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2017\KD_Obchvat_I_cast_DRS\_ocenění a zadání pro VZ\"/>
    </mc:Choice>
  </mc:AlternateContent>
  <bookViews>
    <workbookView xWindow="0" yWindow="0" windowWidth="20490" windowHeight="7410" firstSheet="5" activeTab="8"/>
  </bookViews>
  <sheets>
    <sheet name="Rekapitulace stavby" sheetId="1" r:id="rId1"/>
    <sheet name="SO 001 - Příprava staveniště" sheetId="2" r:id="rId2"/>
    <sheet name="SO 101 - Větev A" sheetId="3" r:id="rId3"/>
    <sheet name="SO 102 - Větev B" sheetId="4" r:id="rId4"/>
    <sheet name="SO 103 - Větev C" sheetId="5" r:id="rId5"/>
    <sheet name="SO 104 - Chodník a cyklos..." sheetId="6" r:id="rId6"/>
    <sheet name="SO 105 - DIO" sheetId="7" r:id="rId7"/>
    <sheet name="SO 201 - Most přes Počápe..." sheetId="8" r:id="rId8"/>
    <sheet name="SO 301 - Kanalizace" sheetId="9" r:id="rId9"/>
    <sheet name="SO 302 - Přeložka vodovodu" sheetId="10" r:id="rId10"/>
    <sheet name="SO 401 - Veřejné osvětlení" sheetId="11" r:id="rId11"/>
    <sheet name="SO 402 - Přeložka CETIN" sheetId="12" r:id="rId12"/>
    <sheet name="SO 501 - Přeložka plynovodu" sheetId="13" r:id="rId13"/>
    <sheet name="SO 801 - Vegetační úpravy" sheetId="14" r:id="rId14"/>
    <sheet name="900 - Ostatní náklady stavby" sheetId="15" r:id="rId15"/>
    <sheet name="Pokyny pro vyplnění" sheetId="16" r:id="rId16"/>
  </sheets>
  <definedNames>
    <definedName name="_xlnm._FilterDatabase" localSheetId="14" hidden="1">'900 - Ostatní náklady stavby'!$C$81:$K$96</definedName>
    <definedName name="_xlnm._FilterDatabase" localSheetId="1" hidden="1">'SO 001 - Příprava staveniště'!$C$86:$K$116</definedName>
    <definedName name="_xlnm._FilterDatabase" localSheetId="2" hidden="1">'SO 101 - Větev A'!$C$89:$K$272</definedName>
    <definedName name="_xlnm._FilterDatabase" localSheetId="3" hidden="1">'SO 102 - Větev B'!$C$89:$K$163</definedName>
    <definedName name="_xlnm._FilterDatabase" localSheetId="4" hidden="1">'SO 103 - Větev C'!$C$89:$K$164</definedName>
    <definedName name="_xlnm._FilterDatabase" localSheetId="5" hidden="1">'SO 104 - Chodník a cyklos...'!$C$87:$K$156</definedName>
    <definedName name="_xlnm._FilterDatabase" localSheetId="6" hidden="1">'SO 105 - DIO'!$C$86:$K$160</definedName>
    <definedName name="_xlnm._FilterDatabase" localSheetId="7" hidden="1">'SO 201 - Most přes Počápe...'!$C$91:$K$178</definedName>
    <definedName name="_xlnm._FilterDatabase" localSheetId="8" hidden="1">'SO 301 - Kanalizace'!$C$92:$K$625</definedName>
    <definedName name="_xlnm._FilterDatabase" localSheetId="9" hidden="1">'SO 302 - Přeložka vodovodu'!$C$90:$K$188</definedName>
    <definedName name="_xlnm._FilterDatabase" localSheetId="10" hidden="1">'SO 401 - Veřejné osvětlení'!$C$86:$K$169</definedName>
    <definedName name="_xlnm._FilterDatabase" localSheetId="11" hidden="1">'SO 402 - Přeložka CETIN'!$C$83:$K$88</definedName>
    <definedName name="_xlnm._FilterDatabase" localSheetId="12" hidden="1">'SO 501 - Přeložka plynovodu'!$C$92:$K$164</definedName>
    <definedName name="_xlnm._FilterDatabase" localSheetId="13" hidden="1">'SO 801 - Vegetační úpravy'!$C$83:$K$157</definedName>
    <definedName name="_xlnm.Print_Titles" localSheetId="14">'900 - Ostatní náklady stavby'!$81:$81</definedName>
    <definedName name="_xlnm.Print_Titles" localSheetId="0">'Rekapitulace stavby'!$49:$49</definedName>
    <definedName name="_xlnm.Print_Titles" localSheetId="1">'SO 001 - Příprava staveniště'!$86:$86</definedName>
    <definedName name="_xlnm.Print_Titles" localSheetId="2">'SO 101 - Větev A'!$89:$89</definedName>
    <definedName name="_xlnm.Print_Titles" localSheetId="3">'SO 102 - Větev B'!$89:$89</definedName>
    <definedName name="_xlnm.Print_Titles" localSheetId="4">'SO 103 - Větev C'!$89:$89</definedName>
    <definedName name="_xlnm.Print_Titles" localSheetId="5">'SO 104 - Chodník a cyklos...'!$87:$87</definedName>
    <definedName name="_xlnm.Print_Titles" localSheetId="6">'SO 105 - DIO'!$86:$86</definedName>
    <definedName name="_xlnm.Print_Titles" localSheetId="7">'SO 201 - Most přes Počápe...'!$91:$91</definedName>
    <definedName name="_xlnm.Print_Titles" localSheetId="8">'SO 301 - Kanalizace'!$92:$92</definedName>
    <definedName name="_xlnm.Print_Titles" localSheetId="9">'SO 302 - Přeložka vodovodu'!$90:$90</definedName>
    <definedName name="_xlnm.Print_Titles" localSheetId="10">'SO 401 - Veřejné osvětlení'!$86:$86</definedName>
    <definedName name="_xlnm.Print_Titles" localSheetId="11">'SO 402 - Přeložka CETIN'!$83:$83</definedName>
    <definedName name="_xlnm.Print_Titles" localSheetId="12">'SO 501 - Přeložka plynovodu'!$92:$92</definedName>
    <definedName name="_xlnm.Print_Titles" localSheetId="13">'SO 801 - Vegetační úpravy'!$83:$83</definedName>
    <definedName name="_xlnm.Print_Area" localSheetId="14">'900 - Ostatní náklady stavby'!$C$4:$J$36,'900 - Ostatní náklady stavby'!$C$42:$J$63,'900 - Ostatní náklady stavby'!$C$69:$K$96</definedName>
    <definedName name="_xlnm.Print_Area" localSheetId="1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stavby'!$C$39:$AQ$73</definedName>
    <definedName name="_xlnm.Print_Area" localSheetId="1">'SO 001 - Příprava staveniště'!$C$4:$J$38,'SO 001 - Příprava staveniště'!$C$44:$J$66,'SO 001 - Příprava staveniště'!$C$72:$K$116</definedName>
    <definedName name="_xlnm.Print_Area" localSheetId="2">'SO 101 - Větev A'!$C$4:$J$38,'SO 101 - Větev A'!$C$44:$J$69,'SO 101 - Větev A'!$C$75:$K$272</definedName>
    <definedName name="_xlnm.Print_Area" localSheetId="3">'SO 102 - Větev B'!$C$4:$J$38,'SO 102 - Větev B'!$C$44:$J$69,'SO 102 - Větev B'!$C$75:$K$163</definedName>
    <definedName name="_xlnm.Print_Area" localSheetId="4">'SO 103 - Větev C'!$C$4:$J$38,'SO 103 - Větev C'!$C$44:$J$69,'SO 103 - Větev C'!$C$75:$K$164</definedName>
    <definedName name="_xlnm.Print_Area" localSheetId="5">'SO 104 - Chodník a cyklos...'!$C$4:$J$38,'SO 104 - Chodník a cyklos...'!$C$44:$J$67,'SO 104 - Chodník a cyklos...'!$C$73:$K$156</definedName>
    <definedName name="_xlnm.Print_Area" localSheetId="6">'SO 105 - DIO'!$C$4:$J$38,'SO 105 - DIO'!$C$44:$J$66,'SO 105 - DIO'!$C$72:$K$160</definedName>
    <definedName name="_xlnm.Print_Area" localSheetId="7">'SO 201 - Most přes Počápe...'!$C$4:$J$38,'SO 201 - Most přes Počápe...'!$C$44:$J$71,'SO 201 - Most přes Počápe...'!$C$77:$K$178</definedName>
    <definedName name="_xlnm.Print_Area" localSheetId="8">'SO 301 - Kanalizace'!$C$4:$J$38,'SO 301 - Kanalizace'!$C$44:$J$72,'SO 301 - Kanalizace'!$C$78:$K$625</definedName>
    <definedName name="_xlnm.Print_Area" localSheetId="9">'SO 302 - Přeložka vodovodu'!$C$4:$J$38,'SO 302 - Přeložka vodovodu'!$C$44:$J$70,'SO 302 - Přeložka vodovodu'!$C$76:$K$188</definedName>
    <definedName name="_xlnm.Print_Area" localSheetId="10">'SO 401 - Veřejné osvětlení'!$C$4:$J$38,'SO 401 - Veřejné osvětlení'!$C$44:$J$66,'SO 401 - Veřejné osvětlení'!$C$72:$K$169</definedName>
    <definedName name="_xlnm.Print_Area" localSheetId="11">'SO 402 - Přeložka CETIN'!$C$4:$J$38,'SO 402 - Přeložka CETIN'!$C$44:$J$63,'SO 402 - Přeložka CETIN'!$C$69:$K$88</definedName>
    <definedName name="_xlnm.Print_Area" localSheetId="12">'SO 501 - Přeložka plynovodu'!$C$4:$J$38,'SO 501 - Přeložka plynovodu'!$C$44:$J$72,'SO 501 - Přeložka plynovodu'!$C$78:$K$164</definedName>
    <definedName name="_xlnm.Print_Area" localSheetId="13">'SO 801 - Vegetační úpravy'!$C$4:$J$38,'SO 801 - Vegetační úpravy'!$C$44:$J$63,'SO 801 - Vegetační úpravy'!$C$69:$K$157</definedName>
  </definedNames>
  <calcPr calcId="152511"/>
</workbook>
</file>

<file path=xl/calcChain.xml><?xml version="1.0" encoding="utf-8"?>
<calcChain xmlns="http://schemas.openxmlformats.org/spreadsheetml/2006/main">
  <c r="AY72" i="1" l="1"/>
  <c r="AX72" i="1"/>
  <c r="BI96" i="15"/>
  <c r="BH96" i="15"/>
  <c r="BG96" i="15"/>
  <c r="BF96" i="15"/>
  <c r="T96" i="15"/>
  <c r="T95" i="15"/>
  <c r="R96" i="15"/>
  <c r="R95" i="15"/>
  <c r="P96" i="15"/>
  <c r="P95" i="15"/>
  <c r="BK96" i="15"/>
  <c r="BK95" i="15"/>
  <c r="J95" i="15" s="1"/>
  <c r="J62" i="15" s="1"/>
  <c r="J96" i="15"/>
  <c r="BE96" i="15" s="1"/>
  <c r="BI94" i="15"/>
  <c r="F34" i="15" s="1"/>
  <c r="BD72" i="1" s="1"/>
  <c r="BH94" i="15"/>
  <c r="BG94" i="15"/>
  <c r="BF94" i="15"/>
  <c r="T94" i="15"/>
  <c r="T93" i="15" s="1"/>
  <c r="R94" i="15"/>
  <c r="R93" i="15"/>
  <c r="P94" i="15"/>
  <c r="P93" i="15" s="1"/>
  <c r="BK94" i="15"/>
  <c r="BK93" i="15"/>
  <c r="J93" i="15"/>
  <c r="J94" i="15"/>
  <c r="BE94" i="15" s="1"/>
  <c r="J61" i="15"/>
  <c r="BI92" i="15"/>
  <c r="BH92" i="15"/>
  <c r="BG92" i="15"/>
  <c r="BF92" i="15"/>
  <c r="T92" i="15"/>
  <c r="R92" i="15"/>
  <c r="P92" i="15"/>
  <c r="BK92" i="15"/>
  <c r="BK90" i="15" s="1"/>
  <c r="J90" i="15" s="1"/>
  <c r="J60" i="15" s="1"/>
  <c r="J92" i="15"/>
  <c r="BE92" i="15"/>
  <c r="BI91" i="15"/>
  <c r="BH91" i="15"/>
  <c r="BG91" i="15"/>
  <c r="BF91" i="15"/>
  <c r="T91" i="15"/>
  <c r="T90" i="15"/>
  <c r="R91" i="15"/>
  <c r="R90" i="15"/>
  <c r="P91" i="15"/>
  <c r="P90" i="15"/>
  <c r="BK91" i="15"/>
  <c r="J91" i="15"/>
  <c r="BE91" i="15"/>
  <c r="BI89" i="15"/>
  <c r="BH89" i="15"/>
  <c r="BG89" i="15"/>
  <c r="BF89" i="15"/>
  <c r="T89" i="15"/>
  <c r="R89" i="15"/>
  <c r="P89" i="15"/>
  <c r="BK89" i="15"/>
  <c r="J89" i="15"/>
  <c r="BE89" i="15"/>
  <c r="BI88" i="15"/>
  <c r="BH88" i="15"/>
  <c r="BG88" i="15"/>
  <c r="BF88" i="15"/>
  <c r="T88" i="15"/>
  <c r="T87" i="15" s="1"/>
  <c r="R88" i="15"/>
  <c r="R87" i="15"/>
  <c r="P88" i="15"/>
  <c r="BK88" i="15"/>
  <c r="BK87" i="15"/>
  <c r="J87" i="15"/>
  <c r="J88" i="15"/>
  <c r="BE88" i="15" s="1"/>
  <c r="J59" i="15"/>
  <c r="BI86" i="15"/>
  <c r="BH86" i="15"/>
  <c r="BG86" i="15"/>
  <c r="BF86" i="15"/>
  <c r="T86" i="15"/>
  <c r="R86" i="15"/>
  <c r="P86" i="15"/>
  <c r="BK86" i="15"/>
  <c r="J86" i="15"/>
  <c r="BE86" i="15"/>
  <c r="BI85" i="15"/>
  <c r="BH85" i="15"/>
  <c r="BG85" i="15"/>
  <c r="BF85" i="15"/>
  <c r="T85" i="15"/>
  <c r="T84" i="15" s="1"/>
  <c r="T83" i="15" s="1"/>
  <c r="T82" i="15" s="1"/>
  <c r="R85" i="15"/>
  <c r="R84" i="15"/>
  <c r="R83" i="15" s="1"/>
  <c r="R82" i="15" s="1"/>
  <c r="P85" i="15"/>
  <c r="P84" i="15" s="1"/>
  <c r="BK85" i="15"/>
  <c r="J85" i="15"/>
  <c r="BE85" i="15"/>
  <c r="J30" i="15" s="1"/>
  <c r="AV72" i="1" s="1"/>
  <c r="F30" i="15"/>
  <c r="AZ72" i="1" s="1"/>
  <c r="J78" i="15"/>
  <c r="F78" i="15"/>
  <c r="F76" i="15"/>
  <c r="E74" i="15"/>
  <c r="J51" i="15"/>
  <c r="F51" i="15"/>
  <c r="F49" i="15"/>
  <c r="E47" i="15"/>
  <c r="J18" i="15"/>
  <c r="E18" i="15"/>
  <c r="F79" i="15" s="1"/>
  <c r="F52" i="15"/>
  <c r="J17" i="15"/>
  <c r="J12" i="15"/>
  <c r="E7" i="15"/>
  <c r="AY71" i="1"/>
  <c r="AX71" i="1"/>
  <c r="BI156" i="14"/>
  <c r="BH156" i="14"/>
  <c r="BG156" i="14"/>
  <c r="BF156" i="14"/>
  <c r="T156" i="14"/>
  <c r="R156" i="14"/>
  <c r="P156" i="14"/>
  <c r="BK156" i="14"/>
  <c r="J156" i="14"/>
  <c r="BE156" i="14" s="1"/>
  <c r="BI150" i="14"/>
  <c r="BH150" i="14"/>
  <c r="BG150" i="14"/>
  <c r="BF150" i="14"/>
  <c r="T150" i="14"/>
  <c r="R150" i="14"/>
  <c r="P150" i="14"/>
  <c r="BK150" i="14"/>
  <c r="J150" i="14"/>
  <c r="BE150" i="14"/>
  <c r="BI149" i="14"/>
  <c r="BH149" i="14"/>
  <c r="BG149" i="14"/>
  <c r="BF149" i="14"/>
  <c r="T149" i="14"/>
  <c r="R149" i="14"/>
  <c r="P149" i="14"/>
  <c r="BK149" i="14"/>
  <c r="J149" i="14"/>
  <c r="BE149" i="14" s="1"/>
  <c r="BI144" i="14"/>
  <c r="BH144" i="14"/>
  <c r="BG144" i="14"/>
  <c r="BF144" i="14"/>
  <c r="T144" i="14"/>
  <c r="R144" i="14"/>
  <c r="P144" i="14"/>
  <c r="BK144" i="14"/>
  <c r="J144" i="14"/>
  <c r="BE144" i="14" s="1"/>
  <c r="BI141" i="14"/>
  <c r="BH141" i="14"/>
  <c r="BG141" i="14"/>
  <c r="BF141" i="14"/>
  <c r="T141" i="14"/>
  <c r="R141" i="14"/>
  <c r="P141" i="14"/>
  <c r="BK141" i="14"/>
  <c r="J141" i="14"/>
  <c r="BE141" i="14" s="1"/>
  <c r="BI138" i="14"/>
  <c r="BH138" i="14"/>
  <c r="BG138" i="14"/>
  <c r="BF138" i="14"/>
  <c r="T138" i="14"/>
  <c r="R138" i="14"/>
  <c r="P138" i="14"/>
  <c r="BK138" i="14"/>
  <c r="J138" i="14"/>
  <c r="BE138" i="14"/>
  <c r="BI130" i="14"/>
  <c r="BH130" i="14"/>
  <c r="BG130" i="14"/>
  <c r="BF130" i="14"/>
  <c r="T130" i="14"/>
  <c r="R130" i="14"/>
  <c r="P130" i="14"/>
  <c r="BK130" i="14"/>
  <c r="J130" i="14"/>
  <c r="BE130" i="14" s="1"/>
  <c r="BI125" i="14"/>
  <c r="BH125" i="14"/>
  <c r="BG125" i="14"/>
  <c r="BF125" i="14"/>
  <c r="T125" i="14"/>
  <c r="R125" i="14"/>
  <c r="P125" i="14"/>
  <c r="BK125" i="14"/>
  <c r="J125" i="14"/>
  <c r="BE125" i="14" s="1"/>
  <c r="BI123" i="14"/>
  <c r="BH123" i="14"/>
  <c r="BG123" i="14"/>
  <c r="BF123" i="14"/>
  <c r="T123" i="14"/>
  <c r="R123" i="14"/>
  <c r="P123" i="14"/>
  <c r="BK123" i="14"/>
  <c r="J123" i="14"/>
  <c r="BE123" i="14" s="1"/>
  <c r="BI122" i="14"/>
  <c r="BH122" i="14"/>
  <c r="BG122" i="14"/>
  <c r="BF122" i="14"/>
  <c r="T122" i="14"/>
  <c r="R122" i="14"/>
  <c r="P122" i="14"/>
  <c r="BK122" i="14"/>
  <c r="J122" i="14"/>
  <c r="BE122" i="14"/>
  <c r="BI119" i="14"/>
  <c r="BH119" i="14"/>
  <c r="BG119" i="14"/>
  <c r="BF119" i="14"/>
  <c r="T119" i="14"/>
  <c r="R119" i="14"/>
  <c r="P119" i="14"/>
  <c r="BK119" i="14"/>
  <c r="J119" i="14"/>
  <c r="BE119" i="14" s="1"/>
  <c r="BI116" i="14"/>
  <c r="BH116" i="14"/>
  <c r="BG116" i="14"/>
  <c r="BF116" i="14"/>
  <c r="T116" i="14"/>
  <c r="R116" i="14"/>
  <c r="P116" i="14"/>
  <c r="BK116" i="14"/>
  <c r="J116" i="14"/>
  <c r="BE116" i="14" s="1"/>
  <c r="BI113" i="14"/>
  <c r="BH113" i="14"/>
  <c r="BG113" i="14"/>
  <c r="BF113" i="14"/>
  <c r="T113" i="14"/>
  <c r="R113" i="14"/>
  <c r="P113" i="14"/>
  <c r="BK113" i="14"/>
  <c r="J113" i="14"/>
  <c r="BE113" i="14" s="1"/>
  <c r="BI107" i="14"/>
  <c r="BH107" i="14"/>
  <c r="BG107" i="14"/>
  <c r="BF107" i="14"/>
  <c r="T107" i="14"/>
  <c r="R107" i="14"/>
  <c r="P107" i="14"/>
  <c r="BK107" i="14"/>
  <c r="J107" i="14"/>
  <c r="BE107" i="14"/>
  <c r="BI101" i="14"/>
  <c r="BH101" i="14"/>
  <c r="BG101" i="14"/>
  <c r="BF101" i="14"/>
  <c r="T101" i="14"/>
  <c r="R101" i="14"/>
  <c r="P101" i="14"/>
  <c r="BK101" i="14"/>
  <c r="J101" i="14"/>
  <c r="BE101" i="14" s="1"/>
  <c r="BI99" i="14"/>
  <c r="BH99" i="14"/>
  <c r="BG99" i="14"/>
  <c r="BF99" i="14"/>
  <c r="T99" i="14"/>
  <c r="R99" i="14"/>
  <c r="P99" i="14"/>
  <c r="BK99" i="14"/>
  <c r="J99" i="14"/>
  <c r="BE99" i="14" s="1"/>
  <c r="BI98" i="14"/>
  <c r="BH98" i="14"/>
  <c r="BG98" i="14"/>
  <c r="F34" i="14" s="1"/>
  <c r="BB71" i="1" s="1"/>
  <c r="BF98" i="14"/>
  <c r="T98" i="14"/>
  <c r="R98" i="14"/>
  <c r="P98" i="14"/>
  <c r="BK98" i="14"/>
  <c r="J98" i="14"/>
  <c r="BE98" i="14" s="1"/>
  <c r="BI97" i="14"/>
  <c r="BH97" i="14"/>
  <c r="F35" i="14" s="1"/>
  <c r="BC71" i="1" s="1"/>
  <c r="BC70" i="1" s="1"/>
  <c r="AY70" i="1" s="1"/>
  <c r="BG97" i="14"/>
  <c r="BF97" i="14"/>
  <c r="T97" i="14"/>
  <c r="R97" i="14"/>
  <c r="R86" i="14" s="1"/>
  <c r="R85" i="14" s="1"/>
  <c r="R84" i="14" s="1"/>
  <c r="P97" i="14"/>
  <c r="BK97" i="14"/>
  <c r="J97" i="14"/>
  <c r="BE97" i="14"/>
  <c r="J32" i="14" s="1"/>
  <c r="AV71" i="1" s="1"/>
  <c r="BI87" i="14"/>
  <c r="BH87" i="14"/>
  <c r="BG87" i="14"/>
  <c r="BF87" i="14"/>
  <c r="T87" i="14"/>
  <c r="R87" i="14"/>
  <c r="P87" i="14"/>
  <c r="BK87" i="14"/>
  <c r="J87" i="14"/>
  <c r="BE87" i="14"/>
  <c r="J80" i="14"/>
  <c r="F80" i="14"/>
  <c r="F78" i="14"/>
  <c r="E76" i="14"/>
  <c r="J55" i="14"/>
  <c r="F55" i="14"/>
  <c r="F53" i="14"/>
  <c r="E51" i="14"/>
  <c r="J20" i="14"/>
  <c r="E20" i="14"/>
  <c r="J19" i="14"/>
  <c r="J14" i="14"/>
  <c r="J53" i="14" s="1"/>
  <c r="J78" i="14"/>
  <c r="E7" i="14"/>
  <c r="E47" i="14" s="1"/>
  <c r="E72" i="14"/>
  <c r="AY69" i="1"/>
  <c r="AX69" i="1"/>
  <c r="BI164" i="13"/>
  <c r="BH164" i="13"/>
  <c r="BG164" i="13"/>
  <c r="BF164" i="13"/>
  <c r="T164" i="13"/>
  <c r="R164" i="13"/>
  <c r="P164" i="13"/>
  <c r="BK164" i="13"/>
  <c r="J164" i="13"/>
  <c r="BE164" i="13" s="1"/>
  <c r="BI163" i="13"/>
  <c r="BH163" i="13"/>
  <c r="BG163" i="13"/>
  <c r="BF163" i="13"/>
  <c r="T163" i="13"/>
  <c r="R163" i="13"/>
  <c r="P163" i="13"/>
  <c r="BK163" i="13"/>
  <c r="J163" i="13"/>
  <c r="BE163" i="13"/>
  <c r="BI162" i="13"/>
  <c r="BH162" i="13"/>
  <c r="BG162" i="13"/>
  <c r="BF162" i="13"/>
  <c r="T162" i="13"/>
  <c r="T161" i="13" s="1"/>
  <c r="R162" i="13"/>
  <c r="R161" i="13"/>
  <c r="P162" i="13"/>
  <c r="BK162" i="13"/>
  <c r="BK161" i="13"/>
  <c r="J161" i="13"/>
  <c r="J162" i="13"/>
  <c r="BE162" i="13" s="1"/>
  <c r="J71" i="13"/>
  <c r="BI160" i="13"/>
  <c r="BH160" i="13"/>
  <c r="BG160" i="13"/>
  <c r="BF160" i="13"/>
  <c r="T160" i="13"/>
  <c r="T159" i="13"/>
  <c r="R160" i="13"/>
  <c r="R159" i="13"/>
  <c r="R158" i="13" s="1"/>
  <c r="P160" i="13"/>
  <c r="P159" i="13"/>
  <c r="BK160" i="13"/>
  <c r="BK159" i="13" s="1"/>
  <c r="BK158" i="13" s="1"/>
  <c r="J158" i="13" s="1"/>
  <c r="J69" i="13" s="1"/>
  <c r="J159" i="13"/>
  <c r="J70" i="13" s="1"/>
  <c r="J160" i="13"/>
  <c r="BE160" i="13"/>
  <c r="BI157" i="13"/>
  <c r="BH157" i="13"/>
  <c r="BG157" i="13"/>
  <c r="BF157" i="13"/>
  <c r="T157" i="13"/>
  <c r="R157" i="13"/>
  <c r="P157" i="13"/>
  <c r="BK157" i="13"/>
  <c r="J157" i="13"/>
  <c r="BE157" i="13"/>
  <c r="BI155" i="13"/>
  <c r="BH155" i="13"/>
  <c r="BG155" i="13"/>
  <c r="BF155" i="13"/>
  <c r="T155" i="13"/>
  <c r="R155" i="13"/>
  <c r="P155" i="13"/>
  <c r="BK155" i="13"/>
  <c r="J155" i="13"/>
  <c r="BE155" i="13"/>
  <c r="BI154" i="13"/>
  <c r="BH154" i="13"/>
  <c r="BG154" i="13"/>
  <c r="BF154" i="13"/>
  <c r="T154" i="13"/>
  <c r="T153" i="13"/>
  <c r="T152" i="13" s="1"/>
  <c r="T143" i="13" s="1"/>
  <c r="R154" i="13"/>
  <c r="P154" i="13"/>
  <c r="P153" i="13" s="1"/>
  <c r="P152" i="13" s="1"/>
  <c r="BK154" i="13"/>
  <c r="J154" i="13"/>
  <c r="BE154" i="13" s="1"/>
  <c r="BI150" i="13"/>
  <c r="BH150" i="13"/>
  <c r="BG150" i="13"/>
  <c r="BF150" i="13"/>
  <c r="T150" i="13"/>
  <c r="R150" i="13"/>
  <c r="P150" i="13"/>
  <c r="BK150" i="13"/>
  <c r="J150" i="13"/>
  <c r="BE150" i="13"/>
  <c r="BI148" i="13"/>
  <c r="BH148" i="13"/>
  <c r="BG148" i="13"/>
  <c r="BF148" i="13"/>
  <c r="T148" i="13"/>
  <c r="R148" i="13"/>
  <c r="P148" i="13"/>
  <c r="BK148" i="13"/>
  <c r="J148" i="13"/>
  <c r="BE148" i="13"/>
  <c r="BI146" i="13"/>
  <c r="BH146" i="13"/>
  <c r="BG146" i="13"/>
  <c r="BF146" i="13"/>
  <c r="T146" i="13"/>
  <c r="R146" i="13"/>
  <c r="P146" i="13"/>
  <c r="BK146" i="13"/>
  <c r="J146" i="13"/>
  <c r="BE146" i="13"/>
  <c r="BI144" i="13"/>
  <c r="BH144" i="13"/>
  <c r="BG144" i="13"/>
  <c r="BF144" i="13"/>
  <c r="T144" i="13"/>
  <c r="R144" i="13"/>
  <c r="P144" i="13"/>
  <c r="P143" i="13"/>
  <c r="BK144" i="13"/>
  <c r="J144" i="13"/>
  <c r="BE144" i="13"/>
  <c r="BI142" i="13"/>
  <c r="BH142" i="13"/>
  <c r="BG142" i="13"/>
  <c r="BF142" i="13"/>
  <c r="T142" i="13"/>
  <c r="R142" i="13"/>
  <c r="P142" i="13"/>
  <c r="BK142" i="13"/>
  <c r="J142" i="13"/>
  <c r="BE142" i="13"/>
  <c r="BI141" i="13"/>
  <c r="BH141" i="13"/>
  <c r="BG141" i="13"/>
  <c r="BF141" i="13"/>
  <c r="T141" i="13"/>
  <c r="R141" i="13"/>
  <c r="P141" i="13"/>
  <c r="BK141" i="13"/>
  <c r="J141" i="13"/>
  <c r="BE141" i="13" s="1"/>
  <c r="BI140" i="13"/>
  <c r="BH140" i="13"/>
  <c r="BG140" i="13"/>
  <c r="BF140" i="13"/>
  <c r="T140" i="13"/>
  <c r="R140" i="13"/>
  <c r="P140" i="13"/>
  <c r="BK140" i="13"/>
  <c r="J140" i="13"/>
  <c r="BE140" i="13"/>
  <c r="BI139" i="13"/>
  <c r="BH139" i="13"/>
  <c r="BG139" i="13"/>
  <c r="BF139" i="13"/>
  <c r="T139" i="13"/>
  <c r="R139" i="13"/>
  <c r="P139" i="13"/>
  <c r="BK139" i="13"/>
  <c r="J139" i="13"/>
  <c r="BE139" i="13" s="1"/>
  <c r="BI138" i="13"/>
  <c r="BH138" i="13"/>
  <c r="BG138" i="13"/>
  <c r="BF138" i="13"/>
  <c r="T138" i="13"/>
  <c r="R138" i="13"/>
  <c r="P138" i="13"/>
  <c r="BK138" i="13"/>
  <c r="J138" i="13"/>
  <c r="BE138" i="13"/>
  <c r="BI137" i="13"/>
  <c r="BH137" i="13"/>
  <c r="BG137" i="13"/>
  <c r="BF137" i="13"/>
  <c r="T137" i="13"/>
  <c r="R137" i="13"/>
  <c r="P137" i="13"/>
  <c r="BK137" i="13"/>
  <c r="J137" i="13"/>
  <c r="BE137" i="13" s="1"/>
  <c r="BI136" i="13"/>
  <c r="BH136" i="13"/>
  <c r="BG136" i="13"/>
  <c r="BF136" i="13"/>
  <c r="T136" i="13"/>
  <c r="R136" i="13"/>
  <c r="P136" i="13"/>
  <c r="BK136" i="13"/>
  <c r="J136" i="13"/>
  <c r="BE136" i="13"/>
  <c r="BI135" i="13"/>
  <c r="BH135" i="13"/>
  <c r="BG135" i="13"/>
  <c r="BF135" i="13"/>
  <c r="T135" i="13"/>
  <c r="R135" i="13"/>
  <c r="P135" i="13"/>
  <c r="BK135" i="13"/>
  <c r="J135" i="13"/>
  <c r="BE135" i="13" s="1"/>
  <c r="BI134" i="13"/>
  <c r="BH134" i="13"/>
  <c r="BG134" i="13"/>
  <c r="BF134" i="13"/>
  <c r="T134" i="13"/>
  <c r="R134" i="13"/>
  <c r="P134" i="13"/>
  <c r="BK134" i="13"/>
  <c r="J134" i="13"/>
  <c r="BE134" i="13"/>
  <c r="BI133" i="13"/>
  <c r="BH133" i="13"/>
  <c r="BG133" i="13"/>
  <c r="BF133" i="13"/>
  <c r="T133" i="13"/>
  <c r="R133" i="13"/>
  <c r="P133" i="13"/>
  <c r="BK133" i="13"/>
  <c r="J133" i="13"/>
  <c r="BE133" i="13" s="1"/>
  <c r="BI132" i="13"/>
  <c r="BH132" i="13"/>
  <c r="BG132" i="13"/>
  <c r="BF132" i="13"/>
  <c r="T132" i="13"/>
  <c r="R132" i="13"/>
  <c r="P132" i="13"/>
  <c r="BK132" i="13"/>
  <c r="J132" i="13"/>
  <c r="BE132" i="13"/>
  <c r="BI130" i="13"/>
  <c r="BH130" i="13"/>
  <c r="BG130" i="13"/>
  <c r="BF130" i="13"/>
  <c r="T130" i="13"/>
  <c r="R130" i="13"/>
  <c r="R129" i="13"/>
  <c r="P130" i="13"/>
  <c r="BK130" i="13"/>
  <c r="BK129" i="13"/>
  <c r="J129" i="13"/>
  <c r="J130" i="13"/>
  <c r="BE130" i="13" s="1"/>
  <c r="J65" i="13"/>
  <c r="BI127" i="13"/>
  <c r="BH127" i="13"/>
  <c r="BG127" i="13"/>
  <c r="BF127" i="13"/>
  <c r="T127" i="13"/>
  <c r="R127" i="13"/>
  <c r="P127" i="13"/>
  <c r="BK127" i="13"/>
  <c r="BK125" i="13" s="1"/>
  <c r="J125" i="13" s="1"/>
  <c r="J64" i="13" s="1"/>
  <c r="J127" i="13"/>
  <c r="BE127" i="13"/>
  <c r="BI126" i="13"/>
  <c r="BH126" i="13"/>
  <c r="BG126" i="13"/>
  <c r="BF126" i="13"/>
  <c r="T126" i="13"/>
  <c r="T125" i="13"/>
  <c r="R126" i="13"/>
  <c r="R125" i="13"/>
  <c r="P126" i="13"/>
  <c r="P125" i="13"/>
  <c r="BK126" i="13"/>
  <c r="J126" i="13"/>
  <c r="BE126" i="13"/>
  <c r="BI123" i="13"/>
  <c r="BH123" i="13"/>
  <c r="BG123" i="13"/>
  <c r="BF123" i="13"/>
  <c r="T123" i="13"/>
  <c r="T122" i="13"/>
  <c r="R123" i="13"/>
  <c r="R122" i="13" s="1"/>
  <c r="P123" i="13"/>
  <c r="P122" i="13"/>
  <c r="BK123" i="13"/>
  <c r="BK122" i="13" s="1"/>
  <c r="J122" i="13" s="1"/>
  <c r="J123" i="13"/>
  <c r="BE123" i="13" s="1"/>
  <c r="J63" i="13"/>
  <c r="BI120" i="13"/>
  <c r="BH120" i="13"/>
  <c r="BG120" i="13"/>
  <c r="BF120" i="13"/>
  <c r="T120" i="13"/>
  <c r="R120" i="13"/>
  <c r="P120" i="13"/>
  <c r="BK120" i="13"/>
  <c r="J120" i="13"/>
  <c r="BE120" i="13"/>
  <c r="BI118" i="13"/>
  <c r="BH118" i="13"/>
  <c r="BG118" i="13"/>
  <c r="BF118" i="13"/>
  <c r="T118" i="13"/>
  <c r="R118" i="13"/>
  <c r="P118" i="13"/>
  <c r="BK118" i="13"/>
  <c r="J118" i="13"/>
  <c r="BE118" i="13"/>
  <c r="BI116" i="13"/>
  <c r="BH116" i="13"/>
  <c r="BG116" i="13"/>
  <c r="BF116" i="13"/>
  <c r="T116" i="13"/>
  <c r="R116" i="13"/>
  <c r="P116" i="13"/>
  <c r="BK116" i="13"/>
  <c r="J116" i="13"/>
  <c r="BE116" i="13"/>
  <c r="BI112" i="13"/>
  <c r="BH112" i="13"/>
  <c r="BG112" i="13"/>
  <c r="BF112" i="13"/>
  <c r="T112" i="13"/>
  <c r="R112" i="13"/>
  <c r="P112" i="13"/>
  <c r="BK112" i="13"/>
  <c r="J112" i="13"/>
  <c r="BE112" i="13"/>
  <c r="BI108" i="13"/>
  <c r="BH108" i="13"/>
  <c r="BG108" i="13"/>
  <c r="BF108" i="13"/>
  <c r="T108" i="13"/>
  <c r="R108" i="13"/>
  <c r="P108" i="13"/>
  <c r="BK108" i="13"/>
  <c r="J108" i="13"/>
  <c r="BE108" i="13"/>
  <c r="BI106" i="13"/>
  <c r="BH106" i="13"/>
  <c r="BG106" i="13"/>
  <c r="BF106" i="13"/>
  <c r="T106" i="13"/>
  <c r="R106" i="13"/>
  <c r="P106" i="13"/>
  <c r="BK106" i="13"/>
  <c r="J106" i="13"/>
  <c r="BE106" i="13"/>
  <c r="BI104" i="13"/>
  <c r="BH104" i="13"/>
  <c r="BG104" i="13"/>
  <c r="BF104" i="13"/>
  <c r="T104" i="13"/>
  <c r="R104" i="13"/>
  <c r="P104" i="13"/>
  <c r="BK104" i="13"/>
  <c r="J104" i="13"/>
  <c r="BE104" i="13"/>
  <c r="BI102" i="13"/>
  <c r="BH102" i="13"/>
  <c r="BG102" i="13"/>
  <c r="BF102" i="13"/>
  <c r="T102" i="13"/>
  <c r="R102" i="13"/>
  <c r="P102" i="13"/>
  <c r="BK102" i="13"/>
  <c r="J102" i="13"/>
  <c r="BE102" i="13"/>
  <c r="BI100" i="13"/>
  <c r="BH100" i="13"/>
  <c r="BG100" i="13"/>
  <c r="BF100" i="13"/>
  <c r="T100" i="13"/>
  <c r="R100" i="13"/>
  <c r="P100" i="13"/>
  <c r="BK100" i="13"/>
  <c r="J100" i="13"/>
  <c r="BE100" i="13"/>
  <c r="BI98" i="13"/>
  <c r="BH98" i="13"/>
  <c r="BG98" i="13"/>
  <c r="BF98" i="13"/>
  <c r="T98" i="13"/>
  <c r="R98" i="13"/>
  <c r="R95" i="13" s="1"/>
  <c r="P98" i="13"/>
  <c r="BK98" i="13"/>
  <c r="J98" i="13"/>
  <c r="BE98" i="13"/>
  <c r="BI96" i="13"/>
  <c r="BH96" i="13"/>
  <c r="BG96" i="13"/>
  <c r="F34" i="13" s="1"/>
  <c r="BB69" i="1" s="1"/>
  <c r="BF96" i="13"/>
  <c r="T96" i="13"/>
  <c r="T95" i="13" s="1"/>
  <c r="R96" i="13"/>
  <c r="P96" i="13"/>
  <c r="P95" i="13" s="1"/>
  <c r="BK96" i="13"/>
  <c r="BK95" i="13" s="1"/>
  <c r="J96" i="13"/>
  <c r="BE96" i="13"/>
  <c r="J89" i="13"/>
  <c r="F89" i="13"/>
  <c r="F87" i="13"/>
  <c r="E85" i="13"/>
  <c r="J55" i="13"/>
  <c r="F55" i="13"/>
  <c r="F53" i="13"/>
  <c r="E51" i="13"/>
  <c r="J20" i="13"/>
  <c r="E20" i="13"/>
  <c r="F90" i="13" s="1"/>
  <c r="F56" i="13"/>
  <c r="J19" i="13"/>
  <c r="J14" i="13"/>
  <c r="E7" i="13"/>
  <c r="AY67" i="1"/>
  <c r="AX67" i="1"/>
  <c r="BI87" i="12"/>
  <c r="F36" i="12" s="1"/>
  <c r="BD67" i="1" s="1"/>
  <c r="BH87" i="12"/>
  <c r="F35" i="12" s="1"/>
  <c r="BC67" i="1" s="1"/>
  <c r="BG87" i="12"/>
  <c r="F34" i="12" s="1"/>
  <c r="BB67" i="1"/>
  <c r="BF87" i="12"/>
  <c r="J33" i="12"/>
  <c r="AW67" i="1" s="1"/>
  <c r="F33" i="12"/>
  <c r="BA67" i="1" s="1"/>
  <c r="T87" i="12"/>
  <c r="T86" i="12"/>
  <c r="T85" i="12" s="1"/>
  <c r="T84" i="12" s="1"/>
  <c r="R87" i="12"/>
  <c r="R86" i="12" s="1"/>
  <c r="R85" i="12" s="1"/>
  <c r="R84" i="12" s="1"/>
  <c r="P87" i="12"/>
  <c r="P86" i="12"/>
  <c r="P85" i="12" s="1"/>
  <c r="P84" i="12" s="1"/>
  <c r="AU67" i="1" s="1"/>
  <c r="BK87" i="12"/>
  <c r="BK86" i="12"/>
  <c r="J87" i="12"/>
  <c r="BE87" i="12"/>
  <c r="J80" i="12"/>
  <c r="F80" i="12"/>
  <c r="F78" i="12"/>
  <c r="E76" i="12"/>
  <c r="J55" i="12"/>
  <c r="F55" i="12"/>
  <c r="F53" i="12"/>
  <c r="E51" i="12"/>
  <c r="J20" i="12"/>
  <c r="E20" i="12"/>
  <c r="F56" i="12" s="1"/>
  <c r="F81" i="12"/>
  <c r="J19" i="12"/>
  <c r="J14" i="12"/>
  <c r="E7" i="12"/>
  <c r="AY66" i="1"/>
  <c r="AX66" i="1"/>
  <c r="BI169" i="11"/>
  <c r="BH169" i="11"/>
  <c r="BG169" i="11"/>
  <c r="BF169" i="11"/>
  <c r="T169" i="11"/>
  <c r="R169" i="11"/>
  <c r="P169" i="11"/>
  <c r="BK169" i="11"/>
  <c r="J169" i="11"/>
  <c r="BE169" i="11"/>
  <c r="BI168" i="11"/>
  <c r="BH168" i="11"/>
  <c r="BG168" i="11"/>
  <c r="BF168" i="11"/>
  <c r="T168" i="11"/>
  <c r="R168" i="11"/>
  <c r="P168" i="11"/>
  <c r="BK168" i="11"/>
  <c r="J168" i="11"/>
  <c r="BE168" i="11"/>
  <c r="BI167" i="11"/>
  <c r="BH167" i="11"/>
  <c r="BG167" i="11"/>
  <c r="BF167" i="11"/>
  <c r="T167" i="11"/>
  <c r="R167" i="11"/>
  <c r="P167" i="11"/>
  <c r="BK167" i="11"/>
  <c r="J167" i="11"/>
  <c r="BE167" i="11"/>
  <c r="BI166" i="11"/>
  <c r="BH166" i="11"/>
  <c r="BG166" i="11"/>
  <c r="BF166" i="11"/>
  <c r="T166" i="11"/>
  <c r="R166" i="11"/>
  <c r="P166" i="11"/>
  <c r="BK166" i="11"/>
  <c r="J166" i="11"/>
  <c r="BE166" i="11"/>
  <c r="BI165" i="11"/>
  <c r="BH165" i="11"/>
  <c r="BG165" i="11"/>
  <c r="BF165" i="11"/>
  <c r="T165" i="11"/>
  <c r="R165" i="11"/>
  <c r="P165" i="11"/>
  <c r="BK165" i="11"/>
  <c r="J165" i="11"/>
  <c r="BE165" i="11"/>
  <c r="BI164" i="11"/>
  <c r="BH164" i="11"/>
  <c r="BG164" i="11"/>
  <c r="BF164" i="11"/>
  <c r="T164" i="11"/>
  <c r="R164" i="11"/>
  <c r="P164" i="11"/>
  <c r="BK164" i="11"/>
  <c r="J164" i="11"/>
  <c r="BE164" i="11"/>
  <c r="BI163" i="11"/>
  <c r="BH163" i="11"/>
  <c r="BG163" i="11"/>
  <c r="BF163" i="11"/>
  <c r="T163" i="11"/>
  <c r="T162" i="11"/>
  <c r="R163" i="11"/>
  <c r="R162" i="11"/>
  <c r="P163" i="11"/>
  <c r="P162" i="11"/>
  <c r="BK163" i="11"/>
  <c r="BK162" i="11"/>
  <c r="J162" i="11" s="1"/>
  <c r="J65" i="11" s="1"/>
  <c r="J163" i="11"/>
  <c r="BE163" i="11" s="1"/>
  <c r="BI161" i="11"/>
  <c r="BH161" i="11"/>
  <c r="BG161" i="11"/>
  <c r="BF161" i="11"/>
  <c r="T161" i="11"/>
  <c r="R161" i="11"/>
  <c r="P161" i="11"/>
  <c r="BK161" i="11"/>
  <c r="J161" i="11"/>
  <c r="BE161" i="11" s="1"/>
  <c r="BI160" i="11"/>
  <c r="BH160" i="11"/>
  <c r="BG160" i="11"/>
  <c r="BF160" i="11"/>
  <c r="T160" i="11"/>
  <c r="R160" i="11"/>
  <c r="P160" i="11"/>
  <c r="BK160" i="11"/>
  <c r="J160" i="11"/>
  <c r="BE160" i="11"/>
  <c r="BI159" i="11"/>
  <c r="BH159" i="11"/>
  <c r="BG159" i="11"/>
  <c r="BF159" i="11"/>
  <c r="T159" i="11"/>
  <c r="R159" i="11"/>
  <c r="P159" i="11"/>
  <c r="BK159" i="11"/>
  <c r="J159" i="11"/>
  <c r="BE159" i="11" s="1"/>
  <c r="BI158" i="11"/>
  <c r="BH158" i="11"/>
  <c r="BG158" i="11"/>
  <c r="BF158" i="11"/>
  <c r="T158" i="11"/>
  <c r="R158" i="11"/>
  <c r="P158" i="11"/>
  <c r="BK158" i="11"/>
  <c r="J158" i="11"/>
  <c r="BE158" i="11"/>
  <c r="BI157" i="11"/>
  <c r="BH157" i="11"/>
  <c r="BG157" i="11"/>
  <c r="BF157" i="11"/>
  <c r="T157" i="11"/>
  <c r="R157" i="11"/>
  <c r="P157" i="11"/>
  <c r="BK157" i="11"/>
  <c r="J157" i="11"/>
  <c r="BE157" i="11" s="1"/>
  <c r="BI156" i="11"/>
  <c r="BH156" i="11"/>
  <c r="BG156" i="11"/>
  <c r="BF156" i="11"/>
  <c r="T156" i="11"/>
  <c r="R156" i="11"/>
  <c r="P156" i="11"/>
  <c r="BK156" i="11"/>
  <c r="J156" i="11"/>
  <c r="BE156" i="11"/>
  <c r="BI155" i="11"/>
  <c r="BH155" i="11"/>
  <c r="BG155" i="11"/>
  <c r="BF155" i="11"/>
  <c r="T155" i="11"/>
  <c r="R155" i="11"/>
  <c r="P155" i="11"/>
  <c r="BK155" i="11"/>
  <c r="J155" i="11"/>
  <c r="BE155" i="11" s="1"/>
  <c r="BI154" i="11"/>
  <c r="BH154" i="11"/>
  <c r="BG154" i="11"/>
  <c r="BF154" i="11"/>
  <c r="T154" i="11"/>
  <c r="R154" i="11"/>
  <c r="P154" i="11"/>
  <c r="BK154" i="11"/>
  <c r="J154" i="11"/>
  <c r="BE154" i="11"/>
  <c r="BI153" i="11"/>
  <c r="BH153" i="11"/>
  <c r="BG153" i="11"/>
  <c r="BF153" i="11"/>
  <c r="T153" i="11"/>
  <c r="R153" i="11"/>
  <c r="P153" i="11"/>
  <c r="BK153" i="11"/>
  <c r="J153" i="11"/>
  <c r="BE153" i="11" s="1"/>
  <c r="BI152" i="11"/>
  <c r="BH152" i="11"/>
  <c r="BG152" i="11"/>
  <c r="BF152" i="11"/>
  <c r="T152" i="11"/>
  <c r="R152" i="11"/>
  <c r="P152" i="11"/>
  <c r="BK152" i="11"/>
  <c r="J152" i="11"/>
  <c r="BE152" i="11"/>
  <c r="BI151" i="11"/>
  <c r="BH151" i="11"/>
  <c r="BG151" i="11"/>
  <c r="BF151" i="11"/>
  <c r="T151" i="11"/>
  <c r="R151" i="11"/>
  <c r="P151" i="11"/>
  <c r="BK151" i="11"/>
  <c r="J151" i="11"/>
  <c r="BE151" i="11" s="1"/>
  <c r="BI150" i="11"/>
  <c r="BH150" i="11"/>
  <c r="BG150" i="11"/>
  <c r="BF150" i="11"/>
  <c r="T150" i="11"/>
  <c r="R150" i="11"/>
  <c r="P150" i="11"/>
  <c r="P147" i="11" s="1"/>
  <c r="BK150" i="11"/>
  <c r="J150" i="11"/>
  <c r="BE150" i="11"/>
  <c r="BI149" i="11"/>
  <c r="F36" i="11" s="1"/>
  <c r="BD66" i="1" s="1"/>
  <c r="BD65" i="1" s="1"/>
  <c r="BH149" i="11"/>
  <c r="BG149" i="11"/>
  <c r="BF149" i="11"/>
  <c r="T149" i="11"/>
  <c r="T147" i="11" s="1"/>
  <c r="R149" i="11"/>
  <c r="P149" i="11"/>
  <c r="BK149" i="11"/>
  <c r="J149" i="11"/>
  <c r="BE149" i="11" s="1"/>
  <c r="BI148" i="11"/>
  <c r="BH148" i="11"/>
  <c r="BG148" i="11"/>
  <c r="BF148" i="11"/>
  <c r="T148" i="11"/>
  <c r="R148" i="11"/>
  <c r="R147" i="11" s="1"/>
  <c r="P148" i="11"/>
  <c r="BK148" i="11"/>
  <c r="BK147" i="11" s="1"/>
  <c r="J147" i="11" s="1"/>
  <c r="J64" i="11" s="1"/>
  <c r="J148" i="11"/>
  <c r="BE148" i="11" s="1"/>
  <c r="BI146" i="11"/>
  <c r="BH146" i="11"/>
  <c r="BG146" i="11"/>
  <c r="BF146" i="11"/>
  <c r="T146" i="11"/>
  <c r="R146" i="11"/>
  <c r="P146" i="11"/>
  <c r="BK146" i="11"/>
  <c r="J146" i="11"/>
  <c r="BE146" i="11"/>
  <c r="BI145" i="11"/>
  <c r="BH145" i="11"/>
  <c r="BG145" i="11"/>
  <c r="BF145" i="11"/>
  <c r="T145" i="11"/>
  <c r="R145" i="11"/>
  <c r="P145" i="11"/>
  <c r="BK145" i="11"/>
  <c r="J145" i="11"/>
  <c r="BE145" i="11"/>
  <c r="BI144" i="11"/>
  <c r="BH144" i="11"/>
  <c r="BG144" i="11"/>
  <c r="BF144" i="11"/>
  <c r="T144" i="11"/>
  <c r="R144" i="11"/>
  <c r="P144" i="11"/>
  <c r="BK144" i="11"/>
  <c r="J144" i="11"/>
  <c r="BE144" i="11"/>
  <c r="BI143" i="11"/>
  <c r="BH143" i="11"/>
  <c r="BG143" i="11"/>
  <c r="BF143" i="11"/>
  <c r="T143" i="11"/>
  <c r="R143" i="11"/>
  <c r="P143" i="11"/>
  <c r="BK143" i="11"/>
  <c r="J143" i="11"/>
  <c r="BE143" i="11"/>
  <c r="BI142" i="11"/>
  <c r="BH142" i="11"/>
  <c r="BG142" i="11"/>
  <c r="BF142" i="11"/>
  <c r="T142" i="11"/>
  <c r="R142" i="11"/>
  <c r="P142" i="11"/>
  <c r="BK142" i="11"/>
  <c r="J142" i="11"/>
  <c r="BE142" i="11"/>
  <c r="BI140" i="11"/>
  <c r="BH140" i="11"/>
  <c r="BG140" i="11"/>
  <c r="BF140" i="11"/>
  <c r="T140" i="11"/>
  <c r="R140" i="11"/>
  <c r="P140" i="11"/>
  <c r="BK140" i="11"/>
  <c r="J140" i="11"/>
  <c r="BE140" i="11"/>
  <c r="BI138" i="11"/>
  <c r="BH138" i="11"/>
  <c r="BG138" i="11"/>
  <c r="BF138" i="11"/>
  <c r="T138" i="11"/>
  <c r="R138" i="11"/>
  <c r="P138" i="11"/>
  <c r="BK138" i="11"/>
  <c r="J138" i="11"/>
  <c r="BE138" i="11"/>
  <c r="BI136" i="11"/>
  <c r="BH136" i="11"/>
  <c r="BG136" i="11"/>
  <c r="BF136" i="11"/>
  <c r="T136" i="11"/>
  <c r="R136" i="11"/>
  <c r="P136" i="11"/>
  <c r="BK136" i="11"/>
  <c r="J136" i="11"/>
  <c r="BE136" i="11"/>
  <c r="BI134" i="11"/>
  <c r="BH134" i="11"/>
  <c r="BG134" i="11"/>
  <c r="BF134" i="11"/>
  <c r="T134" i="11"/>
  <c r="R134" i="11"/>
  <c r="P134" i="11"/>
  <c r="BK134" i="11"/>
  <c r="J134" i="11"/>
  <c r="BE134" i="11"/>
  <c r="BI132" i="11"/>
  <c r="BH132" i="11"/>
  <c r="BG132" i="11"/>
  <c r="BF132" i="11"/>
  <c r="T132" i="11"/>
  <c r="R132" i="11"/>
  <c r="P132" i="11"/>
  <c r="BK132" i="11"/>
  <c r="J132" i="11"/>
  <c r="BE132" i="11"/>
  <c r="BI130" i="11"/>
  <c r="BH130" i="11"/>
  <c r="BG130" i="11"/>
  <c r="BF130" i="11"/>
  <c r="T130" i="11"/>
  <c r="R130" i="11"/>
  <c r="P130" i="11"/>
  <c r="BK130" i="11"/>
  <c r="J130" i="11"/>
  <c r="BE130" i="11"/>
  <c r="BI128" i="11"/>
  <c r="BH128" i="11"/>
  <c r="BG128" i="11"/>
  <c r="BF128" i="11"/>
  <c r="T128" i="11"/>
  <c r="R128" i="11"/>
  <c r="P128" i="11"/>
  <c r="BK128" i="11"/>
  <c r="J128" i="11"/>
  <c r="BE128" i="11"/>
  <c r="BI126" i="11"/>
  <c r="BH126" i="11"/>
  <c r="BG126" i="11"/>
  <c r="BF126" i="11"/>
  <c r="T126" i="11"/>
  <c r="R126" i="11"/>
  <c r="P126" i="11"/>
  <c r="BK126" i="11"/>
  <c r="J126" i="11"/>
  <c r="BE126" i="11"/>
  <c r="BI124" i="11"/>
  <c r="BH124" i="11"/>
  <c r="BG124" i="11"/>
  <c r="BF124" i="11"/>
  <c r="T124" i="11"/>
  <c r="R124" i="11"/>
  <c r="P124" i="11"/>
  <c r="BK124" i="11"/>
  <c r="J124" i="11"/>
  <c r="BE124" i="11"/>
  <c r="BI122" i="11"/>
  <c r="BH122" i="11"/>
  <c r="BG122" i="11"/>
  <c r="BF122" i="11"/>
  <c r="T122" i="11"/>
  <c r="R122" i="11"/>
  <c r="P122" i="11"/>
  <c r="BK122" i="11"/>
  <c r="J122" i="11"/>
  <c r="BE122" i="11"/>
  <c r="BI120" i="11"/>
  <c r="BH120" i="11"/>
  <c r="BG120" i="11"/>
  <c r="BF120" i="11"/>
  <c r="T120" i="11"/>
  <c r="R120" i="11"/>
  <c r="P120" i="11"/>
  <c r="BK120" i="11"/>
  <c r="J120" i="11"/>
  <c r="BE120" i="11"/>
  <c r="BI118" i="11"/>
  <c r="BH118" i="11"/>
  <c r="BG118" i="11"/>
  <c r="BF118" i="11"/>
  <c r="T118" i="11"/>
  <c r="R118" i="11"/>
  <c r="P118" i="11"/>
  <c r="BK118" i="11"/>
  <c r="J118" i="11"/>
  <c r="BE118" i="11"/>
  <c r="BI116" i="11"/>
  <c r="BH116" i="11"/>
  <c r="BG116" i="11"/>
  <c r="BF116" i="11"/>
  <c r="T116" i="11"/>
  <c r="R116" i="11"/>
  <c r="P116" i="11"/>
  <c r="BK116" i="11"/>
  <c r="J116" i="11"/>
  <c r="BE116" i="11"/>
  <c r="BI114" i="11"/>
  <c r="BH114" i="11"/>
  <c r="BG114" i="11"/>
  <c r="BF114" i="11"/>
  <c r="T114" i="11"/>
  <c r="R114" i="11"/>
  <c r="P114" i="11"/>
  <c r="BK114" i="11"/>
  <c r="J114" i="11"/>
  <c r="BE114" i="11"/>
  <c r="BI112" i="11"/>
  <c r="BH112" i="11"/>
  <c r="BG112" i="11"/>
  <c r="BF112" i="11"/>
  <c r="T112" i="11"/>
  <c r="R112" i="11"/>
  <c r="P112" i="11"/>
  <c r="BK112" i="11"/>
  <c r="J112" i="11"/>
  <c r="BE112" i="11"/>
  <c r="BI110" i="11"/>
  <c r="BH110" i="11"/>
  <c r="BG110" i="11"/>
  <c r="BF110" i="11"/>
  <c r="T110" i="11"/>
  <c r="R110" i="11"/>
  <c r="P110" i="11"/>
  <c r="BK110" i="11"/>
  <c r="J110" i="11"/>
  <c r="BE110" i="11"/>
  <c r="BI108" i="11"/>
  <c r="BH108" i="11"/>
  <c r="BG108" i="11"/>
  <c r="BF108" i="11"/>
  <c r="T108" i="11"/>
  <c r="R108" i="11"/>
  <c r="P108" i="11"/>
  <c r="BK108" i="11"/>
  <c r="J108" i="11"/>
  <c r="BE108" i="11"/>
  <c r="BI106" i="11"/>
  <c r="BH106" i="11"/>
  <c r="BG106" i="11"/>
  <c r="BF106" i="11"/>
  <c r="T106" i="11"/>
  <c r="R106" i="11"/>
  <c r="P106" i="11"/>
  <c r="BK106" i="11"/>
  <c r="J106" i="11"/>
  <c r="BE106" i="11"/>
  <c r="BI104" i="11"/>
  <c r="BH104" i="11"/>
  <c r="BG104" i="11"/>
  <c r="BF104" i="11"/>
  <c r="T104" i="11"/>
  <c r="R104" i="11"/>
  <c r="P104" i="11"/>
  <c r="BK104" i="11"/>
  <c r="J104" i="11"/>
  <c r="BE104" i="11"/>
  <c r="BI102" i="11"/>
  <c r="BH102" i="11"/>
  <c r="BG102" i="11"/>
  <c r="BF102" i="11"/>
  <c r="T102" i="11"/>
  <c r="R102" i="11"/>
  <c r="P102" i="11"/>
  <c r="BK102" i="11"/>
  <c r="J102" i="11"/>
  <c r="BE102" i="11"/>
  <c r="BI100" i="11"/>
  <c r="BH100" i="11"/>
  <c r="BG100" i="11"/>
  <c r="BF100" i="11"/>
  <c r="T100" i="11"/>
  <c r="R100" i="11"/>
  <c r="P100" i="11"/>
  <c r="BK100" i="11"/>
  <c r="J100" i="11"/>
  <c r="BE100" i="11"/>
  <c r="BI98" i="11"/>
  <c r="BH98" i="11"/>
  <c r="BG98" i="11"/>
  <c r="BF98" i="11"/>
  <c r="T98" i="11"/>
  <c r="R98" i="11"/>
  <c r="P98" i="11"/>
  <c r="BK98" i="11"/>
  <c r="J98" i="11"/>
  <c r="BE98" i="11"/>
  <c r="BI96" i="11"/>
  <c r="BH96" i="11"/>
  <c r="BG96" i="11"/>
  <c r="BF96" i="11"/>
  <c r="T96" i="11"/>
  <c r="R96" i="11"/>
  <c r="P96" i="11"/>
  <c r="BK96" i="11"/>
  <c r="J96" i="11"/>
  <c r="BE96" i="11"/>
  <c r="BI94" i="11"/>
  <c r="BH94" i="11"/>
  <c r="BG94" i="11"/>
  <c r="BF94" i="11"/>
  <c r="T94" i="11"/>
  <c r="R94" i="11"/>
  <c r="P94" i="11"/>
  <c r="P90" i="11" s="1"/>
  <c r="P89" i="11" s="1"/>
  <c r="P88" i="11" s="1"/>
  <c r="P87" i="11" s="1"/>
  <c r="AU66" i="1" s="1"/>
  <c r="AU65" i="1" s="1"/>
  <c r="BK94" i="11"/>
  <c r="J94" i="11"/>
  <c r="BE94" i="11"/>
  <c r="BI92" i="11"/>
  <c r="BH92" i="11"/>
  <c r="BG92" i="11"/>
  <c r="BF92" i="11"/>
  <c r="T92" i="11"/>
  <c r="R92" i="11"/>
  <c r="P92" i="11"/>
  <c r="BK92" i="11"/>
  <c r="BK90" i="11" s="1"/>
  <c r="J92" i="11"/>
  <c r="BE92" i="11"/>
  <c r="BI91" i="11"/>
  <c r="BH91" i="11"/>
  <c r="BG91" i="11"/>
  <c r="BF91" i="11"/>
  <c r="T91" i="11"/>
  <c r="T90" i="11" s="1"/>
  <c r="T89" i="11" s="1"/>
  <c r="T88" i="11" s="1"/>
  <c r="T87" i="11" s="1"/>
  <c r="R91" i="11"/>
  <c r="P91" i="11"/>
  <c r="BK91" i="11"/>
  <c r="J91" i="11"/>
  <c r="BE91" i="11" s="1"/>
  <c r="J83" i="11"/>
  <c r="F83" i="11"/>
  <c r="F81" i="11"/>
  <c r="E79" i="11"/>
  <c r="J55" i="11"/>
  <c r="F55" i="11"/>
  <c r="F53" i="11"/>
  <c r="E51" i="11"/>
  <c r="J20" i="11"/>
  <c r="E20" i="11"/>
  <c r="F56" i="11" s="1"/>
  <c r="F84" i="11"/>
  <c r="J19" i="11"/>
  <c r="J14" i="11"/>
  <c r="J53" i="11" s="1"/>
  <c r="J81" i="11"/>
  <c r="E7" i="11"/>
  <c r="AY64" i="1"/>
  <c r="AX64" i="1"/>
  <c r="BI188" i="10"/>
  <c r="BH188" i="10"/>
  <c r="BG188" i="10"/>
  <c r="BF188" i="10"/>
  <c r="T188" i="10"/>
  <c r="T187" i="10"/>
  <c r="R188" i="10"/>
  <c r="R187" i="10"/>
  <c r="P188" i="10"/>
  <c r="P187" i="10"/>
  <c r="BK188" i="10"/>
  <c r="BK187" i="10"/>
  <c r="J187" i="10" s="1"/>
  <c r="J69" i="10" s="1"/>
  <c r="J188" i="10"/>
  <c r="BE188" i="10" s="1"/>
  <c r="BI186" i="10"/>
  <c r="BH186" i="10"/>
  <c r="BG186" i="10"/>
  <c r="BF186" i="10"/>
  <c r="T186" i="10"/>
  <c r="R186" i="10"/>
  <c r="P186" i="10"/>
  <c r="BK186" i="10"/>
  <c r="J186" i="10"/>
  <c r="BE186" i="10"/>
  <c r="BI184" i="10"/>
  <c r="BH184" i="10"/>
  <c r="BG184" i="10"/>
  <c r="BF184" i="10"/>
  <c r="T184" i="10"/>
  <c r="R184" i="10"/>
  <c r="P184" i="10"/>
  <c r="BK184" i="10"/>
  <c r="J184" i="10"/>
  <c r="BE184" i="10"/>
  <c r="BI183" i="10"/>
  <c r="BH183" i="10"/>
  <c r="BG183" i="10"/>
  <c r="BF183" i="10"/>
  <c r="T183" i="10"/>
  <c r="T182" i="10"/>
  <c r="T181" i="10" s="1"/>
  <c r="R183" i="10"/>
  <c r="R182" i="10" s="1"/>
  <c r="R181" i="10" s="1"/>
  <c r="R179" i="10" s="1"/>
  <c r="P183" i="10"/>
  <c r="P182" i="10"/>
  <c r="P181" i="10" s="1"/>
  <c r="BK183" i="10"/>
  <c r="BK182" i="10" s="1"/>
  <c r="J183" i="10"/>
  <c r="BE183" i="10"/>
  <c r="BI180" i="10"/>
  <c r="BH180" i="10"/>
  <c r="BG180" i="10"/>
  <c r="BF180" i="10"/>
  <c r="T180" i="10"/>
  <c r="T179" i="10"/>
  <c r="R180" i="10"/>
  <c r="P180" i="10"/>
  <c r="P179" i="10"/>
  <c r="BK180" i="10"/>
  <c r="J180" i="10"/>
  <c r="BE180" i="10" s="1"/>
  <c r="BI177" i="10"/>
  <c r="BH177" i="10"/>
  <c r="BG177" i="10"/>
  <c r="BF177" i="10"/>
  <c r="T177" i="10"/>
  <c r="R177" i="10"/>
  <c r="P177" i="10"/>
  <c r="BK177" i="10"/>
  <c r="J177" i="10"/>
  <c r="BE177" i="10"/>
  <c r="BI176" i="10"/>
  <c r="BH176" i="10"/>
  <c r="BG176" i="10"/>
  <c r="BF176" i="10"/>
  <c r="T176" i="10"/>
  <c r="R176" i="10"/>
  <c r="P176" i="10"/>
  <c r="BK176" i="10"/>
  <c r="J176" i="10"/>
  <c r="BE176" i="10"/>
  <c r="BI175" i="10"/>
  <c r="BH175" i="10"/>
  <c r="BG175" i="10"/>
  <c r="BF175" i="10"/>
  <c r="T175" i="10"/>
  <c r="R175" i="10"/>
  <c r="P175" i="10"/>
  <c r="BK175" i="10"/>
  <c r="J175" i="10"/>
  <c r="BE175" i="10"/>
  <c r="BI174" i="10"/>
  <c r="BH174" i="10"/>
  <c r="BG174" i="10"/>
  <c r="BF174" i="10"/>
  <c r="T174" i="10"/>
  <c r="R174" i="10"/>
  <c r="P174" i="10"/>
  <c r="BK174" i="10"/>
  <c r="J174" i="10"/>
  <c r="BE174" i="10"/>
  <c r="BI173" i="10"/>
  <c r="BH173" i="10"/>
  <c r="BG173" i="10"/>
  <c r="BF173" i="10"/>
  <c r="T173" i="10"/>
  <c r="R173" i="10"/>
  <c r="P173" i="10"/>
  <c r="BK173" i="10"/>
  <c r="J173" i="10"/>
  <c r="BE173" i="10"/>
  <c r="BI172" i="10"/>
  <c r="BH172" i="10"/>
  <c r="BG172" i="10"/>
  <c r="BF172" i="10"/>
  <c r="T172" i="10"/>
  <c r="R172" i="10"/>
  <c r="P172" i="10"/>
  <c r="BK172" i="10"/>
  <c r="J172" i="10"/>
  <c r="BE172" i="10"/>
  <c r="BI171" i="10"/>
  <c r="BH171" i="10"/>
  <c r="BG171" i="10"/>
  <c r="BF171" i="10"/>
  <c r="T171" i="10"/>
  <c r="R171" i="10"/>
  <c r="P171" i="10"/>
  <c r="BK171" i="10"/>
  <c r="J171" i="10"/>
  <c r="BE171" i="10"/>
  <c r="BI170" i="10"/>
  <c r="BH170" i="10"/>
  <c r="BG170" i="10"/>
  <c r="BF170" i="10"/>
  <c r="T170" i="10"/>
  <c r="R170" i="10"/>
  <c r="P170" i="10"/>
  <c r="BK170" i="10"/>
  <c r="J170" i="10"/>
  <c r="BE170" i="10"/>
  <c r="BI169" i="10"/>
  <c r="BH169" i="10"/>
  <c r="BG169" i="10"/>
  <c r="BF169" i="10"/>
  <c r="T169" i="10"/>
  <c r="R169" i="10"/>
  <c r="P169" i="10"/>
  <c r="BK169" i="10"/>
  <c r="J169" i="10"/>
  <c r="BE169" i="10"/>
  <c r="BI168" i="10"/>
  <c r="BH168" i="10"/>
  <c r="BG168" i="10"/>
  <c r="BF168" i="10"/>
  <c r="T168" i="10"/>
  <c r="R168" i="10"/>
  <c r="P168" i="10"/>
  <c r="BK168" i="10"/>
  <c r="J168" i="10"/>
  <c r="BE168" i="10"/>
  <c r="BI167" i="10"/>
  <c r="BH167" i="10"/>
  <c r="BG167" i="10"/>
  <c r="BF167" i="10"/>
  <c r="T167" i="10"/>
  <c r="R167" i="10"/>
  <c r="P167" i="10"/>
  <c r="BK167" i="10"/>
  <c r="J167" i="10"/>
  <c r="BE167" i="10"/>
  <c r="BI163" i="10"/>
  <c r="BH163" i="10"/>
  <c r="BG163" i="10"/>
  <c r="BF163" i="10"/>
  <c r="T163" i="10"/>
  <c r="R163" i="10"/>
  <c r="P163" i="10"/>
  <c r="BK163" i="10"/>
  <c r="J163" i="10"/>
  <c r="BE163" i="10"/>
  <c r="BI161" i="10"/>
  <c r="BH161" i="10"/>
  <c r="BG161" i="10"/>
  <c r="BF161" i="10"/>
  <c r="T161" i="10"/>
  <c r="R161" i="10"/>
  <c r="P161" i="10"/>
  <c r="BK161" i="10"/>
  <c r="J161" i="10"/>
  <c r="BE161" i="10"/>
  <c r="BI160" i="10"/>
  <c r="BH160" i="10"/>
  <c r="BG160" i="10"/>
  <c r="BF160" i="10"/>
  <c r="T160" i="10"/>
  <c r="R160" i="10"/>
  <c r="P160" i="10"/>
  <c r="BK160" i="10"/>
  <c r="J160" i="10"/>
  <c r="BE160" i="10"/>
  <c r="BI159" i="10"/>
  <c r="BH159" i="10"/>
  <c r="BG159" i="10"/>
  <c r="BF159" i="10"/>
  <c r="T159" i="10"/>
  <c r="R159" i="10"/>
  <c r="P159" i="10"/>
  <c r="BK159" i="10"/>
  <c r="J159" i="10"/>
  <c r="BE159" i="10"/>
  <c r="BI158" i="10"/>
  <c r="BH158" i="10"/>
  <c r="BG158" i="10"/>
  <c r="BF158" i="10"/>
  <c r="T158" i="10"/>
  <c r="R158" i="10"/>
  <c r="P158" i="10"/>
  <c r="BK158" i="10"/>
  <c r="J158" i="10"/>
  <c r="BE158" i="10"/>
  <c r="BI157" i="10"/>
  <c r="BH157" i="10"/>
  <c r="BG157" i="10"/>
  <c r="BF157" i="10"/>
  <c r="T157" i="10"/>
  <c r="R157" i="10"/>
  <c r="P157" i="10"/>
  <c r="BK157" i="10"/>
  <c r="J157" i="10"/>
  <c r="BE157" i="10"/>
  <c r="BI156" i="10"/>
  <c r="BH156" i="10"/>
  <c r="BG156" i="10"/>
  <c r="BF156" i="10"/>
  <c r="T156" i="10"/>
  <c r="R156" i="10"/>
  <c r="P156" i="10"/>
  <c r="BK156" i="10"/>
  <c r="J156" i="10"/>
  <c r="BE156" i="10"/>
  <c r="BI155" i="10"/>
  <c r="BH155" i="10"/>
  <c r="BG155" i="10"/>
  <c r="BF155" i="10"/>
  <c r="T155" i="10"/>
  <c r="R155" i="10"/>
  <c r="P155" i="10"/>
  <c r="BK155" i="10"/>
  <c r="J155" i="10"/>
  <c r="BE155" i="10"/>
  <c r="BI154" i="10"/>
  <c r="BH154" i="10"/>
  <c r="BG154" i="10"/>
  <c r="BF154" i="10"/>
  <c r="T154" i="10"/>
  <c r="R154" i="10"/>
  <c r="P154" i="10"/>
  <c r="BK154" i="10"/>
  <c r="J154" i="10"/>
  <c r="BE154" i="10"/>
  <c r="BI153" i="10"/>
  <c r="BH153" i="10"/>
  <c r="BG153" i="10"/>
  <c r="BF153" i="10"/>
  <c r="T153" i="10"/>
  <c r="R153" i="10"/>
  <c r="P153" i="10"/>
  <c r="BK153" i="10"/>
  <c r="J153" i="10"/>
  <c r="BE153" i="10"/>
  <c r="BI152" i="10"/>
  <c r="BH152" i="10"/>
  <c r="BG152" i="10"/>
  <c r="BF152" i="10"/>
  <c r="T152" i="10"/>
  <c r="R152" i="10"/>
  <c r="P152" i="10"/>
  <c r="BK152" i="10"/>
  <c r="J152" i="10"/>
  <c r="BE152" i="10"/>
  <c r="BI151" i="10"/>
  <c r="BH151" i="10"/>
  <c r="BG151" i="10"/>
  <c r="BF151" i="10"/>
  <c r="T151" i="10"/>
  <c r="R151" i="10"/>
  <c r="P151" i="10"/>
  <c r="BK151" i="10"/>
  <c r="J151" i="10"/>
  <c r="BE151" i="10"/>
  <c r="BI150" i="10"/>
  <c r="BH150" i="10"/>
  <c r="BG150" i="10"/>
  <c r="BF150" i="10"/>
  <c r="T150" i="10"/>
  <c r="R150" i="10"/>
  <c r="P150" i="10"/>
  <c r="BK150" i="10"/>
  <c r="J150" i="10"/>
  <c r="BE150" i="10"/>
  <c r="BI148" i="10"/>
  <c r="BH148" i="10"/>
  <c r="BG148" i="10"/>
  <c r="BF148" i="10"/>
  <c r="T148" i="10"/>
  <c r="R148" i="10"/>
  <c r="P148" i="10"/>
  <c r="BK148" i="10"/>
  <c r="J148" i="10"/>
  <c r="BE148" i="10"/>
  <c r="BI146" i="10"/>
  <c r="BH146" i="10"/>
  <c r="BG146" i="10"/>
  <c r="BF146" i="10"/>
  <c r="T146" i="10"/>
  <c r="R146" i="10"/>
  <c r="P146" i="10"/>
  <c r="BK146" i="10"/>
  <c r="J146" i="10"/>
  <c r="BE146" i="10"/>
  <c r="BI144" i="10"/>
  <c r="BH144" i="10"/>
  <c r="BG144" i="10"/>
  <c r="BF144" i="10"/>
  <c r="T144" i="10"/>
  <c r="R144" i="10"/>
  <c r="P144" i="10"/>
  <c r="BK144" i="10"/>
  <c r="J144" i="10"/>
  <c r="BE144" i="10"/>
  <c r="BI140" i="10"/>
  <c r="BH140" i="10"/>
  <c r="BG140" i="10"/>
  <c r="BF140" i="10"/>
  <c r="T140" i="10"/>
  <c r="R140" i="10"/>
  <c r="R135" i="10" s="1"/>
  <c r="P140" i="10"/>
  <c r="BK140" i="10"/>
  <c r="J140" i="10"/>
  <c r="BE140" i="10"/>
  <c r="F32" i="10" s="1"/>
  <c r="AZ64" i="1" s="1"/>
  <c r="BI138" i="10"/>
  <c r="BH138" i="10"/>
  <c r="BG138" i="10"/>
  <c r="BF138" i="10"/>
  <c r="T138" i="10"/>
  <c r="R138" i="10"/>
  <c r="P138" i="10"/>
  <c r="BK138" i="10"/>
  <c r="BK135" i="10" s="1"/>
  <c r="J135" i="10" s="1"/>
  <c r="J65" i="10" s="1"/>
  <c r="J138" i="10"/>
  <c r="BE138" i="10"/>
  <c r="BI136" i="10"/>
  <c r="BH136" i="10"/>
  <c r="BG136" i="10"/>
  <c r="BF136" i="10"/>
  <c r="T136" i="10"/>
  <c r="T135" i="10"/>
  <c r="R136" i="10"/>
  <c r="P136" i="10"/>
  <c r="P135" i="10"/>
  <c r="BK136" i="10"/>
  <c r="J136" i="10"/>
  <c r="BE136" i="10" s="1"/>
  <c r="BI133" i="10"/>
  <c r="BH133" i="10"/>
  <c r="BG133" i="10"/>
  <c r="BF133" i="10"/>
  <c r="T133" i="10"/>
  <c r="T132" i="10"/>
  <c r="R133" i="10"/>
  <c r="R132" i="10"/>
  <c r="P133" i="10"/>
  <c r="P132" i="10"/>
  <c r="BK133" i="10"/>
  <c r="BK132" i="10"/>
  <c r="J132" i="10" s="1"/>
  <c r="J64" i="10" s="1"/>
  <c r="J133" i="10"/>
  <c r="BE133" i="10" s="1"/>
  <c r="BI130" i="10"/>
  <c r="BH130" i="10"/>
  <c r="BG130" i="10"/>
  <c r="BF130" i="10"/>
  <c r="T130" i="10"/>
  <c r="R130" i="10"/>
  <c r="P130" i="10"/>
  <c r="BK130" i="10"/>
  <c r="J130" i="10"/>
  <c r="BE130" i="10"/>
  <c r="BI128" i="10"/>
  <c r="BH128" i="10"/>
  <c r="BG128" i="10"/>
  <c r="BF128" i="10"/>
  <c r="T128" i="10"/>
  <c r="R128" i="10"/>
  <c r="P128" i="10"/>
  <c r="BK128" i="10"/>
  <c r="J128" i="10"/>
  <c r="BE128" i="10"/>
  <c r="BI126" i="10"/>
  <c r="BH126" i="10"/>
  <c r="BG126" i="10"/>
  <c r="BF126" i="10"/>
  <c r="T126" i="10"/>
  <c r="R126" i="10"/>
  <c r="R121" i="10" s="1"/>
  <c r="P126" i="10"/>
  <c r="BK126" i="10"/>
  <c r="J126" i="10"/>
  <c r="BE126" i="10"/>
  <c r="BI124" i="10"/>
  <c r="BH124" i="10"/>
  <c r="BG124" i="10"/>
  <c r="BF124" i="10"/>
  <c r="T124" i="10"/>
  <c r="R124" i="10"/>
  <c r="P124" i="10"/>
  <c r="BK124" i="10"/>
  <c r="BK121" i="10" s="1"/>
  <c r="J121" i="10" s="1"/>
  <c r="J124" i="10"/>
  <c r="BE124" i="10"/>
  <c r="BI122" i="10"/>
  <c r="BH122" i="10"/>
  <c r="BG122" i="10"/>
  <c r="BF122" i="10"/>
  <c r="T122" i="10"/>
  <c r="T121" i="10"/>
  <c r="R122" i="10"/>
  <c r="P122" i="10"/>
  <c r="P121" i="10"/>
  <c r="BK122" i="10"/>
  <c r="J122" i="10"/>
  <c r="BE122" i="10" s="1"/>
  <c r="J63" i="10"/>
  <c r="BI119" i="10"/>
  <c r="BH119" i="10"/>
  <c r="BG119" i="10"/>
  <c r="BF119" i="10"/>
  <c r="T119" i="10"/>
  <c r="R119" i="10"/>
  <c r="P119" i="10"/>
  <c r="BK119" i="10"/>
  <c r="J119" i="10"/>
  <c r="BE119" i="10"/>
  <c r="BI117" i="10"/>
  <c r="BH117" i="10"/>
  <c r="BG117" i="10"/>
  <c r="BF117" i="10"/>
  <c r="T117" i="10"/>
  <c r="R117" i="10"/>
  <c r="P117" i="10"/>
  <c r="BK117" i="10"/>
  <c r="J117" i="10"/>
  <c r="BE117" i="10"/>
  <c r="BI112" i="10"/>
  <c r="BH112" i="10"/>
  <c r="BG112" i="10"/>
  <c r="BF112" i="10"/>
  <c r="T112" i="10"/>
  <c r="R112" i="10"/>
  <c r="P112" i="10"/>
  <c r="BK112" i="10"/>
  <c r="J112" i="10"/>
  <c r="BE112" i="10"/>
  <c r="BI108" i="10"/>
  <c r="BH108" i="10"/>
  <c r="BG108" i="10"/>
  <c r="BF108" i="10"/>
  <c r="T108" i="10"/>
  <c r="R108" i="10"/>
  <c r="P108" i="10"/>
  <c r="BK108" i="10"/>
  <c r="J108" i="10"/>
  <c r="BE108" i="10"/>
  <c r="BI106" i="10"/>
  <c r="BH106" i="10"/>
  <c r="BG106" i="10"/>
  <c r="BF106" i="10"/>
  <c r="T106" i="10"/>
  <c r="R106" i="10"/>
  <c r="P106" i="10"/>
  <c r="BK106" i="10"/>
  <c r="J106" i="10"/>
  <c r="BE106" i="10"/>
  <c r="BI104" i="10"/>
  <c r="BH104" i="10"/>
  <c r="BG104" i="10"/>
  <c r="BF104" i="10"/>
  <c r="T104" i="10"/>
  <c r="R104" i="10"/>
  <c r="P104" i="10"/>
  <c r="BK104" i="10"/>
  <c r="J104" i="10"/>
  <c r="BE104" i="10"/>
  <c r="BI103" i="10"/>
  <c r="BH103" i="10"/>
  <c r="BG103" i="10"/>
  <c r="BF103" i="10"/>
  <c r="T103" i="10"/>
  <c r="R103" i="10"/>
  <c r="P103" i="10"/>
  <c r="BK103" i="10"/>
  <c r="J103" i="10"/>
  <c r="BE103" i="10"/>
  <c r="BI101" i="10"/>
  <c r="BH101" i="10"/>
  <c r="BG101" i="10"/>
  <c r="BF101" i="10"/>
  <c r="T101" i="10"/>
  <c r="R101" i="10"/>
  <c r="P101" i="10"/>
  <c r="BK101" i="10"/>
  <c r="J101" i="10"/>
  <c r="BE101" i="10"/>
  <c r="BI100" i="10"/>
  <c r="BH100" i="10"/>
  <c r="BG100" i="10"/>
  <c r="BF100" i="10"/>
  <c r="T100" i="10"/>
  <c r="R100" i="10"/>
  <c r="P100" i="10"/>
  <c r="BK100" i="10"/>
  <c r="J100" i="10"/>
  <c r="BE100" i="10"/>
  <c r="BI98" i="10"/>
  <c r="BH98" i="10"/>
  <c r="BG98" i="10"/>
  <c r="BF98" i="10"/>
  <c r="T98" i="10"/>
  <c r="R98" i="10"/>
  <c r="R93" i="10" s="1"/>
  <c r="P98" i="10"/>
  <c r="BK98" i="10"/>
  <c r="J98" i="10"/>
  <c r="BE98" i="10"/>
  <c r="BI94" i="10"/>
  <c r="F36" i="10"/>
  <c r="BD64" i="1" s="1"/>
  <c r="BH94" i="10"/>
  <c r="BG94" i="10"/>
  <c r="F34" i="10"/>
  <c r="BB64" i="1" s="1"/>
  <c r="BF94" i="10"/>
  <c r="T94" i="10"/>
  <c r="T93" i="10"/>
  <c r="R94" i="10"/>
  <c r="P94" i="10"/>
  <c r="P93" i="10"/>
  <c r="BK94" i="10"/>
  <c r="J94" i="10"/>
  <c r="BE94" i="10" s="1"/>
  <c r="J87" i="10"/>
  <c r="F87" i="10"/>
  <c r="F85" i="10"/>
  <c r="E83" i="10"/>
  <c r="J55" i="10"/>
  <c r="F55" i="10"/>
  <c r="F53" i="10"/>
  <c r="E51" i="10"/>
  <c r="J20" i="10"/>
  <c r="E20" i="10"/>
  <c r="F88" i="10" s="1"/>
  <c r="F56" i="10"/>
  <c r="J19" i="10"/>
  <c r="J14" i="10"/>
  <c r="J85" i="10" s="1"/>
  <c r="J53" i="10"/>
  <c r="E7" i="10"/>
  <c r="E79" i="10"/>
  <c r="E47" i="10"/>
  <c r="AY63" i="1"/>
  <c r="AX63" i="1"/>
  <c r="BI625" i="9"/>
  <c r="BH625" i="9"/>
  <c r="BG625" i="9"/>
  <c r="BF625" i="9"/>
  <c r="T625" i="9"/>
  <c r="R625" i="9"/>
  <c r="P625" i="9"/>
  <c r="BK625" i="9"/>
  <c r="J625" i="9"/>
  <c r="BE625" i="9" s="1"/>
  <c r="BI624" i="9"/>
  <c r="BH624" i="9"/>
  <c r="BG624" i="9"/>
  <c r="BF624" i="9"/>
  <c r="T624" i="9"/>
  <c r="R624" i="9"/>
  <c r="R623" i="9" s="1"/>
  <c r="R622" i="9" s="1"/>
  <c r="P624" i="9"/>
  <c r="P623" i="9" s="1"/>
  <c r="P622" i="9" s="1"/>
  <c r="BK624" i="9"/>
  <c r="BK623" i="9"/>
  <c r="J624" i="9"/>
  <c r="BE624" i="9"/>
  <c r="BI621" i="9"/>
  <c r="BH621" i="9"/>
  <c r="BG621" i="9"/>
  <c r="BF621" i="9"/>
  <c r="T621" i="9"/>
  <c r="T620" i="9" s="1"/>
  <c r="R621" i="9"/>
  <c r="R620" i="9" s="1"/>
  <c r="P621" i="9"/>
  <c r="P620" i="9" s="1"/>
  <c r="BK621" i="9"/>
  <c r="BK620" i="9"/>
  <c r="J620" i="9" s="1"/>
  <c r="J69" i="9" s="1"/>
  <c r="J621" i="9"/>
  <c r="BE621" i="9"/>
  <c r="BI619" i="9"/>
  <c r="BH619" i="9"/>
  <c r="BG619" i="9"/>
  <c r="BF619" i="9"/>
  <c r="T619" i="9"/>
  <c r="R619" i="9"/>
  <c r="P619" i="9"/>
  <c r="BK619" i="9"/>
  <c r="J619" i="9"/>
  <c r="BE619" i="9" s="1"/>
  <c r="BI617" i="9"/>
  <c r="BH617" i="9"/>
  <c r="BG617" i="9"/>
  <c r="BF617" i="9"/>
  <c r="T617" i="9"/>
  <c r="R617" i="9"/>
  <c r="P617" i="9"/>
  <c r="BK617" i="9"/>
  <c r="J617" i="9"/>
  <c r="BE617" i="9"/>
  <c r="BI616" i="9"/>
  <c r="BH616" i="9"/>
  <c r="BG616" i="9"/>
  <c r="BF616" i="9"/>
  <c r="T616" i="9"/>
  <c r="T615" i="9" s="1"/>
  <c r="T614" i="9" s="1"/>
  <c r="R616" i="9"/>
  <c r="R615" i="9"/>
  <c r="R614" i="9" s="1"/>
  <c r="P616" i="9"/>
  <c r="BK616" i="9"/>
  <c r="BK615" i="9"/>
  <c r="BK614" i="9" s="1"/>
  <c r="J614" i="9" s="1"/>
  <c r="J67" i="9" s="1"/>
  <c r="J615" i="9"/>
  <c r="J68" i="9" s="1"/>
  <c r="J616" i="9"/>
  <c r="BE616" i="9"/>
  <c r="BI610" i="9"/>
  <c r="BH610" i="9"/>
  <c r="BG610" i="9"/>
  <c r="BF610" i="9"/>
  <c r="T610" i="9"/>
  <c r="R610" i="9"/>
  <c r="P610" i="9"/>
  <c r="BK610" i="9"/>
  <c r="J610" i="9"/>
  <c r="BE610" i="9"/>
  <c r="BI608" i="9"/>
  <c r="BH608" i="9"/>
  <c r="BG608" i="9"/>
  <c r="BF608" i="9"/>
  <c r="T608" i="9"/>
  <c r="R608" i="9"/>
  <c r="P608" i="9"/>
  <c r="BK608" i="9"/>
  <c r="J608" i="9"/>
  <c r="BE608" i="9" s="1"/>
  <c r="BI606" i="9"/>
  <c r="BH606" i="9"/>
  <c r="BG606" i="9"/>
  <c r="BF606" i="9"/>
  <c r="T606" i="9"/>
  <c r="T598" i="9" s="1"/>
  <c r="R606" i="9"/>
  <c r="P606" i="9"/>
  <c r="BK606" i="9"/>
  <c r="J606" i="9"/>
  <c r="BE606" i="9" s="1"/>
  <c r="BI605" i="9"/>
  <c r="BH605" i="9"/>
  <c r="BG605" i="9"/>
  <c r="BF605" i="9"/>
  <c r="T605" i="9"/>
  <c r="R605" i="9"/>
  <c r="P605" i="9"/>
  <c r="BK605" i="9"/>
  <c r="J605" i="9"/>
  <c r="BE605" i="9" s="1"/>
  <c r="BI603" i="9"/>
  <c r="BH603" i="9"/>
  <c r="BG603" i="9"/>
  <c r="BF603" i="9"/>
  <c r="T603" i="9"/>
  <c r="R603" i="9"/>
  <c r="P603" i="9"/>
  <c r="BK603" i="9"/>
  <c r="J603" i="9"/>
  <c r="BE603" i="9"/>
  <c r="BI601" i="9"/>
  <c r="BH601" i="9"/>
  <c r="BG601" i="9"/>
  <c r="BF601" i="9"/>
  <c r="T601" i="9"/>
  <c r="R601" i="9"/>
  <c r="P601" i="9"/>
  <c r="BK601" i="9"/>
  <c r="J601" i="9"/>
  <c r="BE601" i="9" s="1"/>
  <c r="BI599" i="9"/>
  <c r="BH599" i="9"/>
  <c r="BG599" i="9"/>
  <c r="BF599" i="9"/>
  <c r="T599" i="9"/>
  <c r="R599" i="9"/>
  <c r="P599" i="9"/>
  <c r="BK599" i="9"/>
  <c r="BK598" i="9" s="1"/>
  <c r="J598" i="9" s="1"/>
  <c r="J66" i="9" s="1"/>
  <c r="J599" i="9"/>
  <c r="BE599" i="9"/>
  <c r="BI594" i="9"/>
  <c r="BH594" i="9"/>
  <c r="BG594" i="9"/>
  <c r="BF594" i="9"/>
  <c r="T594" i="9"/>
  <c r="R594" i="9"/>
  <c r="P594" i="9"/>
  <c r="BK594" i="9"/>
  <c r="J594" i="9"/>
  <c r="BE594" i="9" s="1"/>
  <c r="BI592" i="9"/>
  <c r="BH592" i="9"/>
  <c r="BG592" i="9"/>
  <c r="BF592" i="9"/>
  <c r="T592" i="9"/>
  <c r="R592" i="9"/>
  <c r="P592" i="9"/>
  <c r="BK592" i="9"/>
  <c r="J592" i="9"/>
  <c r="BE592" i="9" s="1"/>
  <c r="BI591" i="9"/>
  <c r="BH591" i="9"/>
  <c r="BG591" i="9"/>
  <c r="BF591" i="9"/>
  <c r="T591" i="9"/>
  <c r="R591" i="9"/>
  <c r="P591" i="9"/>
  <c r="BK591" i="9"/>
  <c r="J591" i="9"/>
  <c r="BE591" i="9"/>
  <c r="BI590" i="9"/>
  <c r="BH590" i="9"/>
  <c r="BG590" i="9"/>
  <c r="BF590" i="9"/>
  <c r="T590" i="9"/>
  <c r="R590" i="9"/>
  <c r="P590" i="9"/>
  <c r="BK590" i="9"/>
  <c r="J590" i="9"/>
  <c r="BE590" i="9" s="1"/>
  <c r="BI556" i="9"/>
  <c r="BH556" i="9"/>
  <c r="BG556" i="9"/>
  <c r="BF556" i="9"/>
  <c r="T556" i="9"/>
  <c r="R556" i="9"/>
  <c r="P556" i="9"/>
  <c r="BK556" i="9"/>
  <c r="J556" i="9"/>
  <c r="BE556" i="9"/>
  <c r="BI555" i="9"/>
  <c r="BH555" i="9"/>
  <c r="BG555" i="9"/>
  <c r="BF555" i="9"/>
  <c r="T555" i="9"/>
  <c r="R555" i="9"/>
  <c r="P555" i="9"/>
  <c r="BK555" i="9"/>
  <c r="J555" i="9"/>
  <c r="BE555" i="9" s="1"/>
  <c r="BI553" i="9"/>
  <c r="BH553" i="9"/>
  <c r="BG553" i="9"/>
  <c r="BF553" i="9"/>
  <c r="T553" i="9"/>
  <c r="R553" i="9"/>
  <c r="P553" i="9"/>
  <c r="BK553" i="9"/>
  <c r="J553" i="9"/>
  <c r="BE553" i="9" s="1"/>
  <c r="BI552" i="9"/>
  <c r="BH552" i="9"/>
  <c r="BG552" i="9"/>
  <c r="BF552" i="9"/>
  <c r="T552" i="9"/>
  <c r="R552" i="9"/>
  <c r="P552" i="9"/>
  <c r="BK552" i="9"/>
  <c r="J552" i="9"/>
  <c r="BE552" i="9" s="1"/>
  <c r="BI551" i="9"/>
  <c r="BH551" i="9"/>
  <c r="BG551" i="9"/>
  <c r="BF551" i="9"/>
  <c r="T551" i="9"/>
  <c r="R551" i="9"/>
  <c r="P551" i="9"/>
  <c r="BK551" i="9"/>
  <c r="J551" i="9"/>
  <c r="BE551" i="9" s="1"/>
  <c r="BI550" i="9"/>
  <c r="BH550" i="9"/>
  <c r="BG550" i="9"/>
  <c r="BF550" i="9"/>
  <c r="T550" i="9"/>
  <c r="R550" i="9"/>
  <c r="P550" i="9"/>
  <c r="BK550" i="9"/>
  <c r="J550" i="9"/>
  <c r="BE550" i="9" s="1"/>
  <c r="BI548" i="9"/>
  <c r="BH548" i="9"/>
  <c r="BG548" i="9"/>
  <c r="BF548" i="9"/>
  <c r="T548" i="9"/>
  <c r="R548" i="9"/>
  <c r="P548" i="9"/>
  <c r="BK548" i="9"/>
  <c r="J548" i="9"/>
  <c r="BE548" i="9"/>
  <c r="BI546" i="9"/>
  <c r="BH546" i="9"/>
  <c r="BG546" i="9"/>
  <c r="BF546" i="9"/>
  <c r="T546" i="9"/>
  <c r="R546" i="9"/>
  <c r="P546" i="9"/>
  <c r="BK546" i="9"/>
  <c r="J546" i="9"/>
  <c r="BE546" i="9" s="1"/>
  <c r="BI544" i="9"/>
  <c r="BH544" i="9"/>
  <c r="BG544" i="9"/>
  <c r="BF544" i="9"/>
  <c r="T544" i="9"/>
  <c r="R544" i="9"/>
  <c r="P544" i="9"/>
  <c r="BK544" i="9"/>
  <c r="J544" i="9"/>
  <c r="BE544" i="9"/>
  <c r="BI542" i="9"/>
  <c r="BH542" i="9"/>
  <c r="BG542" i="9"/>
  <c r="BF542" i="9"/>
  <c r="T542" i="9"/>
  <c r="R542" i="9"/>
  <c r="P542" i="9"/>
  <c r="BK542" i="9"/>
  <c r="J542" i="9"/>
  <c r="BE542" i="9" s="1"/>
  <c r="BI540" i="9"/>
  <c r="BH540" i="9"/>
  <c r="BG540" i="9"/>
  <c r="BF540" i="9"/>
  <c r="T540" i="9"/>
  <c r="R540" i="9"/>
  <c r="P540" i="9"/>
  <c r="BK540" i="9"/>
  <c r="J540" i="9"/>
  <c r="BE540" i="9" s="1"/>
  <c r="BI538" i="9"/>
  <c r="BH538" i="9"/>
  <c r="BG538" i="9"/>
  <c r="BF538" i="9"/>
  <c r="T538" i="9"/>
  <c r="R538" i="9"/>
  <c r="P538" i="9"/>
  <c r="BK538" i="9"/>
  <c r="J538" i="9"/>
  <c r="BE538" i="9" s="1"/>
  <c r="BI536" i="9"/>
  <c r="BH536" i="9"/>
  <c r="BG536" i="9"/>
  <c r="BF536" i="9"/>
  <c r="T536" i="9"/>
  <c r="R536" i="9"/>
  <c r="P536" i="9"/>
  <c r="BK536" i="9"/>
  <c r="J536" i="9"/>
  <c r="BE536" i="9"/>
  <c r="BI534" i="9"/>
  <c r="BH534" i="9"/>
  <c r="BG534" i="9"/>
  <c r="BF534" i="9"/>
  <c r="T534" i="9"/>
  <c r="R534" i="9"/>
  <c r="P534" i="9"/>
  <c r="BK534" i="9"/>
  <c r="J534" i="9"/>
  <c r="BE534" i="9" s="1"/>
  <c r="BI532" i="9"/>
  <c r="BH532" i="9"/>
  <c r="BG532" i="9"/>
  <c r="BF532" i="9"/>
  <c r="T532" i="9"/>
  <c r="R532" i="9"/>
  <c r="P532" i="9"/>
  <c r="BK532" i="9"/>
  <c r="J532" i="9"/>
  <c r="BE532" i="9"/>
  <c r="BI530" i="9"/>
  <c r="BH530" i="9"/>
  <c r="BG530" i="9"/>
  <c r="BF530" i="9"/>
  <c r="T530" i="9"/>
  <c r="R530" i="9"/>
  <c r="P530" i="9"/>
  <c r="BK530" i="9"/>
  <c r="J530" i="9"/>
  <c r="BE530" i="9" s="1"/>
  <c r="BI528" i="9"/>
  <c r="BH528" i="9"/>
  <c r="BG528" i="9"/>
  <c r="BF528" i="9"/>
  <c r="T528" i="9"/>
  <c r="R528" i="9"/>
  <c r="P528" i="9"/>
  <c r="BK528" i="9"/>
  <c r="J528" i="9"/>
  <c r="BE528" i="9"/>
  <c r="BI526" i="9"/>
  <c r="BH526" i="9"/>
  <c r="BG526" i="9"/>
  <c r="BF526" i="9"/>
  <c r="T526" i="9"/>
  <c r="R526" i="9"/>
  <c r="P526" i="9"/>
  <c r="BK526" i="9"/>
  <c r="J526" i="9"/>
  <c r="BE526" i="9" s="1"/>
  <c r="BI524" i="9"/>
  <c r="BH524" i="9"/>
  <c r="BG524" i="9"/>
  <c r="BF524" i="9"/>
  <c r="T524" i="9"/>
  <c r="R524" i="9"/>
  <c r="P524" i="9"/>
  <c r="BK524" i="9"/>
  <c r="J524" i="9"/>
  <c r="BE524" i="9" s="1"/>
  <c r="BI522" i="9"/>
  <c r="BH522" i="9"/>
  <c r="BG522" i="9"/>
  <c r="BF522" i="9"/>
  <c r="T522" i="9"/>
  <c r="R522" i="9"/>
  <c r="P522" i="9"/>
  <c r="BK522" i="9"/>
  <c r="J522" i="9"/>
  <c r="BE522" i="9" s="1"/>
  <c r="BI520" i="9"/>
  <c r="BH520" i="9"/>
  <c r="BG520" i="9"/>
  <c r="BF520" i="9"/>
  <c r="T520" i="9"/>
  <c r="R520" i="9"/>
  <c r="P520" i="9"/>
  <c r="BK520" i="9"/>
  <c r="J520" i="9"/>
  <c r="BE520" i="9"/>
  <c r="BI518" i="9"/>
  <c r="BH518" i="9"/>
  <c r="BG518" i="9"/>
  <c r="BF518" i="9"/>
  <c r="T518" i="9"/>
  <c r="R518" i="9"/>
  <c r="P518" i="9"/>
  <c r="BK518" i="9"/>
  <c r="J518" i="9"/>
  <c r="BE518" i="9" s="1"/>
  <c r="BI516" i="9"/>
  <c r="BH516" i="9"/>
  <c r="BG516" i="9"/>
  <c r="BF516" i="9"/>
  <c r="T516" i="9"/>
  <c r="R516" i="9"/>
  <c r="P516" i="9"/>
  <c r="BK516" i="9"/>
  <c r="J516" i="9"/>
  <c r="BE516" i="9"/>
  <c r="BI514" i="9"/>
  <c r="BH514" i="9"/>
  <c r="BG514" i="9"/>
  <c r="BF514" i="9"/>
  <c r="T514" i="9"/>
  <c r="R514" i="9"/>
  <c r="P514" i="9"/>
  <c r="BK514" i="9"/>
  <c r="J514" i="9"/>
  <c r="BE514" i="9" s="1"/>
  <c r="BI512" i="9"/>
  <c r="BH512" i="9"/>
  <c r="BG512" i="9"/>
  <c r="BF512" i="9"/>
  <c r="T512" i="9"/>
  <c r="R512" i="9"/>
  <c r="P512" i="9"/>
  <c r="BK512" i="9"/>
  <c r="J512" i="9"/>
  <c r="BE512" i="9"/>
  <c r="BI510" i="9"/>
  <c r="BH510" i="9"/>
  <c r="BG510" i="9"/>
  <c r="BF510" i="9"/>
  <c r="T510" i="9"/>
  <c r="R510" i="9"/>
  <c r="P510" i="9"/>
  <c r="BK510" i="9"/>
  <c r="J510" i="9"/>
  <c r="BE510" i="9" s="1"/>
  <c r="BI508" i="9"/>
  <c r="BH508" i="9"/>
  <c r="BG508" i="9"/>
  <c r="BF508" i="9"/>
  <c r="T508" i="9"/>
  <c r="R508" i="9"/>
  <c r="P508" i="9"/>
  <c r="BK508" i="9"/>
  <c r="J508" i="9"/>
  <c r="BE508" i="9" s="1"/>
  <c r="BI506" i="9"/>
  <c r="BH506" i="9"/>
  <c r="BG506" i="9"/>
  <c r="BF506" i="9"/>
  <c r="T506" i="9"/>
  <c r="R506" i="9"/>
  <c r="P506" i="9"/>
  <c r="BK506" i="9"/>
  <c r="J506" i="9"/>
  <c r="BE506" i="9" s="1"/>
  <c r="BI504" i="9"/>
  <c r="BH504" i="9"/>
  <c r="BG504" i="9"/>
  <c r="BF504" i="9"/>
  <c r="T504" i="9"/>
  <c r="R504" i="9"/>
  <c r="P504" i="9"/>
  <c r="BK504" i="9"/>
  <c r="J504" i="9"/>
  <c r="BE504" i="9" s="1"/>
  <c r="BI502" i="9"/>
  <c r="BH502" i="9"/>
  <c r="BG502" i="9"/>
  <c r="BF502" i="9"/>
  <c r="T502" i="9"/>
  <c r="R502" i="9"/>
  <c r="P502" i="9"/>
  <c r="BK502" i="9"/>
  <c r="J502" i="9"/>
  <c r="BE502" i="9" s="1"/>
  <c r="BI500" i="9"/>
  <c r="BH500" i="9"/>
  <c r="BG500" i="9"/>
  <c r="BF500" i="9"/>
  <c r="T500" i="9"/>
  <c r="R500" i="9"/>
  <c r="P500" i="9"/>
  <c r="BK500" i="9"/>
  <c r="J500" i="9"/>
  <c r="BE500" i="9"/>
  <c r="BI498" i="9"/>
  <c r="BH498" i="9"/>
  <c r="BG498" i="9"/>
  <c r="BF498" i="9"/>
  <c r="T498" i="9"/>
  <c r="R498" i="9"/>
  <c r="P498" i="9"/>
  <c r="BK498" i="9"/>
  <c r="J498" i="9"/>
  <c r="BE498" i="9" s="1"/>
  <c r="BI496" i="9"/>
  <c r="BH496" i="9"/>
  <c r="BG496" i="9"/>
  <c r="BF496" i="9"/>
  <c r="T496" i="9"/>
  <c r="R496" i="9"/>
  <c r="P496" i="9"/>
  <c r="BK496" i="9"/>
  <c r="J496" i="9"/>
  <c r="BE496" i="9"/>
  <c r="BI494" i="9"/>
  <c r="BH494" i="9"/>
  <c r="BG494" i="9"/>
  <c r="BF494" i="9"/>
  <c r="T494" i="9"/>
  <c r="R494" i="9"/>
  <c r="P494" i="9"/>
  <c r="BK494" i="9"/>
  <c r="J494" i="9"/>
  <c r="BE494" i="9" s="1"/>
  <c r="BI492" i="9"/>
  <c r="BH492" i="9"/>
  <c r="BG492" i="9"/>
  <c r="BF492" i="9"/>
  <c r="T492" i="9"/>
  <c r="R492" i="9"/>
  <c r="P492" i="9"/>
  <c r="BK492" i="9"/>
  <c r="J492" i="9"/>
  <c r="BE492" i="9" s="1"/>
  <c r="BI490" i="9"/>
  <c r="BH490" i="9"/>
  <c r="BG490" i="9"/>
  <c r="BF490" i="9"/>
  <c r="T490" i="9"/>
  <c r="R490" i="9"/>
  <c r="P490" i="9"/>
  <c r="BK490" i="9"/>
  <c r="J490" i="9"/>
  <c r="BE490" i="9" s="1"/>
  <c r="BI478" i="9"/>
  <c r="BH478" i="9"/>
  <c r="BG478" i="9"/>
  <c r="BF478" i="9"/>
  <c r="T478" i="9"/>
  <c r="R478" i="9"/>
  <c r="P478" i="9"/>
  <c r="BK478" i="9"/>
  <c r="J478" i="9"/>
  <c r="BE478" i="9"/>
  <c r="BI460" i="9"/>
  <c r="BH460" i="9"/>
  <c r="BG460" i="9"/>
  <c r="BF460" i="9"/>
  <c r="T460" i="9"/>
  <c r="R460" i="9"/>
  <c r="P460" i="9"/>
  <c r="BK460" i="9"/>
  <c r="J460" i="9"/>
  <c r="BE460" i="9" s="1"/>
  <c r="BI458" i="9"/>
  <c r="BH458" i="9"/>
  <c r="BG458" i="9"/>
  <c r="BF458" i="9"/>
  <c r="T458" i="9"/>
  <c r="R458" i="9"/>
  <c r="P458" i="9"/>
  <c r="P378" i="9" s="1"/>
  <c r="BK458" i="9"/>
  <c r="J458" i="9"/>
  <c r="BE458" i="9"/>
  <c r="BI456" i="9"/>
  <c r="BH456" i="9"/>
  <c r="BG456" i="9"/>
  <c r="BF456" i="9"/>
  <c r="T456" i="9"/>
  <c r="R456" i="9"/>
  <c r="P456" i="9"/>
  <c r="BK456" i="9"/>
  <c r="J456" i="9"/>
  <c r="BE456" i="9" s="1"/>
  <c r="BI454" i="9"/>
  <c r="BH454" i="9"/>
  <c r="BG454" i="9"/>
  <c r="BF454" i="9"/>
  <c r="T454" i="9"/>
  <c r="R454" i="9"/>
  <c r="P454" i="9"/>
  <c r="BK454" i="9"/>
  <c r="J454" i="9"/>
  <c r="BE454" i="9"/>
  <c r="BI442" i="9"/>
  <c r="BH442" i="9"/>
  <c r="BG442" i="9"/>
  <c r="BF442" i="9"/>
  <c r="T442" i="9"/>
  <c r="R442" i="9"/>
  <c r="P442" i="9"/>
  <c r="BK442" i="9"/>
  <c r="J442" i="9"/>
  <c r="BE442" i="9" s="1"/>
  <c r="BI431" i="9"/>
  <c r="BH431" i="9"/>
  <c r="BG431" i="9"/>
  <c r="BF431" i="9"/>
  <c r="T431" i="9"/>
  <c r="R431" i="9"/>
  <c r="P431" i="9"/>
  <c r="BK431" i="9"/>
  <c r="J431" i="9"/>
  <c r="BE431" i="9" s="1"/>
  <c r="BI419" i="9"/>
  <c r="BH419" i="9"/>
  <c r="BG419" i="9"/>
  <c r="BF419" i="9"/>
  <c r="T419" i="9"/>
  <c r="R419" i="9"/>
  <c r="P419" i="9"/>
  <c r="BK419" i="9"/>
  <c r="J419" i="9"/>
  <c r="BE419" i="9" s="1"/>
  <c r="BI417" i="9"/>
  <c r="BH417" i="9"/>
  <c r="BG417" i="9"/>
  <c r="BF417" i="9"/>
  <c r="T417" i="9"/>
  <c r="R417" i="9"/>
  <c r="P417" i="9"/>
  <c r="BK417" i="9"/>
  <c r="J417" i="9"/>
  <c r="BE417" i="9"/>
  <c r="BI415" i="9"/>
  <c r="BH415" i="9"/>
  <c r="BG415" i="9"/>
  <c r="BF415" i="9"/>
  <c r="T415" i="9"/>
  <c r="R415" i="9"/>
  <c r="P415" i="9"/>
  <c r="BK415" i="9"/>
  <c r="J415" i="9"/>
  <c r="BE415" i="9" s="1"/>
  <c r="BI413" i="9"/>
  <c r="BH413" i="9"/>
  <c r="BG413" i="9"/>
  <c r="BF413" i="9"/>
  <c r="T413" i="9"/>
  <c r="R413" i="9"/>
  <c r="P413" i="9"/>
  <c r="BK413" i="9"/>
  <c r="J413" i="9"/>
  <c r="BE413" i="9"/>
  <c r="BI411" i="9"/>
  <c r="BH411" i="9"/>
  <c r="BG411" i="9"/>
  <c r="BF411" i="9"/>
  <c r="T411" i="9"/>
  <c r="R411" i="9"/>
  <c r="P411" i="9"/>
  <c r="BK411" i="9"/>
  <c r="J411" i="9"/>
  <c r="BE411" i="9" s="1"/>
  <c r="BI409" i="9"/>
  <c r="BH409" i="9"/>
  <c r="BG409" i="9"/>
  <c r="BF409" i="9"/>
  <c r="T409" i="9"/>
  <c r="R409" i="9"/>
  <c r="P409" i="9"/>
  <c r="BK409" i="9"/>
  <c r="J409" i="9"/>
  <c r="BE409" i="9"/>
  <c r="BI407" i="9"/>
  <c r="BH407" i="9"/>
  <c r="BG407" i="9"/>
  <c r="BF407" i="9"/>
  <c r="T407" i="9"/>
  <c r="R407" i="9"/>
  <c r="P407" i="9"/>
  <c r="BK407" i="9"/>
  <c r="J407" i="9"/>
  <c r="BE407" i="9" s="1"/>
  <c r="BI405" i="9"/>
  <c r="BH405" i="9"/>
  <c r="BG405" i="9"/>
  <c r="BF405" i="9"/>
  <c r="T405" i="9"/>
  <c r="R405" i="9"/>
  <c r="P405" i="9"/>
  <c r="BK405" i="9"/>
  <c r="J405" i="9"/>
  <c r="BE405" i="9" s="1"/>
  <c r="BI403" i="9"/>
  <c r="BH403" i="9"/>
  <c r="BG403" i="9"/>
  <c r="BF403" i="9"/>
  <c r="T403" i="9"/>
  <c r="R403" i="9"/>
  <c r="P403" i="9"/>
  <c r="BK403" i="9"/>
  <c r="J403" i="9"/>
  <c r="BE403" i="9" s="1"/>
  <c r="BI401" i="9"/>
  <c r="BH401" i="9"/>
  <c r="BG401" i="9"/>
  <c r="BF401" i="9"/>
  <c r="T401" i="9"/>
  <c r="R401" i="9"/>
  <c r="P401" i="9"/>
  <c r="BK401" i="9"/>
  <c r="J401" i="9"/>
  <c r="BE401" i="9"/>
  <c r="BI397" i="9"/>
  <c r="BH397" i="9"/>
  <c r="BG397" i="9"/>
  <c r="BF397" i="9"/>
  <c r="T397" i="9"/>
  <c r="R397" i="9"/>
  <c r="P397" i="9"/>
  <c r="BK397" i="9"/>
  <c r="J397" i="9"/>
  <c r="BE397" i="9" s="1"/>
  <c r="BI395" i="9"/>
  <c r="BH395" i="9"/>
  <c r="BG395" i="9"/>
  <c r="BF395" i="9"/>
  <c r="T395" i="9"/>
  <c r="R395" i="9"/>
  <c r="P395" i="9"/>
  <c r="BK395" i="9"/>
  <c r="J395" i="9"/>
  <c r="BE395" i="9"/>
  <c r="BI393" i="9"/>
  <c r="BH393" i="9"/>
  <c r="BG393" i="9"/>
  <c r="BF393" i="9"/>
  <c r="T393" i="9"/>
  <c r="R393" i="9"/>
  <c r="P393" i="9"/>
  <c r="BK393" i="9"/>
  <c r="J393" i="9"/>
  <c r="BE393" i="9" s="1"/>
  <c r="BI391" i="9"/>
  <c r="BH391" i="9"/>
  <c r="BG391" i="9"/>
  <c r="BF391" i="9"/>
  <c r="T391" i="9"/>
  <c r="R391" i="9"/>
  <c r="P391" i="9"/>
  <c r="BK391" i="9"/>
  <c r="J391" i="9"/>
  <c r="BE391" i="9"/>
  <c r="BI389" i="9"/>
  <c r="BH389" i="9"/>
  <c r="BG389" i="9"/>
  <c r="BF389" i="9"/>
  <c r="T389" i="9"/>
  <c r="R389" i="9"/>
  <c r="P389" i="9"/>
  <c r="BK389" i="9"/>
  <c r="J389" i="9"/>
  <c r="BE389" i="9" s="1"/>
  <c r="BI387" i="9"/>
  <c r="BH387" i="9"/>
  <c r="BG387" i="9"/>
  <c r="BF387" i="9"/>
  <c r="T387" i="9"/>
  <c r="R387" i="9"/>
  <c r="P387" i="9"/>
  <c r="BK387" i="9"/>
  <c r="J387" i="9"/>
  <c r="BE387" i="9" s="1"/>
  <c r="BI380" i="9"/>
  <c r="BH380" i="9"/>
  <c r="BG380" i="9"/>
  <c r="BF380" i="9"/>
  <c r="T380" i="9"/>
  <c r="R380" i="9"/>
  <c r="P380" i="9"/>
  <c r="BK380" i="9"/>
  <c r="J380" i="9"/>
  <c r="BE380" i="9" s="1"/>
  <c r="BI379" i="9"/>
  <c r="BH379" i="9"/>
  <c r="BG379" i="9"/>
  <c r="BF379" i="9"/>
  <c r="T379" i="9"/>
  <c r="R379" i="9"/>
  <c r="P379" i="9"/>
  <c r="BK379" i="9"/>
  <c r="J379" i="9"/>
  <c r="BE379" i="9"/>
  <c r="BI366" i="9"/>
  <c r="BH366" i="9"/>
  <c r="BG366" i="9"/>
  <c r="BF366" i="9"/>
  <c r="T366" i="9"/>
  <c r="R366" i="9"/>
  <c r="P366" i="9"/>
  <c r="BK366" i="9"/>
  <c r="BK299" i="9" s="1"/>
  <c r="J299" i="9" s="1"/>
  <c r="J64" i="9" s="1"/>
  <c r="J366" i="9"/>
  <c r="BE366" i="9" s="1"/>
  <c r="BI347" i="9"/>
  <c r="BH347" i="9"/>
  <c r="BG347" i="9"/>
  <c r="BF347" i="9"/>
  <c r="T347" i="9"/>
  <c r="R347" i="9"/>
  <c r="P347" i="9"/>
  <c r="BK347" i="9"/>
  <c r="J347" i="9"/>
  <c r="BE347" i="9"/>
  <c r="BI338" i="9"/>
  <c r="BH338" i="9"/>
  <c r="BG338" i="9"/>
  <c r="BF338" i="9"/>
  <c r="T338" i="9"/>
  <c r="R338" i="9"/>
  <c r="P338" i="9"/>
  <c r="BK338" i="9"/>
  <c r="J338" i="9"/>
  <c r="BE338" i="9" s="1"/>
  <c r="BI327" i="9"/>
  <c r="BH327" i="9"/>
  <c r="BG327" i="9"/>
  <c r="BF327" i="9"/>
  <c r="T327" i="9"/>
  <c r="R327" i="9"/>
  <c r="P327" i="9"/>
  <c r="BK327" i="9"/>
  <c r="J327" i="9"/>
  <c r="BE327" i="9"/>
  <c r="BI325" i="9"/>
  <c r="BH325" i="9"/>
  <c r="BG325" i="9"/>
  <c r="BF325" i="9"/>
  <c r="T325" i="9"/>
  <c r="R325" i="9"/>
  <c r="P325" i="9"/>
  <c r="BK325" i="9"/>
  <c r="J325" i="9"/>
  <c r="BE325" i="9" s="1"/>
  <c r="BI323" i="9"/>
  <c r="BH323" i="9"/>
  <c r="BG323" i="9"/>
  <c r="BF323" i="9"/>
  <c r="T323" i="9"/>
  <c r="R323" i="9"/>
  <c r="R299" i="9" s="1"/>
  <c r="P323" i="9"/>
  <c r="BK323" i="9"/>
  <c r="J323" i="9"/>
  <c r="BE323" i="9"/>
  <c r="BI300" i="9"/>
  <c r="BH300" i="9"/>
  <c r="BG300" i="9"/>
  <c r="BF300" i="9"/>
  <c r="T300" i="9"/>
  <c r="R300" i="9"/>
  <c r="P300" i="9"/>
  <c r="P299" i="9" s="1"/>
  <c r="BK300" i="9"/>
  <c r="J300" i="9"/>
  <c r="BE300" i="9"/>
  <c r="BI294" i="9"/>
  <c r="BH294" i="9"/>
  <c r="BG294" i="9"/>
  <c r="BF294" i="9"/>
  <c r="T294" i="9"/>
  <c r="T293" i="9" s="1"/>
  <c r="R294" i="9"/>
  <c r="R293" i="9"/>
  <c r="P294" i="9"/>
  <c r="P293" i="9" s="1"/>
  <c r="BK294" i="9"/>
  <c r="BK293" i="9"/>
  <c r="J293" i="9" s="1"/>
  <c r="J63" i="9" s="1"/>
  <c r="J294" i="9"/>
  <c r="BE294" i="9"/>
  <c r="BI291" i="9"/>
  <c r="BH291" i="9"/>
  <c r="BG291" i="9"/>
  <c r="BF291" i="9"/>
  <c r="T291" i="9"/>
  <c r="R291" i="9"/>
  <c r="P291" i="9"/>
  <c r="BK291" i="9"/>
  <c r="J291" i="9"/>
  <c r="BE291" i="9" s="1"/>
  <c r="BI267" i="9"/>
  <c r="BH267" i="9"/>
  <c r="BG267" i="9"/>
  <c r="BF267" i="9"/>
  <c r="T267" i="9"/>
  <c r="R267" i="9"/>
  <c r="P267" i="9"/>
  <c r="BK267" i="9"/>
  <c r="J267" i="9"/>
  <c r="BE267" i="9"/>
  <c r="BI220" i="9"/>
  <c r="BH220" i="9"/>
  <c r="BG220" i="9"/>
  <c r="BF220" i="9"/>
  <c r="T220" i="9"/>
  <c r="T95" i="9" s="1"/>
  <c r="R220" i="9"/>
  <c r="P220" i="9"/>
  <c r="BK220" i="9"/>
  <c r="J220" i="9"/>
  <c r="BE220" i="9" s="1"/>
  <c r="BI205" i="9"/>
  <c r="BH205" i="9"/>
  <c r="F35" i="9" s="1"/>
  <c r="BC63" i="1" s="1"/>
  <c r="BG205" i="9"/>
  <c r="BF205" i="9"/>
  <c r="T205" i="9"/>
  <c r="R205" i="9"/>
  <c r="R95" i="9" s="1"/>
  <c r="P205" i="9"/>
  <c r="BK205" i="9"/>
  <c r="J205" i="9"/>
  <c r="BE205" i="9"/>
  <c r="J32" i="9" s="1"/>
  <c r="AV63" i="1" s="1"/>
  <c r="BI159" i="9"/>
  <c r="BH159" i="9"/>
  <c r="BG159" i="9"/>
  <c r="BF159" i="9"/>
  <c r="T159" i="9"/>
  <c r="R159" i="9"/>
  <c r="P159" i="9"/>
  <c r="BK159" i="9"/>
  <c r="J159" i="9"/>
  <c r="BE159" i="9" s="1"/>
  <c r="BI125" i="9"/>
  <c r="BH125" i="9"/>
  <c r="BG125" i="9"/>
  <c r="F34" i="9" s="1"/>
  <c r="BB63" i="1" s="1"/>
  <c r="BB62" i="1" s="1"/>
  <c r="AX62" i="1" s="1"/>
  <c r="BF125" i="9"/>
  <c r="T125" i="9"/>
  <c r="R125" i="9"/>
  <c r="P125" i="9"/>
  <c r="P95" i="9" s="1"/>
  <c r="BK125" i="9"/>
  <c r="J125" i="9"/>
  <c r="BE125" i="9"/>
  <c r="BI96" i="9"/>
  <c r="F36" i="9" s="1"/>
  <c r="BD63" i="1" s="1"/>
  <c r="BH96" i="9"/>
  <c r="BG96" i="9"/>
  <c r="BF96" i="9"/>
  <c r="T96" i="9"/>
  <c r="R96" i="9"/>
  <c r="P96" i="9"/>
  <c r="BK96" i="9"/>
  <c r="J96" i="9"/>
  <c r="BE96" i="9"/>
  <c r="J89" i="9"/>
  <c r="F89" i="9"/>
  <c r="F87" i="9"/>
  <c r="E85" i="9"/>
  <c r="J55" i="9"/>
  <c r="F55" i="9"/>
  <c r="F53" i="9"/>
  <c r="E51" i="9"/>
  <c r="J20" i="9"/>
  <c r="E20" i="9"/>
  <c r="F56" i="9" s="1"/>
  <c r="F90" i="9"/>
  <c r="J19" i="9"/>
  <c r="J14" i="9"/>
  <c r="E7" i="9"/>
  <c r="E81" i="9"/>
  <c r="E47" i="9"/>
  <c r="AY61" i="1"/>
  <c r="AX61" i="1"/>
  <c r="BI178" i="8"/>
  <c r="BH178" i="8"/>
  <c r="BG178" i="8"/>
  <c r="BF178" i="8"/>
  <c r="T178" i="8"/>
  <c r="R178" i="8"/>
  <c r="P178" i="8"/>
  <c r="BK178" i="8"/>
  <c r="J178" i="8"/>
  <c r="BE178" i="8"/>
  <c r="BI177" i="8"/>
  <c r="BH177" i="8"/>
  <c r="BG177" i="8"/>
  <c r="BF177" i="8"/>
  <c r="T177" i="8"/>
  <c r="R177" i="8"/>
  <c r="P177" i="8"/>
  <c r="BK177" i="8"/>
  <c r="J177" i="8"/>
  <c r="BE177" i="8"/>
  <c r="BI176" i="8"/>
  <c r="BH176" i="8"/>
  <c r="BG176" i="8"/>
  <c r="BF176" i="8"/>
  <c r="T176" i="8"/>
  <c r="R176" i="8"/>
  <c r="P176" i="8"/>
  <c r="BK176" i="8"/>
  <c r="J176" i="8"/>
  <c r="BE176" i="8"/>
  <c r="BI175" i="8"/>
  <c r="BH175" i="8"/>
  <c r="BG175" i="8"/>
  <c r="BF175" i="8"/>
  <c r="T175" i="8"/>
  <c r="R175" i="8"/>
  <c r="P175" i="8"/>
  <c r="BK175" i="8"/>
  <c r="J175" i="8"/>
  <c r="BE175" i="8"/>
  <c r="BI174" i="8"/>
  <c r="BH174" i="8"/>
  <c r="BG174" i="8"/>
  <c r="BF174" i="8"/>
  <c r="T174" i="8"/>
  <c r="R174" i="8"/>
  <c r="P174" i="8"/>
  <c r="BK174" i="8"/>
  <c r="J174" i="8"/>
  <c r="BE174" i="8"/>
  <c r="BI173" i="8"/>
  <c r="BH173" i="8"/>
  <c r="BG173" i="8"/>
  <c r="BF173" i="8"/>
  <c r="T173" i="8"/>
  <c r="R173" i="8"/>
  <c r="P173" i="8"/>
  <c r="BK173" i="8"/>
  <c r="J173" i="8"/>
  <c r="BE173" i="8"/>
  <c r="BI172" i="8"/>
  <c r="BH172" i="8"/>
  <c r="BG172" i="8"/>
  <c r="BF172" i="8"/>
  <c r="T172" i="8"/>
  <c r="R172" i="8"/>
  <c r="P172" i="8"/>
  <c r="BK172" i="8"/>
  <c r="J172" i="8"/>
  <c r="BE172" i="8"/>
  <c r="BI171" i="8"/>
  <c r="BH171" i="8"/>
  <c r="BG171" i="8"/>
  <c r="BF171" i="8"/>
  <c r="T171" i="8"/>
  <c r="R171" i="8"/>
  <c r="P171" i="8"/>
  <c r="BK171" i="8"/>
  <c r="J171" i="8"/>
  <c r="BE171" i="8"/>
  <c r="BI170" i="8"/>
  <c r="BH170" i="8"/>
  <c r="BG170" i="8"/>
  <c r="BF170" i="8"/>
  <c r="T170" i="8"/>
  <c r="R170" i="8"/>
  <c r="P170" i="8"/>
  <c r="BK170" i="8"/>
  <c r="J170" i="8"/>
  <c r="BE170" i="8"/>
  <c r="BI169" i="8"/>
  <c r="BH169" i="8"/>
  <c r="BG169" i="8"/>
  <c r="BF169" i="8"/>
  <c r="T169" i="8"/>
  <c r="R169" i="8"/>
  <c r="P169" i="8"/>
  <c r="BK169" i="8"/>
  <c r="J169" i="8"/>
  <c r="BE169" i="8"/>
  <c r="BI168" i="8"/>
  <c r="BH168" i="8"/>
  <c r="BG168" i="8"/>
  <c r="BF168" i="8"/>
  <c r="T168" i="8"/>
  <c r="R168" i="8"/>
  <c r="R165" i="8" s="1"/>
  <c r="P168" i="8"/>
  <c r="BK168" i="8"/>
  <c r="J168" i="8"/>
  <c r="BE168" i="8"/>
  <c r="BI167" i="8"/>
  <c r="BH167" i="8"/>
  <c r="BG167" i="8"/>
  <c r="BF167" i="8"/>
  <c r="T167" i="8"/>
  <c r="R167" i="8"/>
  <c r="P167" i="8"/>
  <c r="BK167" i="8"/>
  <c r="BK165" i="8" s="1"/>
  <c r="J165" i="8" s="1"/>
  <c r="J70" i="8" s="1"/>
  <c r="J167" i="8"/>
  <c r="BE167" i="8"/>
  <c r="BI166" i="8"/>
  <c r="BH166" i="8"/>
  <c r="BG166" i="8"/>
  <c r="BF166" i="8"/>
  <c r="T166" i="8"/>
  <c r="T165" i="8"/>
  <c r="R166" i="8"/>
  <c r="P166" i="8"/>
  <c r="P165" i="8"/>
  <c r="BK166" i="8"/>
  <c r="J166" i="8"/>
  <c r="BE166" i="8" s="1"/>
  <c r="BI164" i="8"/>
  <c r="BH164" i="8"/>
  <c r="BG164" i="8"/>
  <c r="BF164" i="8"/>
  <c r="T164" i="8"/>
  <c r="T162" i="8" s="1"/>
  <c r="R164" i="8"/>
  <c r="R162" i="8" s="1"/>
  <c r="P164" i="8"/>
  <c r="BK164" i="8"/>
  <c r="J164" i="8"/>
  <c r="BE164" i="8"/>
  <c r="BI163" i="8"/>
  <c r="BH163" i="8"/>
  <c r="BG163" i="8"/>
  <c r="BF163" i="8"/>
  <c r="T163" i="8"/>
  <c r="R163" i="8"/>
  <c r="P163" i="8"/>
  <c r="P162" i="8"/>
  <c r="BK163" i="8"/>
  <c r="BK162" i="8"/>
  <c r="J162" i="8" s="1"/>
  <c r="J69" i="8" s="1"/>
  <c r="J163" i="8"/>
  <c r="BE163" i="8"/>
  <c r="BI161" i="8"/>
  <c r="BH161" i="8"/>
  <c r="BG161" i="8"/>
  <c r="BF161" i="8"/>
  <c r="T161" i="8"/>
  <c r="R161" i="8"/>
  <c r="P161" i="8"/>
  <c r="BK161" i="8"/>
  <c r="J161" i="8"/>
  <c r="BE161" i="8"/>
  <c r="BI160" i="8"/>
  <c r="BH160" i="8"/>
  <c r="BG160" i="8"/>
  <c r="BF160" i="8"/>
  <c r="T160" i="8"/>
  <c r="R160" i="8"/>
  <c r="P160" i="8"/>
  <c r="BK160" i="8"/>
  <c r="J160" i="8"/>
  <c r="BE160" i="8"/>
  <c r="BI159" i="8"/>
  <c r="BH159" i="8"/>
  <c r="BG159" i="8"/>
  <c r="BF159" i="8"/>
  <c r="T159" i="8"/>
  <c r="R159" i="8"/>
  <c r="P159" i="8"/>
  <c r="P156" i="8" s="1"/>
  <c r="BK159" i="8"/>
  <c r="J159" i="8"/>
  <c r="BE159" i="8"/>
  <c r="BI158" i="8"/>
  <c r="BH158" i="8"/>
  <c r="BG158" i="8"/>
  <c r="BF158" i="8"/>
  <c r="T158" i="8"/>
  <c r="T156" i="8" s="1"/>
  <c r="R158" i="8"/>
  <c r="P158" i="8"/>
  <c r="BK158" i="8"/>
  <c r="J158" i="8"/>
  <c r="BE158" i="8"/>
  <c r="BI157" i="8"/>
  <c r="BH157" i="8"/>
  <c r="BG157" i="8"/>
  <c r="BF157" i="8"/>
  <c r="T157" i="8"/>
  <c r="R157" i="8"/>
  <c r="R156" i="8" s="1"/>
  <c r="P157" i="8"/>
  <c r="BK157" i="8"/>
  <c r="BK156" i="8"/>
  <c r="J156" i="8" s="1"/>
  <c r="J68" i="8" s="1"/>
  <c r="J157" i="8"/>
  <c r="BE157" i="8"/>
  <c r="BI155" i="8"/>
  <c r="BH155" i="8"/>
  <c r="BG155" i="8"/>
  <c r="BF155" i="8"/>
  <c r="T155" i="8"/>
  <c r="R155" i="8"/>
  <c r="P155" i="8"/>
  <c r="BK155" i="8"/>
  <c r="J155" i="8"/>
  <c r="BE155" i="8"/>
  <c r="BI154" i="8"/>
  <c r="BH154" i="8"/>
  <c r="BG154" i="8"/>
  <c r="BF154" i="8"/>
  <c r="T154" i="8"/>
  <c r="R154" i="8"/>
  <c r="P154" i="8"/>
  <c r="BK154" i="8"/>
  <c r="J154" i="8"/>
  <c r="BE154" i="8" s="1"/>
  <c r="BI153" i="8"/>
  <c r="BH153" i="8"/>
  <c r="BG153" i="8"/>
  <c r="BF153" i="8"/>
  <c r="T153" i="8"/>
  <c r="R153" i="8"/>
  <c r="P153" i="8"/>
  <c r="BK153" i="8"/>
  <c r="J153" i="8"/>
  <c r="BE153" i="8"/>
  <c r="BI152" i="8"/>
  <c r="BH152" i="8"/>
  <c r="BG152" i="8"/>
  <c r="BF152" i="8"/>
  <c r="T152" i="8"/>
  <c r="R152" i="8"/>
  <c r="P152" i="8"/>
  <c r="BK152" i="8"/>
  <c r="J152" i="8"/>
  <c r="BE152" i="8" s="1"/>
  <c r="BI151" i="8"/>
  <c r="BH151" i="8"/>
  <c r="BG151" i="8"/>
  <c r="BF151" i="8"/>
  <c r="T151" i="8"/>
  <c r="R151" i="8"/>
  <c r="P151" i="8"/>
  <c r="BK151" i="8"/>
  <c r="J151" i="8"/>
  <c r="BE151" i="8"/>
  <c r="BI150" i="8"/>
  <c r="BH150" i="8"/>
  <c r="BG150" i="8"/>
  <c r="BF150" i="8"/>
  <c r="T150" i="8"/>
  <c r="R150" i="8"/>
  <c r="P150" i="8"/>
  <c r="BK150" i="8"/>
  <c r="J150" i="8"/>
  <c r="BE150" i="8" s="1"/>
  <c r="BI149" i="8"/>
  <c r="BH149" i="8"/>
  <c r="BG149" i="8"/>
  <c r="BF149" i="8"/>
  <c r="T149" i="8"/>
  <c r="R149" i="8"/>
  <c r="R148" i="8"/>
  <c r="P149" i="8"/>
  <c r="BK149" i="8"/>
  <c r="BK148" i="8" s="1"/>
  <c r="J148" i="8" s="1"/>
  <c r="J67" i="8" s="1"/>
  <c r="J149" i="8"/>
  <c r="BE149" i="8"/>
  <c r="BI147" i="8"/>
  <c r="BH147" i="8"/>
  <c r="BG147" i="8"/>
  <c r="BF147" i="8"/>
  <c r="T147" i="8"/>
  <c r="R147" i="8"/>
  <c r="P147" i="8"/>
  <c r="BK147" i="8"/>
  <c r="J147" i="8"/>
  <c r="BE147" i="8"/>
  <c r="BI146" i="8"/>
  <c r="BH146" i="8"/>
  <c r="BG146" i="8"/>
  <c r="BF146" i="8"/>
  <c r="T146" i="8"/>
  <c r="R146" i="8"/>
  <c r="P146" i="8"/>
  <c r="BK146" i="8"/>
  <c r="J146" i="8"/>
  <c r="BE146" i="8" s="1"/>
  <c r="BI145" i="8"/>
  <c r="BH145" i="8"/>
  <c r="BG145" i="8"/>
  <c r="BF145" i="8"/>
  <c r="T145" i="8"/>
  <c r="R145" i="8"/>
  <c r="P145" i="8"/>
  <c r="BK145" i="8"/>
  <c r="J145" i="8"/>
  <c r="BE145" i="8"/>
  <c r="BI144" i="8"/>
  <c r="BH144" i="8"/>
  <c r="BG144" i="8"/>
  <c r="BF144" i="8"/>
  <c r="T144" i="8"/>
  <c r="R144" i="8"/>
  <c r="R139" i="8" s="1"/>
  <c r="P144" i="8"/>
  <c r="BK144" i="8"/>
  <c r="J144" i="8"/>
  <c r="BE144" i="8" s="1"/>
  <c r="BI142" i="8"/>
  <c r="BH142" i="8"/>
  <c r="BG142" i="8"/>
  <c r="BF142" i="8"/>
  <c r="T142" i="8"/>
  <c r="R142" i="8"/>
  <c r="P142" i="8"/>
  <c r="P139" i="8" s="1"/>
  <c r="BK142" i="8"/>
  <c r="BK139" i="8" s="1"/>
  <c r="J139" i="8" s="1"/>
  <c r="J66" i="8" s="1"/>
  <c r="J142" i="8"/>
  <c r="BE142" i="8"/>
  <c r="BI140" i="8"/>
  <c r="BH140" i="8"/>
  <c r="BG140" i="8"/>
  <c r="BF140" i="8"/>
  <c r="T140" i="8"/>
  <c r="R140" i="8"/>
  <c r="P140" i="8"/>
  <c r="BK140" i="8"/>
  <c r="J140" i="8"/>
  <c r="BE140" i="8" s="1"/>
  <c r="BI138" i="8"/>
  <c r="BH138" i="8"/>
  <c r="BG138" i="8"/>
  <c r="BF138" i="8"/>
  <c r="T138" i="8"/>
  <c r="R138" i="8"/>
  <c r="P138" i="8"/>
  <c r="BK138" i="8"/>
  <c r="J138" i="8"/>
  <c r="BE138" i="8"/>
  <c r="BI137" i="8"/>
  <c r="BH137" i="8"/>
  <c r="BG137" i="8"/>
  <c r="BF137" i="8"/>
  <c r="T137" i="8"/>
  <c r="R137" i="8"/>
  <c r="P137" i="8"/>
  <c r="BK137" i="8"/>
  <c r="J137" i="8"/>
  <c r="BE137" i="8"/>
  <c r="BI136" i="8"/>
  <c r="BH136" i="8"/>
  <c r="BG136" i="8"/>
  <c r="BF136" i="8"/>
  <c r="T136" i="8"/>
  <c r="R136" i="8"/>
  <c r="R133" i="8" s="1"/>
  <c r="P136" i="8"/>
  <c r="BK136" i="8"/>
  <c r="J136" i="8"/>
  <c r="BE136" i="8"/>
  <c r="BI135" i="8"/>
  <c r="BH135" i="8"/>
  <c r="BG135" i="8"/>
  <c r="BF135" i="8"/>
  <c r="T135" i="8"/>
  <c r="R135" i="8"/>
  <c r="P135" i="8"/>
  <c r="BK135" i="8"/>
  <c r="BK133" i="8" s="1"/>
  <c r="J133" i="8" s="1"/>
  <c r="J65" i="8" s="1"/>
  <c r="J135" i="8"/>
  <c r="BE135" i="8"/>
  <c r="BI134" i="8"/>
  <c r="BH134" i="8"/>
  <c r="BG134" i="8"/>
  <c r="BF134" i="8"/>
  <c r="T134" i="8"/>
  <c r="T133" i="8"/>
  <c r="R134" i="8"/>
  <c r="P134" i="8"/>
  <c r="P133" i="8"/>
  <c r="BK134" i="8"/>
  <c r="J134" i="8"/>
  <c r="BE134" i="8" s="1"/>
  <c r="BI132" i="8"/>
  <c r="BH132" i="8"/>
  <c r="BG132" i="8"/>
  <c r="BF132" i="8"/>
  <c r="T132" i="8"/>
  <c r="R132" i="8"/>
  <c r="P132" i="8"/>
  <c r="BK132" i="8"/>
  <c r="J132" i="8"/>
  <c r="BE132" i="8"/>
  <c r="BI130" i="8"/>
  <c r="BH130" i="8"/>
  <c r="BG130" i="8"/>
  <c r="BF130" i="8"/>
  <c r="T130" i="8"/>
  <c r="R130" i="8"/>
  <c r="P130" i="8"/>
  <c r="BK130" i="8"/>
  <c r="J130" i="8"/>
  <c r="BE130" i="8"/>
  <c r="BI128" i="8"/>
  <c r="BH128" i="8"/>
  <c r="BG128" i="8"/>
  <c r="BF128" i="8"/>
  <c r="T128" i="8"/>
  <c r="R128" i="8"/>
  <c r="P128" i="8"/>
  <c r="BK128" i="8"/>
  <c r="J128" i="8"/>
  <c r="BE128" i="8"/>
  <c r="BI127" i="8"/>
  <c r="BH127" i="8"/>
  <c r="BG127" i="8"/>
  <c r="BF127" i="8"/>
  <c r="T127" i="8"/>
  <c r="R127" i="8"/>
  <c r="P127" i="8"/>
  <c r="BK127" i="8"/>
  <c r="J127" i="8"/>
  <c r="BE127" i="8"/>
  <c r="BI126" i="8"/>
  <c r="BH126" i="8"/>
  <c r="BG126" i="8"/>
  <c r="BF126" i="8"/>
  <c r="T126" i="8"/>
  <c r="R126" i="8"/>
  <c r="P126" i="8"/>
  <c r="BK126" i="8"/>
  <c r="J126" i="8"/>
  <c r="BE126" i="8"/>
  <c r="BI125" i="8"/>
  <c r="BH125" i="8"/>
  <c r="BG125" i="8"/>
  <c r="BF125" i="8"/>
  <c r="T125" i="8"/>
  <c r="R125" i="8"/>
  <c r="P125" i="8"/>
  <c r="BK125" i="8"/>
  <c r="J125" i="8"/>
  <c r="BE125" i="8"/>
  <c r="BI124" i="8"/>
  <c r="BH124" i="8"/>
  <c r="BG124" i="8"/>
  <c r="BF124" i="8"/>
  <c r="T124" i="8"/>
  <c r="R124" i="8"/>
  <c r="R121" i="8" s="1"/>
  <c r="P124" i="8"/>
  <c r="BK124" i="8"/>
  <c r="J124" i="8"/>
  <c r="BE124" i="8"/>
  <c r="BI123" i="8"/>
  <c r="BH123" i="8"/>
  <c r="BG123" i="8"/>
  <c r="BF123" i="8"/>
  <c r="T123" i="8"/>
  <c r="R123" i="8"/>
  <c r="P123" i="8"/>
  <c r="BK123" i="8"/>
  <c r="BK121" i="8" s="1"/>
  <c r="J121" i="8" s="1"/>
  <c r="J64" i="8" s="1"/>
  <c r="J123" i="8"/>
  <c r="BE123" i="8"/>
  <c r="BI122" i="8"/>
  <c r="BH122" i="8"/>
  <c r="BG122" i="8"/>
  <c r="BF122" i="8"/>
  <c r="T122" i="8"/>
  <c r="T121" i="8"/>
  <c r="R122" i="8"/>
  <c r="P122" i="8"/>
  <c r="P121" i="8"/>
  <c r="BK122" i="8"/>
  <c r="J122" i="8"/>
  <c r="BE122" i="8" s="1"/>
  <c r="BI120" i="8"/>
  <c r="BH120" i="8"/>
  <c r="BG120" i="8"/>
  <c r="BF120" i="8"/>
  <c r="T120" i="8"/>
  <c r="R120" i="8"/>
  <c r="P120" i="8"/>
  <c r="BK120" i="8"/>
  <c r="J120" i="8"/>
  <c r="BE120" i="8"/>
  <c r="BI119" i="8"/>
  <c r="BH119" i="8"/>
  <c r="BG119" i="8"/>
  <c r="BF119" i="8"/>
  <c r="T119" i="8"/>
  <c r="R119" i="8"/>
  <c r="P119" i="8"/>
  <c r="BK119" i="8"/>
  <c r="J119" i="8"/>
  <c r="BE119" i="8"/>
  <c r="BI118" i="8"/>
  <c r="BH118" i="8"/>
  <c r="BG118" i="8"/>
  <c r="BF118" i="8"/>
  <c r="T118" i="8"/>
  <c r="R118" i="8"/>
  <c r="P118" i="8"/>
  <c r="BK118" i="8"/>
  <c r="J118" i="8"/>
  <c r="BE118" i="8"/>
  <c r="BI117" i="8"/>
  <c r="BH117" i="8"/>
  <c r="BG117" i="8"/>
  <c r="BF117" i="8"/>
  <c r="T117" i="8"/>
  <c r="R117" i="8"/>
  <c r="P117" i="8"/>
  <c r="BK117" i="8"/>
  <c r="J117" i="8"/>
  <c r="BE117" i="8"/>
  <c r="BI116" i="8"/>
  <c r="BH116" i="8"/>
  <c r="BG116" i="8"/>
  <c r="BF116" i="8"/>
  <c r="T116" i="8"/>
  <c r="R116" i="8"/>
  <c r="P116" i="8"/>
  <c r="BK116" i="8"/>
  <c r="J116" i="8"/>
  <c r="BE116" i="8"/>
  <c r="BI114" i="8"/>
  <c r="BH114" i="8"/>
  <c r="BG114" i="8"/>
  <c r="BF114" i="8"/>
  <c r="T114" i="8"/>
  <c r="R114" i="8"/>
  <c r="P114" i="8"/>
  <c r="BK114" i="8"/>
  <c r="J114" i="8"/>
  <c r="BE114" i="8"/>
  <c r="BI112" i="8"/>
  <c r="BH112" i="8"/>
  <c r="BG112" i="8"/>
  <c r="BF112" i="8"/>
  <c r="T112" i="8"/>
  <c r="R112" i="8"/>
  <c r="P112" i="8"/>
  <c r="BK112" i="8"/>
  <c r="J112" i="8"/>
  <c r="BE112" i="8"/>
  <c r="BI111" i="8"/>
  <c r="BH111" i="8"/>
  <c r="BG111" i="8"/>
  <c r="BF111" i="8"/>
  <c r="T111" i="8"/>
  <c r="R111" i="8"/>
  <c r="P111" i="8"/>
  <c r="BK111" i="8"/>
  <c r="J111" i="8"/>
  <c r="BE111" i="8"/>
  <c r="BI110" i="8"/>
  <c r="BH110" i="8"/>
  <c r="BG110" i="8"/>
  <c r="BF110" i="8"/>
  <c r="T110" i="8"/>
  <c r="R110" i="8"/>
  <c r="P110" i="8"/>
  <c r="BK110" i="8"/>
  <c r="J110" i="8"/>
  <c r="BE110" i="8"/>
  <c r="BI109" i="8"/>
  <c r="BH109" i="8"/>
  <c r="BG109" i="8"/>
  <c r="BF109" i="8"/>
  <c r="T109" i="8"/>
  <c r="R109" i="8"/>
  <c r="P109" i="8"/>
  <c r="BK109" i="8"/>
  <c r="J109" i="8"/>
  <c r="BE109" i="8"/>
  <c r="BI108" i="8"/>
  <c r="BH108" i="8"/>
  <c r="BG108" i="8"/>
  <c r="BF108" i="8"/>
  <c r="T108" i="8"/>
  <c r="R108" i="8"/>
  <c r="P108" i="8"/>
  <c r="BK108" i="8"/>
  <c r="J108" i="8"/>
  <c r="BE108" i="8"/>
  <c r="BI107" i="8"/>
  <c r="BH107" i="8"/>
  <c r="BG107" i="8"/>
  <c r="BF107" i="8"/>
  <c r="T107" i="8"/>
  <c r="R107" i="8"/>
  <c r="P107" i="8"/>
  <c r="BK107" i="8"/>
  <c r="J107" i="8"/>
  <c r="BE107" i="8"/>
  <c r="BI106" i="8"/>
  <c r="BH106" i="8"/>
  <c r="BG106" i="8"/>
  <c r="BF106" i="8"/>
  <c r="T106" i="8"/>
  <c r="R106" i="8"/>
  <c r="R103" i="8" s="1"/>
  <c r="P106" i="8"/>
  <c r="BK106" i="8"/>
  <c r="J106" i="8"/>
  <c r="BE106" i="8"/>
  <c r="BI105" i="8"/>
  <c r="BH105" i="8"/>
  <c r="BG105" i="8"/>
  <c r="BF105" i="8"/>
  <c r="T105" i="8"/>
  <c r="R105" i="8"/>
  <c r="P105" i="8"/>
  <c r="BK105" i="8"/>
  <c r="BK103" i="8" s="1"/>
  <c r="J103" i="8" s="1"/>
  <c r="J63" i="8" s="1"/>
  <c r="J105" i="8"/>
  <c r="BE105" i="8"/>
  <c r="BI104" i="8"/>
  <c r="BH104" i="8"/>
  <c r="BG104" i="8"/>
  <c r="BF104" i="8"/>
  <c r="T104" i="8"/>
  <c r="T103" i="8"/>
  <c r="R104" i="8"/>
  <c r="P104" i="8"/>
  <c r="P103" i="8" s="1"/>
  <c r="BK104" i="8"/>
  <c r="J104" i="8"/>
  <c r="BE104" i="8" s="1"/>
  <c r="BI102" i="8"/>
  <c r="BH102" i="8"/>
  <c r="BG102" i="8"/>
  <c r="BF102" i="8"/>
  <c r="T102" i="8"/>
  <c r="R102" i="8"/>
  <c r="P102" i="8"/>
  <c r="BK102" i="8"/>
  <c r="J102" i="8"/>
  <c r="BE102" i="8" s="1"/>
  <c r="BI101" i="8"/>
  <c r="BH101" i="8"/>
  <c r="BG101" i="8"/>
  <c r="BF101" i="8"/>
  <c r="T101" i="8"/>
  <c r="R101" i="8"/>
  <c r="P101" i="8"/>
  <c r="BK101" i="8"/>
  <c r="J101" i="8"/>
  <c r="BE101" i="8"/>
  <c r="BI100" i="8"/>
  <c r="BH100" i="8"/>
  <c r="BG100" i="8"/>
  <c r="BF100" i="8"/>
  <c r="T100" i="8"/>
  <c r="R100" i="8"/>
  <c r="P100" i="8"/>
  <c r="BK100" i="8"/>
  <c r="J100" i="8"/>
  <c r="BE100" i="8" s="1"/>
  <c r="BI99" i="8"/>
  <c r="BH99" i="8"/>
  <c r="BG99" i="8"/>
  <c r="BF99" i="8"/>
  <c r="T99" i="8"/>
  <c r="R99" i="8"/>
  <c r="P99" i="8"/>
  <c r="BK99" i="8"/>
  <c r="J99" i="8"/>
  <c r="BE99" i="8"/>
  <c r="BI98" i="8"/>
  <c r="BH98" i="8"/>
  <c r="BG98" i="8"/>
  <c r="BF98" i="8"/>
  <c r="T98" i="8"/>
  <c r="R98" i="8"/>
  <c r="P98" i="8"/>
  <c r="BK98" i="8"/>
  <c r="J98" i="8"/>
  <c r="BE98" i="8" s="1"/>
  <c r="BI97" i="8"/>
  <c r="BH97" i="8"/>
  <c r="BG97" i="8"/>
  <c r="BF97" i="8"/>
  <c r="T97" i="8"/>
  <c r="R97" i="8"/>
  <c r="P97" i="8"/>
  <c r="BK97" i="8"/>
  <c r="J97" i="8"/>
  <c r="BE97" i="8"/>
  <c r="BI95" i="8"/>
  <c r="BH95" i="8"/>
  <c r="BG95" i="8"/>
  <c r="BF95" i="8"/>
  <c r="T95" i="8"/>
  <c r="R95" i="8"/>
  <c r="P95" i="8"/>
  <c r="BK95" i="8"/>
  <c r="J95" i="8"/>
  <c r="BE95" i="8" s="1"/>
  <c r="J88" i="8"/>
  <c r="F88" i="8"/>
  <c r="F86" i="8"/>
  <c r="E84" i="8"/>
  <c r="J55" i="8"/>
  <c r="F55" i="8"/>
  <c r="F53" i="8"/>
  <c r="E51" i="8"/>
  <c r="J20" i="8"/>
  <c r="E20" i="8"/>
  <c r="F89" i="8"/>
  <c r="F56" i="8"/>
  <c r="J19" i="8"/>
  <c r="J14" i="8"/>
  <c r="J86" i="8"/>
  <c r="J53" i="8"/>
  <c r="E7" i="8"/>
  <c r="E80" i="8" s="1"/>
  <c r="E47" i="8"/>
  <c r="AY59" i="1"/>
  <c r="AX59" i="1"/>
  <c r="BI160" i="7"/>
  <c r="BH160" i="7"/>
  <c r="BG160" i="7"/>
  <c r="BF160" i="7"/>
  <c r="T160" i="7"/>
  <c r="R160" i="7"/>
  <c r="P160" i="7"/>
  <c r="BK160" i="7"/>
  <c r="J160" i="7"/>
  <c r="BE160" i="7"/>
  <c r="BI158" i="7"/>
  <c r="BH158" i="7"/>
  <c r="BG158" i="7"/>
  <c r="BF158" i="7"/>
  <c r="T158" i="7"/>
  <c r="T156" i="7" s="1"/>
  <c r="T155" i="7" s="1"/>
  <c r="R158" i="7"/>
  <c r="P158" i="7"/>
  <c r="BK158" i="7"/>
  <c r="J158" i="7"/>
  <c r="BE158" i="7" s="1"/>
  <c r="BI157" i="7"/>
  <c r="BH157" i="7"/>
  <c r="BG157" i="7"/>
  <c r="BF157" i="7"/>
  <c r="T157" i="7"/>
  <c r="R157" i="7"/>
  <c r="R156" i="7" s="1"/>
  <c r="R155" i="7"/>
  <c r="P157" i="7"/>
  <c r="BK157" i="7"/>
  <c r="BK156" i="7"/>
  <c r="J157" i="7"/>
  <c r="BE157" i="7" s="1"/>
  <c r="BI153" i="7"/>
  <c r="BH153" i="7"/>
  <c r="BG153" i="7"/>
  <c r="BF153" i="7"/>
  <c r="T153" i="7"/>
  <c r="R153" i="7"/>
  <c r="P153" i="7"/>
  <c r="BK153" i="7"/>
  <c r="J153" i="7"/>
  <c r="BE153" i="7" s="1"/>
  <c r="BI149" i="7"/>
  <c r="BH149" i="7"/>
  <c r="BG149" i="7"/>
  <c r="BF149" i="7"/>
  <c r="T149" i="7"/>
  <c r="R149" i="7"/>
  <c r="P149" i="7"/>
  <c r="BK149" i="7"/>
  <c r="J149" i="7"/>
  <c r="BE149" i="7"/>
  <c r="BI147" i="7"/>
  <c r="BH147" i="7"/>
  <c r="BG147" i="7"/>
  <c r="BF147" i="7"/>
  <c r="T147" i="7"/>
  <c r="R147" i="7"/>
  <c r="P147" i="7"/>
  <c r="BK147" i="7"/>
  <c r="J147" i="7"/>
  <c r="BE147" i="7" s="1"/>
  <c r="BI146" i="7"/>
  <c r="BH146" i="7"/>
  <c r="BG146" i="7"/>
  <c r="BF146" i="7"/>
  <c r="T146" i="7"/>
  <c r="R146" i="7"/>
  <c r="P146" i="7"/>
  <c r="BK146" i="7"/>
  <c r="J146" i="7"/>
  <c r="BE146" i="7"/>
  <c r="BI144" i="7"/>
  <c r="BH144" i="7"/>
  <c r="BG144" i="7"/>
  <c r="BF144" i="7"/>
  <c r="T144" i="7"/>
  <c r="R144" i="7"/>
  <c r="P144" i="7"/>
  <c r="BK144" i="7"/>
  <c r="J144" i="7"/>
  <c r="BE144" i="7" s="1"/>
  <c r="BI143" i="7"/>
  <c r="BH143" i="7"/>
  <c r="BG143" i="7"/>
  <c r="BF143" i="7"/>
  <c r="T143" i="7"/>
  <c r="R143" i="7"/>
  <c r="P143" i="7"/>
  <c r="BK143" i="7"/>
  <c r="J143" i="7"/>
  <c r="BE143" i="7"/>
  <c r="BI141" i="7"/>
  <c r="BH141" i="7"/>
  <c r="BG141" i="7"/>
  <c r="BF141" i="7"/>
  <c r="T141" i="7"/>
  <c r="R141" i="7"/>
  <c r="P141" i="7"/>
  <c r="BK141" i="7"/>
  <c r="J141" i="7"/>
  <c r="BE141" i="7" s="1"/>
  <c r="BI137" i="7"/>
  <c r="BH137" i="7"/>
  <c r="BG137" i="7"/>
  <c r="BF137" i="7"/>
  <c r="T137" i="7"/>
  <c r="R137" i="7"/>
  <c r="P137" i="7"/>
  <c r="BK137" i="7"/>
  <c r="J137" i="7"/>
  <c r="BE137" i="7"/>
  <c r="BI135" i="7"/>
  <c r="BH135" i="7"/>
  <c r="BG135" i="7"/>
  <c r="BF135" i="7"/>
  <c r="T135" i="7"/>
  <c r="R135" i="7"/>
  <c r="P135" i="7"/>
  <c r="BK135" i="7"/>
  <c r="J135" i="7"/>
  <c r="BE135" i="7" s="1"/>
  <c r="BI132" i="7"/>
  <c r="BH132" i="7"/>
  <c r="BG132" i="7"/>
  <c r="BF132" i="7"/>
  <c r="T132" i="7"/>
  <c r="R132" i="7"/>
  <c r="P132" i="7"/>
  <c r="BK132" i="7"/>
  <c r="J132" i="7"/>
  <c r="BE132" i="7"/>
  <c r="BI130" i="7"/>
  <c r="BH130" i="7"/>
  <c r="BG130" i="7"/>
  <c r="BF130" i="7"/>
  <c r="T130" i="7"/>
  <c r="R130" i="7"/>
  <c r="P130" i="7"/>
  <c r="BK130" i="7"/>
  <c r="J130" i="7"/>
  <c r="BE130" i="7" s="1"/>
  <c r="BI124" i="7"/>
  <c r="BH124" i="7"/>
  <c r="BG124" i="7"/>
  <c r="BF124" i="7"/>
  <c r="T124" i="7"/>
  <c r="R124" i="7"/>
  <c r="P124" i="7"/>
  <c r="BK124" i="7"/>
  <c r="J124" i="7"/>
  <c r="BE124" i="7"/>
  <c r="BI122" i="7"/>
  <c r="BH122" i="7"/>
  <c r="BG122" i="7"/>
  <c r="BF122" i="7"/>
  <c r="T122" i="7"/>
  <c r="R122" i="7"/>
  <c r="P122" i="7"/>
  <c r="BK122" i="7"/>
  <c r="J122" i="7"/>
  <c r="BE122" i="7" s="1"/>
  <c r="BI118" i="7"/>
  <c r="BH118" i="7"/>
  <c r="BG118" i="7"/>
  <c r="BF118" i="7"/>
  <c r="T118" i="7"/>
  <c r="R118" i="7"/>
  <c r="P118" i="7"/>
  <c r="BK118" i="7"/>
  <c r="J118" i="7"/>
  <c r="BE118" i="7"/>
  <c r="BI116" i="7"/>
  <c r="BH116" i="7"/>
  <c r="BG116" i="7"/>
  <c r="BF116" i="7"/>
  <c r="T116" i="7"/>
  <c r="R116" i="7"/>
  <c r="P116" i="7"/>
  <c r="BK116" i="7"/>
  <c r="J116" i="7"/>
  <c r="BE116" i="7" s="1"/>
  <c r="BI105" i="7"/>
  <c r="BH105" i="7"/>
  <c r="BG105" i="7"/>
  <c r="BF105" i="7"/>
  <c r="T105" i="7"/>
  <c r="R105" i="7"/>
  <c r="P105" i="7"/>
  <c r="BK105" i="7"/>
  <c r="J105" i="7"/>
  <c r="BE105" i="7"/>
  <c r="BI100" i="7"/>
  <c r="BH100" i="7"/>
  <c r="BG100" i="7"/>
  <c r="BF100" i="7"/>
  <c r="T100" i="7"/>
  <c r="R100" i="7"/>
  <c r="P100" i="7"/>
  <c r="BK100" i="7"/>
  <c r="J100" i="7"/>
  <c r="BE100" i="7" s="1"/>
  <c r="BI97" i="7"/>
  <c r="BH97" i="7"/>
  <c r="BG97" i="7"/>
  <c r="BF97" i="7"/>
  <c r="T97" i="7"/>
  <c r="R97" i="7"/>
  <c r="R96" i="7" s="1"/>
  <c r="P97" i="7"/>
  <c r="BK97" i="7"/>
  <c r="J97" i="7"/>
  <c r="BE97" i="7" s="1"/>
  <c r="BI94" i="7"/>
  <c r="BH94" i="7"/>
  <c r="BG94" i="7"/>
  <c r="BF94" i="7"/>
  <c r="T94" i="7"/>
  <c r="R94" i="7"/>
  <c r="P94" i="7"/>
  <c r="BK94" i="7"/>
  <c r="J94" i="7"/>
  <c r="BE94" i="7"/>
  <c r="BI92" i="7"/>
  <c r="F36" i="7" s="1"/>
  <c r="BD59" i="1" s="1"/>
  <c r="BH92" i="7"/>
  <c r="BG92" i="7"/>
  <c r="BF92" i="7"/>
  <c r="T92" i="7"/>
  <c r="R92" i="7"/>
  <c r="P92" i="7"/>
  <c r="BK92" i="7"/>
  <c r="J92" i="7"/>
  <c r="BE92" i="7" s="1"/>
  <c r="F32" i="7" s="1"/>
  <c r="BI90" i="7"/>
  <c r="BH90" i="7"/>
  <c r="F35" i="7" s="1"/>
  <c r="BC59" i="1"/>
  <c r="BG90" i="7"/>
  <c r="BF90" i="7"/>
  <c r="J33" i="7"/>
  <c r="AW59" i="1" s="1"/>
  <c r="T90" i="7"/>
  <c r="R90" i="7"/>
  <c r="R89" i="7" s="1"/>
  <c r="P90" i="7"/>
  <c r="BK90" i="7"/>
  <c r="BK89" i="7" s="1"/>
  <c r="J89" i="7"/>
  <c r="J62" i="7" s="1"/>
  <c r="J90" i="7"/>
  <c r="BE90" i="7" s="1"/>
  <c r="AZ59" i="1"/>
  <c r="J83" i="7"/>
  <c r="F83" i="7"/>
  <c r="F81" i="7"/>
  <c r="E79" i="7"/>
  <c r="J55" i="7"/>
  <c r="F55" i="7"/>
  <c r="F53" i="7"/>
  <c r="E51" i="7"/>
  <c r="J20" i="7"/>
  <c r="E20" i="7"/>
  <c r="F84" i="7" s="1"/>
  <c r="F56" i="7"/>
  <c r="J19" i="7"/>
  <c r="J14" i="7"/>
  <c r="J81" i="7" s="1"/>
  <c r="J53" i="7"/>
  <c r="E7" i="7"/>
  <c r="AY58" i="1"/>
  <c r="AX58" i="1"/>
  <c r="BI156" i="6"/>
  <c r="BH156" i="6"/>
  <c r="BG156" i="6"/>
  <c r="BF156" i="6"/>
  <c r="T156" i="6"/>
  <c r="T155" i="6" s="1"/>
  <c r="R156" i="6"/>
  <c r="R155" i="6" s="1"/>
  <c r="P156" i="6"/>
  <c r="P155" i="6" s="1"/>
  <c r="BK156" i="6"/>
  <c r="BK155" i="6"/>
  <c r="J155" i="6" s="1"/>
  <c r="J66" i="6" s="1"/>
  <c r="J156" i="6"/>
  <c r="BE156" i="6"/>
  <c r="BI151" i="6"/>
  <c r="BH151" i="6"/>
  <c r="BG151" i="6"/>
  <c r="BF151" i="6"/>
  <c r="T151" i="6"/>
  <c r="R151" i="6"/>
  <c r="P151" i="6"/>
  <c r="BK151" i="6"/>
  <c r="J151" i="6"/>
  <c r="BE151" i="6" s="1"/>
  <c r="BI149" i="6"/>
  <c r="BH149" i="6"/>
  <c r="BG149" i="6"/>
  <c r="BF149" i="6"/>
  <c r="T149" i="6"/>
  <c r="R149" i="6"/>
  <c r="P149" i="6"/>
  <c r="BK149" i="6"/>
  <c r="J149" i="6"/>
  <c r="BE149" i="6" s="1"/>
  <c r="BI148" i="6"/>
  <c r="BH148" i="6"/>
  <c r="BG148" i="6"/>
  <c r="BF148" i="6"/>
  <c r="T148" i="6"/>
  <c r="R148" i="6"/>
  <c r="P148" i="6"/>
  <c r="BK148" i="6"/>
  <c r="J148" i="6"/>
  <c r="BE148" i="6" s="1"/>
  <c r="BI147" i="6"/>
  <c r="BH147" i="6"/>
  <c r="BG147" i="6"/>
  <c r="BF147" i="6"/>
  <c r="T147" i="6"/>
  <c r="R147" i="6"/>
  <c r="P147" i="6"/>
  <c r="BK147" i="6"/>
  <c r="J147" i="6"/>
  <c r="BE147" i="6"/>
  <c r="BI141" i="6"/>
  <c r="BH141" i="6"/>
  <c r="BG141" i="6"/>
  <c r="BF141" i="6"/>
  <c r="T141" i="6"/>
  <c r="R141" i="6"/>
  <c r="P141" i="6"/>
  <c r="BK141" i="6"/>
  <c r="J141" i="6"/>
  <c r="BE141" i="6"/>
  <c r="BI134" i="6"/>
  <c r="BH134" i="6"/>
  <c r="BG134" i="6"/>
  <c r="BF134" i="6"/>
  <c r="T134" i="6"/>
  <c r="R134" i="6"/>
  <c r="P134" i="6"/>
  <c r="BK134" i="6"/>
  <c r="J134" i="6"/>
  <c r="BE134" i="6"/>
  <c r="BI129" i="6"/>
  <c r="BH129" i="6"/>
  <c r="BG129" i="6"/>
  <c r="BF129" i="6"/>
  <c r="T129" i="6"/>
  <c r="R129" i="6"/>
  <c r="P129" i="6"/>
  <c r="BK129" i="6"/>
  <c r="J129" i="6"/>
  <c r="BE129" i="6"/>
  <c r="BI127" i="6"/>
  <c r="BH127" i="6"/>
  <c r="BG127" i="6"/>
  <c r="BF127" i="6"/>
  <c r="T127" i="6"/>
  <c r="R127" i="6"/>
  <c r="P127" i="6"/>
  <c r="BK127" i="6"/>
  <c r="J127" i="6"/>
  <c r="BE127" i="6"/>
  <c r="BI125" i="6"/>
  <c r="BH125" i="6"/>
  <c r="BG125" i="6"/>
  <c r="BF125" i="6"/>
  <c r="T125" i="6"/>
  <c r="R125" i="6"/>
  <c r="P125" i="6"/>
  <c r="BK125" i="6"/>
  <c r="J125" i="6"/>
  <c r="BE125" i="6"/>
  <c r="BI121" i="6"/>
  <c r="BH121" i="6"/>
  <c r="BG121" i="6"/>
  <c r="BF121" i="6"/>
  <c r="T121" i="6"/>
  <c r="R121" i="6"/>
  <c r="P121" i="6"/>
  <c r="BK121" i="6"/>
  <c r="J121" i="6"/>
  <c r="BE121" i="6"/>
  <c r="BI119" i="6"/>
  <c r="BH119" i="6"/>
  <c r="BG119" i="6"/>
  <c r="BF119" i="6"/>
  <c r="T119" i="6"/>
  <c r="R119" i="6"/>
  <c r="P119" i="6"/>
  <c r="BK119" i="6"/>
  <c r="J119" i="6"/>
  <c r="BE119" i="6"/>
  <c r="BI117" i="6"/>
  <c r="BH117" i="6"/>
  <c r="BG117" i="6"/>
  <c r="BF117" i="6"/>
  <c r="T117" i="6"/>
  <c r="R117" i="6"/>
  <c r="R113" i="6" s="1"/>
  <c r="P117" i="6"/>
  <c r="BK117" i="6"/>
  <c r="J117" i="6"/>
  <c r="BE117" i="6"/>
  <c r="BI116" i="6"/>
  <c r="BH116" i="6"/>
  <c r="BG116" i="6"/>
  <c r="BF116" i="6"/>
  <c r="T116" i="6"/>
  <c r="R116" i="6"/>
  <c r="P116" i="6"/>
  <c r="BK116" i="6"/>
  <c r="BK113" i="6" s="1"/>
  <c r="J113" i="6" s="1"/>
  <c r="J65" i="6" s="1"/>
  <c r="J116" i="6"/>
  <c r="BE116" i="6"/>
  <c r="BI114" i="6"/>
  <c r="F36" i="6" s="1"/>
  <c r="BD58" i="1" s="1"/>
  <c r="BH114" i="6"/>
  <c r="BG114" i="6"/>
  <c r="BF114" i="6"/>
  <c r="T114" i="6"/>
  <c r="T113" i="6"/>
  <c r="R114" i="6"/>
  <c r="P114" i="6"/>
  <c r="P113" i="6"/>
  <c r="BK114" i="6"/>
  <c r="J114" i="6"/>
  <c r="BE114" i="6" s="1"/>
  <c r="BI111" i="6"/>
  <c r="BH111" i="6"/>
  <c r="BG111" i="6"/>
  <c r="BF111" i="6"/>
  <c r="T111" i="6"/>
  <c r="R111" i="6"/>
  <c r="P111" i="6"/>
  <c r="BK111" i="6"/>
  <c r="J111" i="6"/>
  <c r="BE111" i="6"/>
  <c r="BI109" i="6"/>
  <c r="BH109" i="6"/>
  <c r="BG109" i="6"/>
  <c r="BF109" i="6"/>
  <c r="T109" i="6"/>
  <c r="R109" i="6"/>
  <c r="P109" i="6"/>
  <c r="BK109" i="6"/>
  <c r="J109" i="6"/>
  <c r="BE109" i="6"/>
  <c r="BI105" i="6"/>
  <c r="BH105" i="6"/>
  <c r="BG105" i="6"/>
  <c r="BF105" i="6"/>
  <c r="T105" i="6"/>
  <c r="R105" i="6"/>
  <c r="R99" i="6" s="1"/>
  <c r="P105" i="6"/>
  <c r="BK105" i="6"/>
  <c r="J105" i="6"/>
  <c r="BE105" i="6"/>
  <c r="BI102" i="6"/>
  <c r="BH102" i="6"/>
  <c r="BG102" i="6"/>
  <c r="BF102" i="6"/>
  <c r="T102" i="6"/>
  <c r="R102" i="6"/>
  <c r="P102" i="6"/>
  <c r="BK102" i="6"/>
  <c r="BK99" i="6" s="1"/>
  <c r="J102" i="6"/>
  <c r="BE102" i="6"/>
  <c r="BI100" i="6"/>
  <c r="BH100" i="6"/>
  <c r="BG100" i="6"/>
  <c r="BF100" i="6"/>
  <c r="T100" i="6"/>
  <c r="T99" i="6"/>
  <c r="R100" i="6"/>
  <c r="P100" i="6"/>
  <c r="P99" i="6" s="1"/>
  <c r="BK100" i="6"/>
  <c r="J99" i="6"/>
  <c r="J64" i="6" s="1"/>
  <c r="J100" i="6"/>
  <c r="BE100" i="6" s="1"/>
  <c r="F32" i="6" s="1"/>
  <c r="AZ58" i="1" s="1"/>
  <c r="BI98" i="6"/>
  <c r="BH98" i="6"/>
  <c r="BG98" i="6"/>
  <c r="BF98" i="6"/>
  <c r="T98" i="6"/>
  <c r="R98" i="6"/>
  <c r="P98" i="6"/>
  <c r="BK98" i="6"/>
  <c r="J98" i="6"/>
  <c r="BE98" i="6"/>
  <c r="BI97" i="6"/>
  <c r="BH97" i="6"/>
  <c r="BG97" i="6"/>
  <c r="BF97" i="6"/>
  <c r="T97" i="6"/>
  <c r="R97" i="6"/>
  <c r="P97" i="6"/>
  <c r="BK97" i="6"/>
  <c r="J97" i="6"/>
  <c r="BE97" i="6"/>
  <c r="BI96" i="6"/>
  <c r="BH96" i="6"/>
  <c r="BG96" i="6"/>
  <c r="BF96" i="6"/>
  <c r="T96" i="6"/>
  <c r="R96" i="6"/>
  <c r="P96" i="6"/>
  <c r="BK96" i="6"/>
  <c r="J96" i="6"/>
  <c r="BE96" i="6"/>
  <c r="BI95" i="6"/>
  <c r="BH95" i="6"/>
  <c r="BG95" i="6"/>
  <c r="BF95" i="6"/>
  <c r="T95" i="6"/>
  <c r="R95" i="6"/>
  <c r="P95" i="6"/>
  <c r="BK95" i="6"/>
  <c r="J95" i="6"/>
  <c r="BE95" i="6"/>
  <c r="BI94" i="6"/>
  <c r="BH94" i="6"/>
  <c r="BG94" i="6"/>
  <c r="BF94" i="6"/>
  <c r="T94" i="6"/>
  <c r="R94" i="6"/>
  <c r="P94" i="6"/>
  <c r="BK94" i="6"/>
  <c r="J94" i="6"/>
  <c r="BE94" i="6"/>
  <c r="BI92" i="6"/>
  <c r="BH92" i="6"/>
  <c r="BG92" i="6"/>
  <c r="BF92" i="6"/>
  <c r="T92" i="6"/>
  <c r="T91" i="6" s="1"/>
  <c r="T90" i="6" s="1"/>
  <c r="T89" i="6" s="1"/>
  <c r="T88" i="6" s="1"/>
  <c r="R92" i="6"/>
  <c r="R91" i="6" s="1"/>
  <c r="R90" i="6"/>
  <c r="P92" i="6"/>
  <c r="P91" i="6"/>
  <c r="P90" i="6"/>
  <c r="BK92" i="6"/>
  <c r="BK91" i="6"/>
  <c r="J92" i="6"/>
  <c r="BE92" i="6" s="1"/>
  <c r="J84" i="6"/>
  <c r="F84" i="6"/>
  <c r="F82" i="6"/>
  <c r="E80" i="6"/>
  <c r="J55" i="6"/>
  <c r="F55" i="6"/>
  <c r="F53" i="6"/>
  <c r="E51" i="6"/>
  <c r="J20" i="6"/>
  <c r="E20" i="6"/>
  <c r="F85" i="6"/>
  <c r="F56" i="6"/>
  <c r="J19" i="6"/>
  <c r="J14" i="6"/>
  <c r="J82" i="6"/>
  <c r="J53" i="6"/>
  <c r="E7" i="6"/>
  <c r="E76" i="6"/>
  <c r="E47" i="6"/>
  <c r="AY57" i="1"/>
  <c r="AX57" i="1"/>
  <c r="BI164" i="5"/>
  <c r="BH164" i="5"/>
  <c r="BG164" i="5"/>
  <c r="BF164" i="5"/>
  <c r="T164" i="5"/>
  <c r="T163" i="5"/>
  <c r="R164" i="5"/>
  <c r="R163" i="5" s="1"/>
  <c r="P164" i="5"/>
  <c r="P163" i="5" s="1"/>
  <c r="BK164" i="5"/>
  <c r="BK163" i="5" s="1"/>
  <c r="J163" i="5" s="1"/>
  <c r="J68" i="5" s="1"/>
  <c r="J164" i="5"/>
  <c r="BE164" i="5" s="1"/>
  <c r="BI162" i="5"/>
  <c r="BH162" i="5"/>
  <c r="BG162" i="5"/>
  <c r="BF162" i="5"/>
  <c r="T162" i="5"/>
  <c r="R162" i="5"/>
  <c r="P162" i="5"/>
  <c r="BK162" i="5"/>
  <c r="J162" i="5"/>
  <c r="BE162" i="5"/>
  <c r="BI161" i="5"/>
  <c r="BH161" i="5"/>
  <c r="BG161" i="5"/>
  <c r="BF161" i="5"/>
  <c r="T161" i="5"/>
  <c r="R161" i="5"/>
  <c r="P161" i="5"/>
  <c r="BK161" i="5"/>
  <c r="J161" i="5"/>
  <c r="BE161" i="5" s="1"/>
  <c r="BI160" i="5"/>
  <c r="BH160" i="5"/>
  <c r="BG160" i="5"/>
  <c r="BF160" i="5"/>
  <c r="T160" i="5"/>
  <c r="R160" i="5"/>
  <c r="P160" i="5"/>
  <c r="BK160" i="5"/>
  <c r="J160" i="5"/>
  <c r="BE160" i="5"/>
  <c r="BI159" i="5"/>
  <c r="BH159" i="5"/>
  <c r="BG159" i="5"/>
  <c r="BF159" i="5"/>
  <c r="T159" i="5"/>
  <c r="R159" i="5"/>
  <c r="P159" i="5"/>
  <c r="BK159" i="5"/>
  <c r="J159" i="5"/>
  <c r="BE159" i="5" s="1"/>
  <c r="BI156" i="5"/>
  <c r="BH156" i="5"/>
  <c r="BG156" i="5"/>
  <c r="BF156" i="5"/>
  <c r="T156" i="5"/>
  <c r="R156" i="5"/>
  <c r="P156" i="5"/>
  <c r="BK156" i="5"/>
  <c r="J156" i="5"/>
  <c r="BE156" i="5" s="1"/>
  <c r="BI153" i="5"/>
  <c r="BH153" i="5"/>
  <c r="BG153" i="5"/>
  <c r="BF153" i="5"/>
  <c r="T153" i="5"/>
  <c r="R153" i="5"/>
  <c r="P153" i="5"/>
  <c r="BK153" i="5"/>
  <c r="J153" i="5"/>
  <c r="BE153" i="5" s="1"/>
  <c r="BI152" i="5"/>
  <c r="BH152" i="5"/>
  <c r="BG152" i="5"/>
  <c r="BF152" i="5"/>
  <c r="T152" i="5"/>
  <c r="R152" i="5"/>
  <c r="P152" i="5"/>
  <c r="BK152" i="5"/>
  <c r="J152" i="5"/>
  <c r="BE152" i="5"/>
  <c r="BI151" i="5"/>
  <c r="BH151" i="5"/>
  <c r="BG151" i="5"/>
  <c r="BF151" i="5"/>
  <c r="T151" i="5"/>
  <c r="R151" i="5"/>
  <c r="P151" i="5"/>
  <c r="BK151" i="5"/>
  <c r="BK143" i="5" s="1"/>
  <c r="J143" i="5" s="1"/>
  <c r="J67" i="5" s="1"/>
  <c r="J151" i="5"/>
  <c r="BE151" i="5" s="1"/>
  <c r="BI150" i="5"/>
  <c r="BH150" i="5"/>
  <c r="BG150" i="5"/>
  <c r="BF150" i="5"/>
  <c r="T150" i="5"/>
  <c r="R150" i="5"/>
  <c r="P150" i="5"/>
  <c r="BK150" i="5"/>
  <c r="J150" i="5"/>
  <c r="BE150" i="5"/>
  <c r="BI148" i="5"/>
  <c r="BH148" i="5"/>
  <c r="BG148" i="5"/>
  <c r="BF148" i="5"/>
  <c r="T148" i="5"/>
  <c r="R148" i="5"/>
  <c r="P148" i="5"/>
  <c r="BK148" i="5"/>
  <c r="J148" i="5"/>
  <c r="BE148" i="5" s="1"/>
  <c r="BI146" i="5"/>
  <c r="BH146" i="5"/>
  <c r="BG146" i="5"/>
  <c r="BF146" i="5"/>
  <c r="T146" i="5"/>
  <c r="R146" i="5"/>
  <c r="P146" i="5"/>
  <c r="BK146" i="5"/>
  <c r="J146" i="5"/>
  <c r="BE146" i="5"/>
  <c r="BI144" i="5"/>
  <c r="BH144" i="5"/>
  <c r="BG144" i="5"/>
  <c r="BF144" i="5"/>
  <c r="T144" i="5"/>
  <c r="R144" i="5"/>
  <c r="R143" i="5" s="1"/>
  <c r="P144" i="5"/>
  <c r="BK144" i="5"/>
  <c r="J144" i="5"/>
  <c r="BE144" i="5"/>
  <c r="BI141" i="5"/>
  <c r="BH141" i="5"/>
  <c r="BG141" i="5"/>
  <c r="BF141" i="5"/>
  <c r="T141" i="5"/>
  <c r="R141" i="5"/>
  <c r="P141" i="5"/>
  <c r="BK141" i="5"/>
  <c r="J141" i="5"/>
  <c r="BE141" i="5" s="1"/>
  <c r="BI140" i="5"/>
  <c r="BH140" i="5"/>
  <c r="BG140" i="5"/>
  <c r="BF140" i="5"/>
  <c r="T140" i="5"/>
  <c r="R140" i="5"/>
  <c r="P140" i="5"/>
  <c r="BK140" i="5"/>
  <c r="J140" i="5"/>
  <c r="BE140" i="5" s="1"/>
  <c r="BI139" i="5"/>
  <c r="BH139" i="5"/>
  <c r="BG139" i="5"/>
  <c r="BF139" i="5"/>
  <c r="T139" i="5"/>
  <c r="R139" i="5"/>
  <c r="P139" i="5"/>
  <c r="BK139" i="5"/>
  <c r="J139" i="5"/>
  <c r="BE139" i="5" s="1"/>
  <c r="BI138" i="5"/>
  <c r="BH138" i="5"/>
  <c r="BG138" i="5"/>
  <c r="BF138" i="5"/>
  <c r="T138" i="5"/>
  <c r="R138" i="5"/>
  <c r="P138" i="5"/>
  <c r="BK138" i="5"/>
  <c r="J138" i="5"/>
  <c r="BE138" i="5"/>
  <c r="BI137" i="5"/>
  <c r="BH137" i="5"/>
  <c r="BG137" i="5"/>
  <c r="BF137" i="5"/>
  <c r="T137" i="5"/>
  <c r="R137" i="5"/>
  <c r="P137" i="5"/>
  <c r="BK137" i="5"/>
  <c r="J137" i="5"/>
  <c r="BE137" i="5" s="1"/>
  <c r="BI135" i="5"/>
  <c r="BH135" i="5"/>
  <c r="BG135" i="5"/>
  <c r="BF135" i="5"/>
  <c r="T135" i="5"/>
  <c r="R135" i="5"/>
  <c r="P135" i="5"/>
  <c r="P134" i="5" s="1"/>
  <c r="BK135" i="5"/>
  <c r="J135" i="5"/>
  <c r="BE135" i="5" s="1"/>
  <c r="BI132" i="5"/>
  <c r="BH132" i="5"/>
  <c r="BG132" i="5"/>
  <c r="BF132" i="5"/>
  <c r="T132" i="5"/>
  <c r="R132" i="5"/>
  <c r="R120" i="5" s="1"/>
  <c r="P132" i="5"/>
  <c r="BK132" i="5"/>
  <c r="J132" i="5"/>
  <c r="BE132" i="5"/>
  <c r="BI130" i="5"/>
  <c r="BH130" i="5"/>
  <c r="BG130" i="5"/>
  <c r="BF130" i="5"/>
  <c r="T130" i="5"/>
  <c r="R130" i="5"/>
  <c r="P130" i="5"/>
  <c r="BK130" i="5"/>
  <c r="J130" i="5"/>
  <c r="BE130" i="5" s="1"/>
  <c r="BI126" i="5"/>
  <c r="BH126" i="5"/>
  <c r="BG126" i="5"/>
  <c r="BF126" i="5"/>
  <c r="T126" i="5"/>
  <c r="R126" i="5"/>
  <c r="P126" i="5"/>
  <c r="BK126" i="5"/>
  <c r="J126" i="5"/>
  <c r="BE126" i="5" s="1"/>
  <c r="BI123" i="5"/>
  <c r="BH123" i="5"/>
  <c r="BG123" i="5"/>
  <c r="BF123" i="5"/>
  <c r="T123" i="5"/>
  <c r="R123" i="5"/>
  <c r="P123" i="5"/>
  <c r="BK123" i="5"/>
  <c r="J123" i="5"/>
  <c r="BE123" i="5" s="1"/>
  <c r="BI121" i="5"/>
  <c r="BH121" i="5"/>
  <c r="BG121" i="5"/>
  <c r="BF121" i="5"/>
  <c r="T121" i="5"/>
  <c r="T120" i="5"/>
  <c r="R121" i="5"/>
  <c r="P121" i="5"/>
  <c r="BK121" i="5"/>
  <c r="BK120" i="5"/>
  <c r="J121" i="5"/>
  <c r="BE121" i="5" s="1"/>
  <c r="BI117" i="5"/>
  <c r="BH117" i="5"/>
  <c r="BG117" i="5"/>
  <c r="BF117" i="5"/>
  <c r="T117" i="5"/>
  <c r="R117" i="5"/>
  <c r="P117" i="5"/>
  <c r="BK117" i="5"/>
  <c r="J117" i="5"/>
  <c r="BE117" i="5" s="1"/>
  <c r="BI115" i="5"/>
  <c r="BH115" i="5"/>
  <c r="BG115" i="5"/>
  <c r="BF115" i="5"/>
  <c r="T115" i="5"/>
  <c r="R115" i="5"/>
  <c r="P115" i="5"/>
  <c r="BK115" i="5"/>
  <c r="J115" i="5"/>
  <c r="BE115" i="5" s="1"/>
  <c r="BI113" i="5"/>
  <c r="BH113" i="5"/>
  <c r="BG113" i="5"/>
  <c r="BF113" i="5"/>
  <c r="T113" i="5"/>
  <c r="R113" i="5"/>
  <c r="P113" i="5"/>
  <c r="BK113" i="5"/>
  <c r="J113" i="5"/>
  <c r="BE113" i="5" s="1"/>
  <c r="BI111" i="5"/>
  <c r="BH111" i="5"/>
  <c r="BG111" i="5"/>
  <c r="BF111" i="5"/>
  <c r="T111" i="5"/>
  <c r="R111" i="5"/>
  <c r="R108" i="5" s="1"/>
  <c r="P111" i="5"/>
  <c r="BK111" i="5"/>
  <c r="J111" i="5"/>
  <c r="BE111" i="5"/>
  <c r="BI109" i="5"/>
  <c r="BH109" i="5"/>
  <c r="BG109" i="5"/>
  <c r="BF109" i="5"/>
  <c r="T109" i="5"/>
  <c r="R109" i="5"/>
  <c r="P109" i="5"/>
  <c r="P108" i="5" s="1"/>
  <c r="BK109" i="5"/>
  <c r="BK108" i="5" s="1"/>
  <c r="J108" i="5"/>
  <c r="J63" i="5" s="1"/>
  <c r="J109" i="5"/>
  <c r="BE109" i="5"/>
  <c r="BI106" i="5"/>
  <c r="BH106" i="5"/>
  <c r="BG106" i="5"/>
  <c r="BF106" i="5"/>
  <c r="T106" i="5"/>
  <c r="R106" i="5"/>
  <c r="P106" i="5"/>
  <c r="BK106" i="5"/>
  <c r="J106" i="5"/>
  <c r="BE106" i="5" s="1"/>
  <c r="BI104" i="5"/>
  <c r="BH104" i="5"/>
  <c r="BG104" i="5"/>
  <c r="BF104" i="5"/>
  <c r="T104" i="5"/>
  <c r="R104" i="5"/>
  <c r="P104" i="5"/>
  <c r="BK104" i="5"/>
  <c r="J104" i="5"/>
  <c r="BE104" i="5"/>
  <c r="BI101" i="5"/>
  <c r="BH101" i="5"/>
  <c r="BG101" i="5"/>
  <c r="BF101" i="5"/>
  <c r="T101" i="5"/>
  <c r="R101" i="5"/>
  <c r="P101" i="5"/>
  <c r="BK101" i="5"/>
  <c r="J101" i="5"/>
  <c r="BE101" i="5" s="1"/>
  <c r="BI99" i="5"/>
  <c r="BH99" i="5"/>
  <c r="BG99" i="5"/>
  <c r="BF99" i="5"/>
  <c r="T99" i="5"/>
  <c r="R99" i="5"/>
  <c r="P99" i="5"/>
  <c r="BK99" i="5"/>
  <c r="J99" i="5"/>
  <c r="BE99" i="5"/>
  <c r="BI97" i="5"/>
  <c r="BH97" i="5"/>
  <c r="BG97" i="5"/>
  <c r="BF97" i="5"/>
  <c r="T97" i="5"/>
  <c r="R97" i="5"/>
  <c r="P97" i="5"/>
  <c r="BK97" i="5"/>
  <c r="J97" i="5"/>
  <c r="BE97" i="5" s="1"/>
  <c r="BI96" i="5"/>
  <c r="BH96" i="5"/>
  <c r="BG96" i="5"/>
  <c r="BF96" i="5"/>
  <c r="T96" i="5"/>
  <c r="R96" i="5"/>
  <c r="P96" i="5"/>
  <c r="BK96" i="5"/>
  <c r="J96" i="5"/>
  <c r="BE96" i="5"/>
  <c r="BI95" i="5"/>
  <c r="BH95" i="5"/>
  <c r="BG95" i="5"/>
  <c r="BF95" i="5"/>
  <c r="T95" i="5"/>
  <c r="R95" i="5"/>
  <c r="P95" i="5"/>
  <c r="BK95" i="5"/>
  <c r="J95" i="5"/>
  <c r="BE95" i="5" s="1"/>
  <c r="BI93" i="5"/>
  <c r="BH93" i="5"/>
  <c r="BG93" i="5"/>
  <c r="BF93" i="5"/>
  <c r="T93" i="5"/>
  <c r="T92" i="5" s="1"/>
  <c r="R93" i="5"/>
  <c r="P93" i="5"/>
  <c r="P92" i="5" s="1"/>
  <c r="BK93" i="5"/>
  <c r="BK92" i="5"/>
  <c r="J93" i="5"/>
  <c r="BE93" i="5"/>
  <c r="J86" i="5"/>
  <c r="F86" i="5"/>
  <c r="F84" i="5"/>
  <c r="E82" i="5"/>
  <c r="J55" i="5"/>
  <c r="F55" i="5"/>
  <c r="F53" i="5"/>
  <c r="E51" i="5"/>
  <c r="J20" i="5"/>
  <c r="E20" i="5"/>
  <c r="F87" i="5"/>
  <c r="F56" i="5"/>
  <c r="J19" i="5"/>
  <c r="J14" i="5"/>
  <c r="J84" i="5"/>
  <c r="J53" i="5"/>
  <c r="E7" i="5"/>
  <c r="E78" i="5" s="1"/>
  <c r="E47" i="5"/>
  <c r="AY56" i="1"/>
  <c r="AX56" i="1"/>
  <c r="BI163" i="4"/>
  <c r="BH163" i="4"/>
  <c r="BG163" i="4"/>
  <c r="BF163" i="4"/>
  <c r="T163" i="4"/>
  <c r="T162" i="4"/>
  <c r="R163" i="4"/>
  <c r="R162" i="4"/>
  <c r="P163" i="4"/>
  <c r="P162" i="4"/>
  <c r="BK163" i="4"/>
  <c r="BK162" i="4"/>
  <c r="J162" i="4" s="1"/>
  <c r="J68" i="4" s="1"/>
  <c r="J163" i="4"/>
  <c r="BE163" i="4"/>
  <c r="BI161" i="4"/>
  <c r="BH161" i="4"/>
  <c r="BG161" i="4"/>
  <c r="BF161" i="4"/>
  <c r="T161" i="4"/>
  <c r="R161" i="4"/>
  <c r="P161" i="4"/>
  <c r="BK161" i="4"/>
  <c r="J161" i="4"/>
  <c r="BE161" i="4"/>
  <c r="BI160" i="4"/>
  <c r="BH160" i="4"/>
  <c r="BG160" i="4"/>
  <c r="BF160" i="4"/>
  <c r="T160" i="4"/>
  <c r="R160" i="4"/>
  <c r="P160" i="4"/>
  <c r="BK160" i="4"/>
  <c r="J160" i="4"/>
  <c r="BE160" i="4" s="1"/>
  <c r="BI159" i="4"/>
  <c r="BH159" i="4"/>
  <c r="BG159" i="4"/>
  <c r="BF159" i="4"/>
  <c r="T159" i="4"/>
  <c r="R159" i="4"/>
  <c r="P159" i="4"/>
  <c r="BK159" i="4"/>
  <c r="J159" i="4"/>
  <c r="BE159" i="4"/>
  <c r="BI158" i="4"/>
  <c r="BH158" i="4"/>
  <c r="BG158" i="4"/>
  <c r="BF158" i="4"/>
  <c r="T158" i="4"/>
  <c r="R158" i="4"/>
  <c r="P158" i="4"/>
  <c r="BK158" i="4"/>
  <c r="J158" i="4"/>
  <c r="BE158" i="4" s="1"/>
  <c r="BI155" i="4"/>
  <c r="BH155" i="4"/>
  <c r="BG155" i="4"/>
  <c r="BF155" i="4"/>
  <c r="T155" i="4"/>
  <c r="R155" i="4"/>
  <c r="P155" i="4"/>
  <c r="BK155" i="4"/>
  <c r="J155" i="4"/>
  <c r="BE155" i="4"/>
  <c r="BI152" i="4"/>
  <c r="BH152" i="4"/>
  <c r="BG152" i="4"/>
  <c r="BF152" i="4"/>
  <c r="T152" i="4"/>
  <c r="R152" i="4"/>
  <c r="P152" i="4"/>
  <c r="BK152" i="4"/>
  <c r="J152" i="4"/>
  <c r="BE152" i="4" s="1"/>
  <c r="BI151" i="4"/>
  <c r="BH151" i="4"/>
  <c r="BG151" i="4"/>
  <c r="BF151" i="4"/>
  <c r="T151" i="4"/>
  <c r="R151" i="4"/>
  <c r="P151" i="4"/>
  <c r="BK151" i="4"/>
  <c r="J151" i="4"/>
  <c r="BE151" i="4"/>
  <c r="BI149" i="4"/>
  <c r="BH149" i="4"/>
  <c r="BG149" i="4"/>
  <c r="BF149" i="4"/>
  <c r="T149" i="4"/>
  <c r="R149" i="4"/>
  <c r="P149" i="4"/>
  <c r="BK149" i="4"/>
  <c r="J149" i="4"/>
  <c r="BE149" i="4" s="1"/>
  <c r="BI147" i="4"/>
  <c r="BH147" i="4"/>
  <c r="BG147" i="4"/>
  <c r="BF147" i="4"/>
  <c r="T147" i="4"/>
  <c r="R147" i="4"/>
  <c r="P147" i="4"/>
  <c r="BK147" i="4"/>
  <c r="J147" i="4"/>
  <c r="BE147" i="4"/>
  <c r="BI145" i="4"/>
  <c r="BH145" i="4"/>
  <c r="BG145" i="4"/>
  <c r="BF145" i="4"/>
  <c r="T145" i="4"/>
  <c r="R145" i="4"/>
  <c r="P145" i="4"/>
  <c r="BK145" i="4"/>
  <c r="J145" i="4"/>
  <c r="BE145" i="4" s="1"/>
  <c r="BI144" i="4"/>
  <c r="BH144" i="4"/>
  <c r="BG144" i="4"/>
  <c r="BF144" i="4"/>
  <c r="T144" i="4"/>
  <c r="R144" i="4"/>
  <c r="P144" i="4"/>
  <c r="BK144" i="4"/>
  <c r="J144" i="4"/>
  <c r="BE144" i="4"/>
  <c r="BI142" i="4"/>
  <c r="BH142" i="4"/>
  <c r="BG142" i="4"/>
  <c r="BF142" i="4"/>
  <c r="T142" i="4"/>
  <c r="R142" i="4"/>
  <c r="P142" i="4"/>
  <c r="P141" i="4"/>
  <c r="BK142" i="4"/>
  <c r="J142" i="4"/>
  <c r="BE142" i="4" s="1"/>
  <c r="BI139" i="4"/>
  <c r="BH139" i="4"/>
  <c r="BG139" i="4"/>
  <c r="BF139" i="4"/>
  <c r="T139" i="4"/>
  <c r="R139" i="4"/>
  <c r="P139" i="4"/>
  <c r="BK139" i="4"/>
  <c r="J139" i="4"/>
  <c r="BE139" i="4"/>
  <c r="BI138" i="4"/>
  <c r="BH138" i="4"/>
  <c r="BG138" i="4"/>
  <c r="BF138" i="4"/>
  <c r="T138" i="4"/>
  <c r="R138" i="4"/>
  <c r="P138" i="4"/>
  <c r="BK138" i="4"/>
  <c r="J138" i="4"/>
  <c r="BE138" i="4"/>
  <c r="BI137" i="4"/>
  <c r="BH137" i="4"/>
  <c r="BG137" i="4"/>
  <c r="BF137" i="4"/>
  <c r="T137" i="4"/>
  <c r="R137" i="4"/>
  <c r="P137" i="4"/>
  <c r="BK137" i="4"/>
  <c r="J137" i="4"/>
  <c r="BE137" i="4"/>
  <c r="BI136" i="4"/>
  <c r="BH136" i="4"/>
  <c r="BG136" i="4"/>
  <c r="BF136" i="4"/>
  <c r="T136" i="4"/>
  <c r="R136" i="4"/>
  <c r="R132" i="4" s="1"/>
  <c r="P136" i="4"/>
  <c r="BK136" i="4"/>
  <c r="J136" i="4"/>
  <c r="BE136" i="4"/>
  <c r="BI135" i="4"/>
  <c r="BH135" i="4"/>
  <c r="BG135" i="4"/>
  <c r="BF135" i="4"/>
  <c r="T135" i="4"/>
  <c r="R135" i="4"/>
  <c r="P135" i="4"/>
  <c r="BK135" i="4"/>
  <c r="BK132" i="4" s="1"/>
  <c r="J132" i="4" s="1"/>
  <c r="J66" i="4" s="1"/>
  <c r="J135" i="4"/>
  <c r="BE135" i="4"/>
  <c r="BI133" i="4"/>
  <c r="BH133" i="4"/>
  <c r="BG133" i="4"/>
  <c r="BF133" i="4"/>
  <c r="T133" i="4"/>
  <c r="T132" i="4"/>
  <c r="R133" i="4"/>
  <c r="P133" i="4"/>
  <c r="P132" i="4"/>
  <c r="BK133" i="4"/>
  <c r="J133" i="4"/>
  <c r="BE133" i="4"/>
  <c r="BI131" i="4"/>
  <c r="BH131" i="4"/>
  <c r="BG131" i="4"/>
  <c r="BF131" i="4"/>
  <c r="T131" i="4"/>
  <c r="R131" i="4"/>
  <c r="P131" i="4"/>
  <c r="P124" i="4" s="1"/>
  <c r="P123" i="4" s="1"/>
  <c r="BK131" i="4"/>
  <c r="J131" i="4"/>
  <c r="BE131" i="4"/>
  <c r="BI130" i="4"/>
  <c r="BH130" i="4"/>
  <c r="BG130" i="4"/>
  <c r="BF130" i="4"/>
  <c r="T130" i="4"/>
  <c r="R130" i="4"/>
  <c r="P130" i="4"/>
  <c r="BK130" i="4"/>
  <c r="J130" i="4"/>
  <c r="BE130" i="4" s="1"/>
  <c r="BI129" i="4"/>
  <c r="BH129" i="4"/>
  <c r="BG129" i="4"/>
  <c r="BF129" i="4"/>
  <c r="T129" i="4"/>
  <c r="R129" i="4"/>
  <c r="P129" i="4"/>
  <c r="BK129" i="4"/>
  <c r="J129" i="4"/>
  <c r="BE129" i="4"/>
  <c r="BI128" i="4"/>
  <c r="BH128" i="4"/>
  <c r="BG128" i="4"/>
  <c r="BF128" i="4"/>
  <c r="T128" i="4"/>
  <c r="R128" i="4"/>
  <c r="P128" i="4"/>
  <c r="BK128" i="4"/>
  <c r="J128" i="4"/>
  <c r="BE128" i="4" s="1"/>
  <c r="BI127" i="4"/>
  <c r="BH127" i="4"/>
  <c r="BG127" i="4"/>
  <c r="BF127" i="4"/>
  <c r="T127" i="4"/>
  <c r="R127" i="4"/>
  <c r="R124" i="4" s="1"/>
  <c r="P127" i="4"/>
  <c r="BK127" i="4"/>
  <c r="J127" i="4"/>
  <c r="BE127" i="4"/>
  <c r="BI125" i="4"/>
  <c r="BH125" i="4"/>
  <c r="BG125" i="4"/>
  <c r="BF125" i="4"/>
  <c r="T125" i="4"/>
  <c r="R125" i="4"/>
  <c r="R123" i="4"/>
  <c r="P125" i="4"/>
  <c r="BK125" i="4"/>
  <c r="BK124" i="4" s="1"/>
  <c r="J125" i="4"/>
  <c r="BE125" i="4"/>
  <c r="BI121" i="4"/>
  <c r="BH121" i="4"/>
  <c r="BG121" i="4"/>
  <c r="BF121" i="4"/>
  <c r="T121" i="4"/>
  <c r="R121" i="4"/>
  <c r="P121" i="4"/>
  <c r="BK121" i="4"/>
  <c r="J121" i="4"/>
  <c r="BE121" i="4"/>
  <c r="BI119" i="4"/>
  <c r="BH119" i="4"/>
  <c r="BG119" i="4"/>
  <c r="BF119" i="4"/>
  <c r="T119" i="4"/>
  <c r="R119" i="4"/>
  <c r="P119" i="4"/>
  <c r="BK119" i="4"/>
  <c r="J119" i="4"/>
  <c r="BE119" i="4"/>
  <c r="BI117" i="4"/>
  <c r="BH117" i="4"/>
  <c r="BG117" i="4"/>
  <c r="BF117" i="4"/>
  <c r="T117" i="4"/>
  <c r="R117" i="4"/>
  <c r="P117" i="4"/>
  <c r="P112" i="4" s="1"/>
  <c r="BK117" i="4"/>
  <c r="J117" i="4"/>
  <c r="BE117" i="4"/>
  <c r="BI115" i="4"/>
  <c r="BH115" i="4"/>
  <c r="BG115" i="4"/>
  <c r="BF115" i="4"/>
  <c r="T115" i="4"/>
  <c r="T112" i="4" s="1"/>
  <c r="R115" i="4"/>
  <c r="P115" i="4"/>
  <c r="BK115" i="4"/>
  <c r="J115" i="4"/>
  <c r="BE115" i="4"/>
  <c r="BI113" i="4"/>
  <c r="BH113" i="4"/>
  <c r="BG113" i="4"/>
  <c r="BF113" i="4"/>
  <c r="T113" i="4"/>
  <c r="R113" i="4"/>
  <c r="R112" i="4" s="1"/>
  <c r="P113" i="4"/>
  <c r="BK113" i="4"/>
  <c r="BK112" i="4"/>
  <c r="J112" i="4" s="1"/>
  <c r="J63" i="4" s="1"/>
  <c r="J113" i="4"/>
  <c r="BE113" i="4" s="1"/>
  <c r="BI110" i="4"/>
  <c r="BH110" i="4"/>
  <c r="BG110" i="4"/>
  <c r="BF110" i="4"/>
  <c r="T110" i="4"/>
  <c r="R110" i="4"/>
  <c r="P110" i="4"/>
  <c r="BK110" i="4"/>
  <c r="J110" i="4"/>
  <c r="BE110" i="4"/>
  <c r="BI108" i="4"/>
  <c r="BH108" i="4"/>
  <c r="BG108" i="4"/>
  <c r="BF108" i="4"/>
  <c r="T108" i="4"/>
  <c r="R108" i="4"/>
  <c r="P108" i="4"/>
  <c r="BK108" i="4"/>
  <c r="J108" i="4"/>
  <c r="BE108" i="4"/>
  <c r="BI105" i="4"/>
  <c r="BH105" i="4"/>
  <c r="BG105" i="4"/>
  <c r="BF105" i="4"/>
  <c r="T105" i="4"/>
  <c r="R105" i="4"/>
  <c r="P105" i="4"/>
  <c r="BK105" i="4"/>
  <c r="J105" i="4"/>
  <c r="BE105" i="4"/>
  <c r="BI103" i="4"/>
  <c r="BH103" i="4"/>
  <c r="BG103" i="4"/>
  <c r="BF103" i="4"/>
  <c r="T103" i="4"/>
  <c r="R103" i="4"/>
  <c r="P103" i="4"/>
  <c r="BK103" i="4"/>
  <c r="J103" i="4"/>
  <c r="BE103" i="4"/>
  <c r="BI101" i="4"/>
  <c r="BH101" i="4"/>
  <c r="BG101" i="4"/>
  <c r="BF101" i="4"/>
  <c r="T101" i="4"/>
  <c r="R101" i="4"/>
  <c r="P101" i="4"/>
  <c r="BK101" i="4"/>
  <c r="J101" i="4"/>
  <c r="BE101" i="4"/>
  <c r="BI100" i="4"/>
  <c r="BH100" i="4"/>
  <c r="BG100" i="4"/>
  <c r="BF100" i="4"/>
  <c r="T100" i="4"/>
  <c r="R100" i="4"/>
  <c r="P100" i="4"/>
  <c r="BK100" i="4"/>
  <c r="J100" i="4"/>
  <c r="BE100" i="4"/>
  <c r="BI99" i="4"/>
  <c r="BH99" i="4"/>
  <c r="BG99" i="4"/>
  <c r="BF99" i="4"/>
  <c r="T99" i="4"/>
  <c r="R99" i="4"/>
  <c r="P99" i="4"/>
  <c r="BK99" i="4"/>
  <c r="J99" i="4"/>
  <c r="BE99" i="4"/>
  <c r="BI97" i="4"/>
  <c r="BH97" i="4"/>
  <c r="BG97" i="4"/>
  <c r="BF97" i="4"/>
  <c r="T97" i="4"/>
  <c r="R97" i="4"/>
  <c r="P97" i="4"/>
  <c r="BK97" i="4"/>
  <c r="J97" i="4"/>
  <c r="BE97" i="4"/>
  <c r="BI96" i="4"/>
  <c r="BH96" i="4"/>
  <c r="BG96" i="4"/>
  <c r="BF96" i="4"/>
  <c r="T96" i="4"/>
  <c r="R96" i="4"/>
  <c r="R92" i="4" s="1"/>
  <c r="P96" i="4"/>
  <c r="BK96" i="4"/>
  <c r="J96" i="4"/>
  <c r="BE96" i="4"/>
  <c r="F32" i="4" s="1"/>
  <c r="AZ56" i="1" s="1"/>
  <c r="BI95" i="4"/>
  <c r="BH95" i="4"/>
  <c r="BG95" i="4"/>
  <c r="BF95" i="4"/>
  <c r="T95" i="4"/>
  <c r="R95" i="4"/>
  <c r="P95" i="4"/>
  <c r="BK95" i="4"/>
  <c r="J95" i="4"/>
  <c r="BE95" i="4"/>
  <c r="BI93" i="4"/>
  <c r="F36" i="4"/>
  <c r="BD56" i="1" s="1"/>
  <c r="BH93" i="4"/>
  <c r="BG93" i="4"/>
  <c r="BF93" i="4"/>
  <c r="T93" i="4"/>
  <c r="T92" i="4"/>
  <c r="R93" i="4"/>
  <c r="P93" i="4"/>
  <c r="P92" i="4" s="1"/>
  <c r="BK93" i="4"/>
  <c r="J93" i="4"/>
  <c r="BE93" i="4"/>
  <c r="J86" i="4"/>
  <c r="F86" i="4"/>
  <c r="F84" i="4"/>
  <c r="E82" i="4"/>
  <c r="J55" i="4"/>
  <c r="F55" i="4"/>
  <c r="F53" i="4"/>
  <c r="E51" i="4"/>
  <c r="J20" i="4"/>
  <c r="E20" i="4"/>
  <c r="F87" i="4" s="1"/>
  <c r="F56" i="4"/>
  <c r="J19" i="4"/>
  <c r="J14" i="4"/>
  <c r="J84" i="4" s="1"/>
  <c r="J53" i="4"/>
  <c r="E7" i="4"/>
  <c r="AY55" i="1"/>
  <c r="AX55" i="1"/>
  <c r="BI272" i="3"/>
  <c r="BH272" i="3"/>
  <c r="BG272" i="3"/>
  <c r="BF272" i="3"/>
  <c r="T272" i="3"/>
  <c r="R272" i="3"/>
  <c r="P272" i="3"/>
  <c r="BK272" i="3"/>
  <c r="J272" i="3"/>
  <c r="BE272" i="3" s="1"/>
  <c r="BI270" i="3"/>
  <c r="BH270" i="3"/>
  <c r="BG270" i="3"/>
  <c r="BF270" i="3"/>
  <c r="T270" i="3"/>
  <c r="R270" i="3"/>
  <c r="P270" i="3"/>
  <c r="BK270" i="3"/>
  <c r="J270" i="3"/>
  <c r="BE270" i="3"/>
  <c r="BI269" i="3"/>
  <c r="BH269" i="3"/>
  <c r="BG269" i="3"/>
  <c r="BF269" i="3"/>
  <c r="T269" i="3"/>
  <c r="R269" i="3"/>
  <c r="R268" i="3" s="1"/>
  <c r="P269" i="3"/>
  <c r="P268" i="3" s="1"/>
  <c r="BK269" i="3"/>
  <c r="BK268" i="3"/>
  <c r="J268" i="3" s="1"/>
  <c r="J68" i="3" s="1"/>
  <c r="J269" i="3"/>
  <c r="BE269" i="3"/>
  <c r="BI267" i="3"/>
  <c r="BH267" i="3"/>
  <c r="BG267" i="3"/>
  <c r="BF267" i="3"/>
  <c r="T267" i="3"/>
  <c r="R267" i="3"/>
  <c r="R266" i="3"/>
  <c r="P267" i="3"/>
  <c r="BK267" i="3"/>
  <c r="BK266" i="3"/>
  <c r="J266" i="3"/>
  <c r="J67" i="3" s="1"/>
  <c r="J267" i="3"/>
  <c r="BE267" i="3"/>
  <c r="BI265" i="3"/>
  <c r="BH265" i="3"/>
  <c r="BG265" i="3"/>
  <c r="BF265" i="3"/>
  <c r="T265" i="3"/>
  <c r="R265" i="3"/>
  <c r="P265" i="3"/>
  <c r="BK265" i="3"/>
  <c r="J265" i="3"/>
  <c r="BE265" i="3" s="1"/>
  <c r="BI264" i="3"/>
  <c r="BH264" i="3"/>
  <c r="BG264" i="3"/>
  <c r="BF264" i="3"/>
  <c r="T264" i="3"/>
  <c r="R264" i="3"/>
  <c r="P264" i="3"/>
  <c r="BK264" i="3"/>
  <c r="J264" i="3"/>
  <c r="BE264" i="3" s="1"/>
  <c r="BI262" i="3"/>
  <c r="BH262" i="3"/>
  <c r="BG262" i="3"/>
  <c r="BF262" i="3"/>
  <c r="T262" i="3"/>
  <c r="R262" i="3"/>
  <c r="P262" i="3"/>
  <c r="BK262" i="3"/>
  <c r="J262" i="3"/>
  <c r="BE262" i="3" s="1"/>
  <c r="BI257" i="3"/>
  <c r="BH257" i="3"/>
  <c r="BG257" i="3"/>
  <c r="BF257" i="3"/>
  <c r="T257" i="3"/>
  <c r="R257" i="3"/>
  <c r="P257" i="3"/>
  <c r="BK257" i="3"/>
  <c r="J257" i="3"/>
  <c r="BE257" i="3"/>
  <c r="BI253" i="3"/>
  <c r="BH253" i="3"/>
  <c r="BG253" i="3"/>
  <c r="BF253" i="3"/>
  <c r="T253" i="3"/>
  <c r="R253" i="3"/>
  <c r="P253" i="3"/>
  <c r="BK253" i="3"/>
  <c r="J253" i="3"/>
  <c r="BE253" i="3" s="1"/>
  <c r="BI251" i="3"/>
  <c r="BH251" i="3"/>
  <c r="BG251" i="3"/>
  <c r="BF251" i="3"/>
  <c r="T251" i="3"/>
  <c r="R251" i="3"/>
  <c r="P251" i="3"/>
  <c r="BK251" i="3"/>
  <c r="J251" i="3"/>
  <c r="BE251" i="3"/>
  <c r="BI250" i="3"/>
  <c r="BH250" i="3"/>
  <c r="BG250" i="3"/>
  <c r="BF250" i="3"/>
  <c r="T250" i="3"/>
  <c r="R250" i="3"/>
  <c r="P250" i="3"/>
  <c r="BK250" i="3"/>
  <c r="J250" i="3"/>
  <c r="BE250" i="3" s="1"/>
  <c r="BI249" i="3"/>
  <c r="BH249" i="3"/>
  <c r="BG249" i="3"/>
  <c r="BF249" i="3"/>
  <c r="T249" i="3"/>
  <c r="R249" i="3"/>
  <c r="P249" i="3"/>
  <c r="BK249" i="3"/>
  <c r="J249" i="3"/>
  <c r="BE249" i="3"/>
  <c r="BI238" i="3"/>
  <c r="BH238" i="3"/>
  <c r="BG238" i="3"/>
  <c r="BF238" i="3"/>
  <c r="T238" i="3"/>
  <c r="R238" i="3"/>
  <c r="P238" i="3"/>
  <c r="BK238" i="3"/>
  <c r="J238" i="3"/>
  <c r="BE238" i="3" s="1"/>
  <c r="BI232" i="3"/>
  <c r="BH232" i="3"/>
  <c r="BG232" i="3"/>
  <c r="BF232" i="3"/>
  <c r="T232" i="3"/>
  <c r="R232" i="3"/>
  <c r="P232" i="3"/>
  <c r="BK232" i="3"/>
  <c r="J232" i="3"/>
  <c r="BE232" i="3" s="1"/>
  <c r="BI228" i="3"/>
  <c r="BH228" i="3"/>
  <c r="BG228" i="3"/>
  <c r="BF228" i="3"/>
  <c r="T228" i="3"/>
  <c r="R228" i="3"/>
  <c r="P228" i="3"/>
  <c r="BK228" i="3"/>
  <c r="J228" i="3"/>
  <c r="BE228" i="3" s="1"/>
  <c r="BI223" i="3"/>
  <c r="BH223" i="3"/>
  <c r="BG223" i="3"/>
  <c r="BF223" i="3"/>
  <c r="T223" i="3"/>
  <c r="R223" i="3"/>
  <c r="P223" i="3"/>
  <c r="BK223" i="3"/>
  <c r="J223" i="3"/>
  <c r="BE223" i="3"/>
  <c r="BI212" i="3"/>
  <c r="BH212" i="3"/>
  <c r="BG212" i="3"/>
  <c r="BF212" i="3"/>
  <c r="T212" i="3"/>
  <c r="R212" i="3"/>
  <c r="P212" i="3"/>
  <c r="BK212" i="3"/>
  <c r="J212" i="3"/>
  <c r="BE212" i="3" s="1"/>
  <c r="BI202" i="3"/>
  <c r="BH202" i="3"/>
  <c r="BG202" i="3"/>
  <c r="BF202" i="3"/>
  <c r="T202" i="3"/>
  <c r="R202" i="3"/>
  <c r="P202" i="3"/>
  <c r="BK202" i="3"/>
  <c r="J202" i="3"/>
  <c r="BE202" i="3"/>
  <c r="BI200" i="3"/>
  <c r="BH200" i="3"/>
  <c r="BG200" i="3"/>
  <c r="BF200" i="3"/>
  <c r="T200" i="3"/>
  <c r="R200" i="3"/>
  <c r="P200" i="3"/>
  <c r="BK200" i="3"/>
  <c r="J200" i="3"/>
  <c r="BE200" i="3" s="1"/>
  <c r="BI198" i="3"/>
  <c r="BH198" i="3"/>
  <c r="BG198" i="3"/>
  <c r="BF198" i="3"/>
  <c r="T198" i="3"/>
  <c r="R198" i="3"/>
  <c r="P198" i="3"/>
  <c r="BK198" i="3"/>
  <c r="J198" i="3"/>
  <c r="BE198" i="3"/>
  <c r="BI196" i="3"/>
  <c r="BH196" i="3"/>
  <c r="BG196" i="3"/>
  <c r="BF196" i="3"/>
  <c r="T196" i="3"/>
  <c r="R196" i="3"/>
  <c r="P196" i="3"/>
  <c r="BK196" i="3"/>
  <c r="J196" i="3"/>
  <c r="BE196" i="3" s="1"/>
  <c r="BI191" i="3"/>
  <c r="BH191" i="3"/>
  <c r="BG191" i="3"/>
  <c r="BF191" i="3"/>
  <c r="T191" i="3"/>
  <c r="R191" i="3"/>
  <c r="P191" i="3"/>
  <c r="BK191" i="3"/>
  <c r="J191" i="3"/>
  <c r="BE191" i="3" s="1"/>
  <c r="BI190" i="3"/>
  <c r="BH190" i="3"/>
  <c r="BG190" i="3"/>
  <c r="BF190" i="3"/>
  <c r="T190" i="3"/>
  <c r="R190" i="3"/>
  <c r="P190" i="3"/>
  <c r="BK190" i="3"/>
  <c r="J190" i="3"/>
  <c r="BE190" i="3" s="1"/>
  <c r="BI189" i="3"/>
  <c r="BH189" i="3"/>
  <c r="BG189" i="3"/>
  <c r="BF189" i="3"/>
  <c r="T189" i="3"/>
  <c r="R189" i="3"/>
  <c r="P189" i="3"/>
  <c r="BK189" i="3"/>
  <c r="J189" i="3"/>
  <c r="BE189" i="3"/>
  <c r="BI188" i="3"/>
  <c r="BH188" i="3"/>
  <c r="BG188" i="3"/>
  <c r="BF188" i="3"/>
  <c r="T188" i="3"/>
  <c r="R188" i="3"/>
  <c r="P188" i="3"/>
  <c r="BK188" i="3"/>
  <c r="J188" i="3"/>
  <c r="BE188" i="3" s="1"/>
  <c r="BI187" i="3"/>
  <c r="BH187" i="3"/>
  <c r="BG187" i="3"/>
  <c r="BF187" i="3"/>
  <c r="T187" i="3"/>
  <c r="R187" i="3"/>
  <c r="P187" i="3"/>
  <c r="BK187" i="3"/>
  <c r="J187" i="3"/>
  <c r="BE187" i="3"/>
  <c r="BI183" i="3"/>
  <c r="BH183" i="3"/>
  <c r="BG183" i="3"/>
  <c r="BF183" i="3"/>
  <c r="T183" i="3"/>
  <c r="R183" i="3"/>
  <c r="P183" i="3"/>
  <c r="BK183" i="3"/>
  <c r="J183" i="3"/>
  <c r="BE183" i="3" s="1"/>
  <c r="BI179" i="3"/>
  <c r="BH179" i="3"/>
  <c r="BG179" i="3"/>
  <c r="BF179" i="3"/>
  <c r="T179" i="3"/>
  <c r="R179" i="3"/>
  <c r="P179" i="3"/>
  <c r="BK179" i="3"/>
  <c r="J179" i="3"/>
  <c r="BE179" i="3" s="1"/>
  <c r="BI175" i="3"/>
  <c r="BH175" i="3"/>
  <c r="BG175" i="3"/>
  <c r="BF175" i="3"/>
  <c r="T175" i="3"/>
  <c r="R175" i="3"/>
  <c r="P175" i="3"/>
  <c r="BK175" i="3"/>
  <c r="J175" i="3"/>
  <c r="BE175" i="3"/>
  <c r="BI172" i="3"/>
  <c r="BH172" i="3"/>
  <c r="BG172" i="3"/>
  <c r="BF172" i="3"/>
  <c r="T172" i="3"/>
  <c r="R172" i="3"/>
  <c r="P172" i="3"/>
  <c r="BK172" i="3"/>
  <c r="BK157" i="3" s="1"/>
  <c r="J157" i="3" s="1"/>
  <c r="J65" i="3" s="1"/>
  <c r="J172" i="3"/>
  <c r="BE172" i="3" s="1"/>
  <c r="BI171" i="3"/>
  <c r="BH171" i="3"/>
  <c r="BG171" i="3"/>
  <c r="BF171" i="3"/>
  <c r="T171" i="3"/>
  <c r="R171" i="3"/>
  <c r="P171" i="3"/>
  <c r="BK171" i="3"/>
  <c r="J171" i="3"/>
  <c r="BE171" i="3"/>
  <c r="BI170" i="3"/>
  <c r="BH170" i="3"/>
  <c r="BG170" i="3"/>
  <c r="BF170" i="3"/>
  <c r="T170" i="3"/>
  <c r="R170" i="3"/>
  <c r="P170" i="3"/>
  <c r="BK170" i="3"/>
  <c r="J170" i="3"/>
  <c r="BE170" i="3" s="1"/>
  <c r="BI167" i="3"/>
  <c r="BH167" i="3"/>
  <c r="BG167" i="3"/>
  <c r="BF167" i="3"/>
  <c r="T167" i="3"/>
  <c r="R167" i="3"/>
  <c r="P167" i="3"/>
  <c r="BK167" i="3"/>
  <c r="J167" i="3"/>
  <c r="BE167" i="3" s="1"/>
  <c r="BI164" i="3"/>
  <c r="BH164" i="3"/>
  <c r="BG164" i="3"/>
  <c r="BF164" i="3"/>
  <c r="T164" i="3"/>
  <c r="R164" i="3"/>
  <c r="P164" i="3"/>
  <c r="BK164" i="3"/>
  <c r="J164" i="3"/>
  <c r="BE164" i="3" s="1"/>
  <c r="BI161" i="3"/>
  <c r="BH161" i="3"/>
  <c r="BG161" i="3"/>
  <c r="BF161" i="3"/>
  <c r="T161" i="3"/>
  <c r="R161" i="3"/>
  <c r="R157" i="3" s="1"/>
  <c r="P161" i="3"/>
  <c r="BK161" i="3"/>
  <c r="J161" i="3"/>
  <c r="BE161" i="3"/>
  <c r="BI158" i="3"/>
  <c r="BH158" i="3"/>
  <c r="BG158" i="3"/>
  <c r="BF158" i="3"/>
  <c r="T158" i="3"/>
  <c r="R158" i="3"/>
  <c r="P158" i="3"/>
  <c r="BK158" i="3"/>
  <c r="J158" i="3"/>
  <c r="BE158" i="3"/>
  <c r="BI155" i="3"/>
  <c r="BH155" i="3"/>
  <c r="BG155" i="3"/>
  <c r="BF155" i="3"/>
  <c r="T155" i="3"/>
  <c r="R155" i="3"/>
  <c r="P155" i="3"/>
  <c r="BK155" i="3"/>
  <c r="J155" i="3"/>
  <c r="BE155" i="3" s="1"/>
  <c r="BI154" i="3"/>
  <c r="BH154" i="3"/>
  <c r="BG154" i="3"/>
  <c r="BF154" i="3"/>
  <c r="T154" i="3"/>
  <c r="R154" i="3"/>
  <c r="P154" i="3"/>
  <c r="BK154" i="3"/>
  <c r="J154" i="3"/>
  <c r="BE154" i="3" s="1"/>
  <c r="BI153" i="3"/>
  <c r="BH153" i="3"/>
  <c r="BG153" i="3"/>
  <c r="BF153" i="3"/>
  <c r="T153" i="3"/>
  <c r="R153" i="3"/>
  <c r="R152" i="3"/>
  <c r="P153" i="3"/>
  <c r="BK153" i="3"/>
  <c r="BK152" i="3"/>
  <c r="J152" i="3"/>
  <c r="J64" i="3" s="1"/>
  <c r="J153" i="3"/>
  <c r="BE153" i="3"/>
  <c r="BI148" i="3"/>
  <c r="BH148" i="3"/>
  <c r="BG148" i="3"/>
  <c r="BF148" i="3"/>
  <c r="T148" i="3"/>
  <c r="R148" i="3"/>
  <c r="P148" i="3"/>
  <c r="BK148" i="3"/>
  <c r="J148" i="3"/>
  <c r="BE148" i="3" s="1"/>
  <c r="BI144" i="3"/>
  <c r="BH144" i="3"/>
  <c r="BG144" i="3"/>
  <c r="BF144" i="3"/>
  <c r="T144" i="3"/>
  <c r="R144" i="3"/>
  <c r="P144" i="3"/>
  <c r="BK144" i="3"/>
  <c r="J144" i="3"/>
  <c r="BE144" i="3"/>
  <c r="BI142" i="3"/>
  <c r="BH142" i="3"/>
  <c r="BG142" i="3"/>
  <c r="BF142" i="3"/>
  <c r="T142" i="3"/>
  <c r="R142" i="3"/>
  <c r="P142" i="3"/>
  <c r="BK142" i="3"/>
  <c r="J142" i="3"/>
  <c r="BE142" i="3" s="1"/>
  <c r="BI138" i="3"/>
  <c r="BH138" i="3"/>
  <c r="BG138" i="3"/>
  <c r="BF138" i="3"/>
  <c r="T138" i="3"/>
  <c r="R138" i="3"/>
  <c r="P138" i="3"/>
  <c r="BK138" i="3"/>
  <c r="J138" i="3"/>
  <c r="BE138" i="3" s="1"/>
  <c r="BI134" i="3"/>
  <c r="BH134" i="3"/>
  <c r="BG134" i="3"/>
  <c r="BF134" i="3"/>
  <c r="T134" i="3"/>
  <c r="R134" i="3"/>
  <c r="R133" i="3"/>
  <c r="P134" i="3"/>
  <c r="BK134" i="3"/>
  <c r="BK133" i="3"/>
  <c r="J133" i="3"/>
  <c r="J63" i="3" s="1"/>
  <c r="J134" i="3"/>
  <c r="BE134" i="3"/>
  <c r="BI131" i="3"/>
  <c r="BH131" i="3"/>
  <c r="BG131" i="3"/>
  <c r="BF131" i="3"/>
  <c r="T131" i="3"/>
  <c r="R131" i="3"/>
  <c r="P131" i="3"/>
  <c r="BK131" i="3"/>
  <c r="J131" i="3"/>
  <c r="BE131" i="3" s="1"/>
  <c r="BI129" i="3"/>
  <c r="BH129" i="3"/>
  <c r="BG129" i="3"/>
  <c r="BF129" i="3"/>
  <c r="T129" i="3"/>
  <c r="R129" i="3"/>
  <c r="P129" i="3"/>
  <c r="BK129" i="3"/>
  <c r="J129" i="3"/>
  <c r="BE129" i="3"/>
  <c r="BI126" i="3"/>
  <c r="BH126" i="3"/>
  <c r="BG126" i="3"/>
  <c r="BF126" i="3"/>
  <c r="T126" i="3"/>
  <c r="R126" i="3"/>
  <c r="P126" i="3"/>
  <c r="BK126" i="3"/>
  <c r="J126" i="3"/>
  <c r="BE126" i="3" s="1"/>
  <c r="BI124" i="3"/>
  <c r="BH124" i="3"/>
  <c r="BG124" i="3"/>
  <c r="BF124" i="3"/>
  <c r="T124" i="3"/>
  <c r="R124" i="3"/>
  <c r="P124" i="3"/>
  <c r="BK124" i="3"/>
  <c r="J124" i="3"/>
  <c r="BE124" i="3" s="1"/>
  <c r="BI119" i="3"/>
  <c r="BH119" i="3"/>
  <c r="BG119" i="3"/>
  <c r="BF119" i="3"/>
  <c r="T119" i="3"/>
  <c r="R119" i="3"/>
  <c r="P119" i="3"/>
  <c r="BK119" i="3"/>
  <c r="J119" i="3"/>
  <c r="BE119" i="3" s="1"/>
  <c r="BI117" i="3"/>
  <c r="BH117" i="3"/>
  <c r="BG117" i="3"/>
  <c r="BF117" i="3"/>
  <c r="T117" i="3"/>
  <c r="R117" i="3"/>
  <c r="P117" i="3"/>
  <c r="BK117" i="3"/>
  <c r="J117" i="3"/>
  <c r="BE117" i="3"/>
  <c r="BI115" i="3"/>
  <c r="BH115" i="3"/>
  <c r="BG115" i="3"/>
  <c r="BF115" i="3"/>
  <c r="T115" i="3"/>
  <c r="R115" i="3"/>
  <c r="P115" i="3"/>
  <c r="BK115" i="3"/>
  <c r="J115" i="3"/>
  <c r="BE115" i="3" s="1"/>
  <c r="BI113" i="3"/>
  <c r="BH113" i="3"/>
  <c r="BG113" i="3"/>
  <c r="BF113" i="3"/>
  <c r="T113" i="3"/>
  <c r="R113" i="3"/>
  <c r="P113" i="3"/>
  <c r="BK113" i="3"/>
  <c r="J113" i="3"/>
  <c r="BE113" i="3"/>
  <c r="BI111" i="3"/>
  <c r="BH111" i="3"/>
  <c r="BG111" i="3"/>
  <c r="BF111" i="3"/>
  <c r="T111" i="3"/>
  <c r="R111" i="3"/>
  <c r="P111" i="3"/>
  <c r="BK111" i="3"/>
  <c r="J111" i="3"/>
  <c r="BE111" i="3" s="1"/>
  <c r="BI110" i="3"/>
  <c r="BH110" i="3"/>
  <c r="BG110" i="3"/>
  <c r="BF110" i="3"/>
  <c r="T110" i="3"/>
  <c r="R110" i="3"/>
  <c r="P110" i="3"/>
  <c r="BK110" i="3"/>
  <c r="J110" i="3"/>
  <c r="BE110" i="3"/>
  <c r="BI109" i="3"/>
  <c r="BH109" i="3"/>
  <c r="BG109" i="3"/>
  <c r="BF109" i="3"/>
  <c r="T109" i="3"/>
  <c r="R109" i="3"/>
  <c r="P109" i="3"/>
  <c r="BK109" i="3"/>
  <c r="J109" i="3"/>
  <c r="BE109" i="3" s="1"/>
  <c r="BI101" i="3"/>
  <c r="BH101" i="3"/>
  <c r="BG101" i="3"/>
  <c r="BF101" i="3"/>
  <c r="T101" i="3"/>
  <c r="R101" i="3"/>
  <c r="P101" i="3"/>
  <c r="BK101" i="3"/>
  <c r="J101" i="3"/>
  <c r="BE101" i="3" s="1"/>
  <c r="BI100" i="3"/>
  <c r="BH100" i="3"/>
  <c r="BG100" i="3"/>
  <c r="BF100" i="3"/>
  <c r="T100" i="3"/>
  <c r="R100" i="3"/>
  <c r="P100" i="3"/>
  <c r="BK100" i="3"/>
  <c r="J100" i="3"/>
  <c r="BE100" i="3" s="1"/>
  <c r="BI99" i="3"/>
  <c r="BH99" i="3"/>
  <c r="BG99" i="3"/>
  <c r="BF99" i="3"/>
  <c r="T99" i="3"/>
  <c r="R99" i="3"/>
  <c r="P99" i="3"/>
  <c r="BK99" i="3"/>
  <c r="J99" i="3"/>
  <c r="BE99" i="3"/>
  <c r="BI97" i="3"/>
  <c r="BH97" i="3"/>
  <c r="BG97" i="3"/>
  <c r="BF97" i="3"/>
  <c r="T97" i="3"/>
  <c r="R97" i="3"/>
  <c r="P97" i="3"/>
  <c r="BK97" i="3"/>
  <c r="BK92" i="3" s="1"/>
  <c r="J97" i="3"/>
  <c r="BE97" i="3" s="1"/>
  <c r="BI93" i="3"/>
  <c r="BH93" i="3"/>
  <c r="BG93" i="3"/>
  <c r="BF93" i="3"/>
  <c r="F33" i="3"/>
  <c r="BA55" i="1" s="1"/>
  <c r="T93" i="3"/>
  <c r="R93" i="3"/>
  <c r="P93" i="3"/>
  <c r="P92" i="3" s="1"/>
  <c r="BK93" i="3"/>
  <c r="J93" i="3"/>
  <c r="BE93" i="3" s="1"/>
  <c r="J86" i="3"/>
  <c r="F86" i="3"/>
  <c r="F84" i="3"/>
  <c r="E82" i="3"/>
  <c r="J55" i="3"/>
  <c r="F55" i="3"/>
  <c r="F53" i="3"/>
  <c r="E51" i="3"/>
  <c r="J20" i="3"/>
  <c r="E20" i="3"/>
  <c r="F87" i="3"/>
  <c r="F56" i="3"/>
  <c r="J19" i="3"/>
  <c r="J14" i="3"/>
  <c r="J84" i="3"/>
  <c r="J53" i="3"/>
  <c r="E7" i="3"/>
  <c r="E78" i="3" s="1"/>
  <c r="E47" i="3"/>
  <c r="AY53" i="1"/>
  <c r="AX53" i="1"/>
  <c r="BI116" i="2"/>
  <c r="BH116" i="2"/>
  <c r="BG116" i="2"/>
  <c r="BF116" i="2"/>
  <c r="T116" i="2"/>
  <c r="R116" i="2"/>
  <c r="P116" i="2"/>
  <c r="BK116" i="2"/>
  <c r="J116" i="2"/>
  <c r="BE116" i="2"/>
  <c r="BI114" i="2"/>
  <c r="BH114" i="2"/>
  <c r="BG114" i="2"/>
  <c r="BF114" i="2"/>
  <c r="T114" i="2"/>
  <c r="R114" i="2"/>
  <c r="P114" i="2"/>
  <c r="BK114" i="2"/>
  <c r="J114" i="2"/>
  <c r="BE114" i="2"/>
  <c r="BI113" i="2"/>
  <c r="BH113" i="2"/>
  <c r="BG113" i="2"/>
  <c r="BF113" i="2"/>
  <c r="T113" i="2"/>
  <c r="T112" i="2"/>
  <c r="T111" i="2" s="1"/>
  <c r="T110" i="2" s="1"/>
  <c r="R113" i="2"/>
  <c r="R112" i="2"/>
  <c r="R111" i="2" s="1"/>
  <c r="R110" i="2" s="1"/>
  <c r="P113" i="2"/>
  <c r="P112" i="2"/>
  <c r="P111" i="2" s="1"/>
  <c r="P110" i="2" s="1"/>
  <c r="BK113" i="2"/>
  <c r="BK112" i="2"/>
  <c r="J113" i="2"/>
  <c r="BE113" i="2" s="1"/>
  <c r="BI109" i="2"/>
  <c r="BH109" i="2"/>
  <c r="BG109" i="2"/>
  <c r="BF109" i="2"/>
  <c r="T109" i="2"/>
  <c r="R109" i="2"/>
  <c r="P109" i="2"/>
  <c r="BK109" i="2"/>
  <c r="J109" i="2"/>
  <c r="BE109" i="2"/>
  <c r="BI108" i="2"/>
  <c r="BH108" i="2"/>
  <c r="BG108" i="2"/>
  <c r="BF108" i="2"/>
  <c r="T108" i="2"/>
  <c r="R108" i="2"/>
  <c r="P108" i="2"/>
  <c r="BK108" i="2"/>
  <c r="J108" i="2"/>
  <c r="BE108" i="2"/>
  <c r="BI107" i="2"/>
  <c r="BH107" i="2"/>
  <c r="BG107" i="2"/>
  <c r="BF107" i="2"/>
  <c r="T107" i="2"/>
  <c r="R107" i="2"/>
  <c r="P107" i="2"/>
  <c r="BK107" i="2"/>
  <c r="J107" i="2"/>
  <c r="BE107" i="2"/>
  <c r="BI105" i="2"/>
  <c r="BH105" i="2"/>
  <c r="BG105" i="2"/>
  <c r="BF105" i="2"/>
  <c r="T105" i="2"/>
  <c r="R105" i="2"/>
  <c r="P105" i="2"/>
  <c r="BK105" i="2"/>
  <c r="J105" i="2"/>
  <c r="BE105" i="2"/>
  <c r="BI104" i="2"/>
  <c r="BH104" i="2"/>
  <c r="BG104" i="2"/>
  <c r="BF104" i="2"/>
  <c r="T104" i="2"/>
  <c r="R104" i="2"/>
  <c r="P104" i="2"/>
  <c r="BK104" i="2"/>
  <c r="J104" i="2"/>
  <c r="BE104" i="2"/>
  <c r="BI102" i="2"/>
  <c r="BH102" i="2"/>
  <c r="BG102" i="2"/>
  <c r="BF102" i="2"/>
  <c r="T102" i="2"/>
  <c r="R102" i="2"/>
  <c r="P102" i="2"/>
  <c r="BK102" i="2"/>
  <c r="J102" i="2"/>
  <c r="BE102" i="2"/>
  <c r="BI100" i="2"/>
  <c r="BH100" i="2"/>
  <c r="BG100" i="2"/>
  <c r="BF100" i="2"/>
  <c r="T100" i="2"/>
  <c r="R100" i="2"/>
  <c r="P100" i="2"/>
  <c r="BK100" i="2"/>
  <c r="J100" i="2"/>
  <c r="BE100" i="2"/>
  <c r="BI99" i="2"/>
  <c r="BH99" i="2"/>
  <c r="BG99" i="2"/>
  <c r="BF99" i="2"/>
  <c r="T99" i="2"/>
  <c r="R99" i="2"/>
  <c r="P99" i="2"/>
  <c r="BK99" i="2"/>
  <c r="J99" i="2"/>
  <c r="BE99" i="2"/>
  <c r="BI98" i="2"/>
  <c r="BH98" i="2"/>
  <c r="BG98" i="2"/>
  <c r="BF98" i="2"/>
  <c r="T98" i="2"/>
  <c r="R98" i="2"/>
  <c r="P98" i="2"/>
  <c r="BK98" i="2"/>
  <c r="J98" i="2"/>
  <c r="BE98" i="2"/>
  <c r="BI97" i="2"/>
  <c r="BH97" i="2"/>
  <c r="BG97" i="2"/>
  <c r="BF97" i="2"/>
  <c r="T97" i="2"/>
  <c r="R97" i="2"/>
  <c r="P97" i="2"/>
  <c r="BK97" i="2"/>
  <c r="J97" i="2"/>
  <c r="BE97" i="2"/>
  <c r="BI96" i="2"/>
  <c r="BH96" i="2"/>
  <c r="BG96" i="2"/>
  <c r="BF96" i="2"/>
  <c r="T96" i="2"/>
  <c r="R96" i="2"/>
  <c r="P96" i="2"/>
  <c r="BK96" i="2"/>
  <c r="J96" i="2"/>
  <c r="BE96" i="2"/>
  <c r="BI94" i="2"/>
  <c r="BH94" i="2"/>
  <c r="F35" i="2" s="1"/>
  <c r="BC53" i="1" s="1"/>
  <c r="BC52" i="1" s="1"/>
  <c r="BG94" i="2"/>
  <c r="BF94" i="2"/>
  <c r="T94" i="2"/>
  <c r="R94" i="2"/>
  <c r="P94" i="2"/>
  <c r="BK94" i="2"/>
  <c r="J94" i="2"/>
  <c r="BE94" i="2"/>
  <c r="J32" i="2" s="1"/>
  <c r="AV53" i="1" s="1"/>
  <c r="BI92" i="2"/>
  <c r="BH92" i="2"/>
  <c r="BG92" i="2"/>
  <c r="F34" i="2" s="1"/>
  <c r="BB53" i="1" s="1"/>
  <c r="BF92" i="2"/>
  <c r="T92" i="2"/>
  <c r="R92" i="2"/>
  <c r="P92" i="2"/>
  <c r="BK92" i="2"/>
  <c r="J92" i="2"/>
  <c r="BE92" i="2"/>
  <c r="BI90" i="2"/>
  <c r="F36" i="2"/>
  <c r="BD53" i="1" s="1"/>
  <c r="BD52" i="1" s="1"/>
  <c r="BH90" i="2"/>
  <c r="BG90" i="2"/>
  <c r="BF90" i="2"/>
  <c r="T90" i="2"/>
  <c r="T89" i="2"/>
  <c r="T88" i="2" s="1"/>
  <c r="T87" i="2" s="1"/>
  <c r="R90" i="2"/>
  <c r="R89" i="2"/>
  <c r="P90" i="2"/>
  <c r="P89" i="2"/>
  <c r="P88" i="2" s="1"/>
  <c r="P87" i="2" s="1"/>
  <c r="AU53" i="1" s="1"/>
  <c r="AU52" i="1" s="1"/>
  <c r="BK90" i="2"/>
  <c r="BK89" i="2"/>
  <c r="J90" i="2"/>
  <c r="BE90" i="2" s="1"/>
  <c r="F32" i="2" s="1"/>
  <c r="AZ53" i="1" s="1"/>
  <c r="AZ52" i="1" s="1"/>
  <c r="AV52" i="1" s="1"/>
  <c r="J83" i="2"/>
  <c r="F83" i="2"/>
  <c r="F81" i="2"/>
  <c r="E79" i="2"/>
  <c r="J55" i="2"/>
  <c r="F55" i="2"/>
  <c r="F53" i="2"/>
  <c r="E51" i="2"/>
  <c r="J20" i="2"/>
  <c r="E20" i="2"/>
  <c r="F56" i="2" s="1"/>
  <c r="F84" i="2"/>
  <c r="J19" i="2"/>
  <c r="J14" i="2"/>
  <c r="J53" i="2" s="1"/>
  <c r="J81" i="2"/>
  <c r="E7" i="2"/>
  <c r="E75" i="2"/>
  <c r="E47" i="2"/>
  <c r="BB70" i="1"/>
  <c r="AX70" i="1" s="1"/>
  <c r="AS70" i="1"/>
  <c r="BB68" i="1"/>
  <c r="AX68" i="1" s="1"/>
  <c r="AS68" i="1"/>
  <c r="AS65" i="1"/>
  <c r="BD62" i="1"/>
  <c r="AS62" i="1"/>
  <c r="AS60" i="1"/>
  <c r="AS54" i="1"/>
  <c r="AS51" i="1" s="1"/>
  <c r="BB52" i="1"/>
  <c r="AX52" i="1"/>
  <c r="AS52" i="1"/>
  <c r="L47" i="1"/>
  <c r="AM46" i="1"/>
  <c r="L46" i="1"/>
  <c r="AM44" i="1"/>
  <c r="L44" i="1"/>
  <c r="L42" i="1"/>
  <c r="L41" i="1"/>
  <c r="BC62" i="1" l="1"/>
  <c r="AY62" i="1" s="1"/>
  <c r="AY52" i="1"/>
  <c r="E47" i="4"/>
  <c r="E78" i="4"/>
  <c r="J33" i="9"/>
  <c r="AW63" i="1" s="1"/>
  <c r="AT63" i="1" s="1"/>
  <c r="F33" i="9"/>
  <c r="BA63" i="1" s="1"/>
  <c r="J89" i="2"/>
  <c r="J62" i="2" s="1"/>
  <c r="R88" i="2"/>
  <c r="R87" i="2" s="1"/>
  <c r="J32" i="3"/>
  <c r="AV55" i="1" s="1"/>
  <c r="F32" i="3"/>
  <c r="AZ55" i="1" s="1"/>
  <c r="AZ54" i="1" s="1"/>
  <c r="P178" i="3"/>
  <c r="F33" i="4"/>
  <c r="BA56" i="1" s="1"/>
  <c r="BA54" i="1" s="1"/>
  <c r="AW54" i="1" s="1"/>
  <c r="J33" i="4"/>
  <c r="AW56" i="1" s="1"/>
  <c r="F33" i="5"/>
  <c r="BA57" i="1" s="1"/>
  <c r="F35" i="5"/>
  <c r="BC57" i="1" s="1"/>
  <c r="J33" i="6"/>
  <c r="AW58" i="1" s="1"/>
  <c r="E75" i="7"/>
  <c r="E47" i="7"/>
  <c r="P89" i="7"/>
  <c r="F32" i="8"/>
  <c r="AZ61" i="1" s="1"/>
  <c r="AZ60" i="1" s="1"/>
  <c r="AV60" i="1" s="1"/>
  <c r="T139" i="8"/>
  <c r="T94" i="8" s="1"/>
  <c r="T93" i="8" s="1"/>
  <c r="T92" i="8" s="1"/>
  <c r="T148" i="8"/>
  <c r="P148" i="8"/>
  <c r="F32" i="12"/>
  <c r="AZ67" i="1" s="1"/>
  <c r="J32" i="12"/>
  <c r="AV67" i="1" s="1"/>
  <c r="AT67" i="1" s="1"/>
  <c r="F34" i="3"/>
  <c r="BB55" i="1" s="1"/>
  <c r="BB54" i="1" s="1"/>
  <c r="F36" i="3"/>
  <c r="BD55" i="1" s="1"/>
  <c r="BD54" i="1" s="1"/>
  <c r="P157" i="3"/>
  <c r="J124" i="4"/>
  <c r="J65" i="4" s="1"/>
  <c r="BK123" i="4"/>
  <c r="J123" i="4" s="1"/>
  <c r="J64" i="4" s="1"/>
  <c r="T119" i="5"/>
  <c r="R89" i="6"/>
  <c r="R88" i="6" s="1"/>
  <c r="F34" i="6"/>
  <c r="BB58" i="1" s="1"/>
  <c r="F36" i="8"/>
  <c r="BD61" i="1" s="1"/>
  <c r="BD60" i="1" s="1"/>
  <c r="F34" i="8"/>
  <c r="BB61" i="1" s="1"/>
  <c r="BB60" i="1" s="1"/>
  <c r="AX60" i="1" s="1"/>
  <c r="F35" i="8"/>
  <c r="BC61" i="1" s="1"/>
  <c r="BC60" i="1" s="1"/>
  <c r="AY60" i="1" s="1"/>
  <c r="F33" i="8"/>
  <c r="BA61" i="1" s="1"/>
  <c r="BA60" i="1" s="1"/>
  <c r="AW60" i="1" s="1"/>
  <c r="T94" i="9"/>
  <c r="T93" i="9" s="1"/>
  <c r="T378" i="9"/>
  <c r="F35" i="11"/>
  <c r="BC66" i="1" s="1"/>
  <c r="BC65" i="1" s="1"/>
  <c r="AY65" i="1" s="1"/>
  <c r="J112" i="2"/>
  <c r="J65" i="2" s="1"/>
  <c r="BK111" i="2"/>
  <c r="J92" i="3"/>
  <c r="J62" i="3" s="1"/>
  <c r="J33" i="3"/>
  <c r="AW55" i="1" s="1"/>
  <c r="F35" i="3"/>
  <c r="BC55" i="1" s="1"/>
  <c r="BK92" i="4"/>
  <c r="T141" i="4"/>
  <c r="J92" i="5"/>
  <c r="J62" i="5" s="1"/>
  <c r="P89" i="6"/>
  <c r="P88" i="6" s="1"/>
  <c r="AU58" i="1" s="1"/>
  <c r="BK95" i="9"/>
  <c r="J623" i="9"/>
  <c r="J71" i="9" s="1"/>
  <c r="BK622" i="9"/>
  <c r="J622" i="9" s="1"/>
  <c r="J70" i="9" s="1"/>
  <c r="J33" i="2"/>
  <c r="AW53" i="1" s="1"/>
  <c r="AT53" i="1" s="1"/>
  <c r="R178" i="3"/>
  <c r="F34" i="4"/>
  <c r="BB56" i="1" s="1"/>
  <c r="F34" i="5"/>
  <c r="BB57" i="1" s="1"/>
  <c r="F36" i="5"/>
  <c r="BD57" i="1" s="1"/>
  <c r="J120" i="5"/>
  <c r="J65" i="5" s="1"/>
  <c r="R134" i="5"/>
  <c r="R119" i="5" s="1"/>
  <c r="T143" i="5"/>
  <c r="J91" i="6"/>
  <c r="J63" i="6" s="1"/>
  <c r="BK90" i="6"/>
  <c r="R94" i="8"/>
  <c r="R93" i="8" s="1"/>
  <c r="R92" i="8" s="1"/>
  <c r="J90" i="11"/>
  <c r="J63" i="11" s="1"/>
  <c r="BK89" i="11"/>
  <c r="F32" i="11"/>
  <c r="AZ66" i="1" s="1"/>
  <c r="AZ65" i="1" s="1"/>
  <c r="AV65" i="1" s="1"/>
  <c r="T92" i="3"/>
  <c r="T133" i="3"/>
  <c r="T152" i="3"/>
  <c r="BK178" i="3"/>
  <c r="J178" i="3" s="1"/>
  <c r="J66" i="3" s="1"/>
  <c r="T268" i="3"/>
  <c r="J32" i="4"/>
  <c r="AV56" i="1" s="1"/>
  <c r="AT56" i="1" s="1"/>
  <c r="J32" i="5"/>
  <c r="AV57" i="1" s="1"/>
  <c r="F32" i="5"/>
  <c r="AZ57" i="1" s="1"/>
  <c r="R92" i="5"/>
  <c r="T134" i="5"/>
  <c r="F35" i="6"/>
  <c r="BC58" i="1" s="1"/>
  <c r="J32" i="7"/>
  <c r="AV59" i="1" s="1"/>
  <c r="AT59" i="1" s="1"/>
  <c r="R88" i="7"/>
  <c r="R87" i="7" s="1"/>
  <c r="T96" i="7"/>
  <c r="J156" i="7"/>
  <c r="J65" i="7" s="1"/>
  <c r="BK155" i="7"/>
  <c r="J155" i="7" s="1"/>
  <c r="J64" i="7" s="1"/>
  <c r="J33" i="8"/>
  <c r="AW61" i="1" s="1"/>
  <c r="P94" i="8"/>
  <c r="P93" i="8" s="1"/>
  <c r="P92" i="8" s="1"/>
  <c r="AU61" i="1" s="1"/>
  <c r="AU60" i="1" s="1"/>
  <c r="F33" i="2"/>
  <c r="BA53" i="1" s="1"/>
  <c r="BA52" i="1" s="1"/>
  <c r="R92" i="3"/>
  <c r="P133" i="3"/>
  <c r="P91" i="3" s="1"/>
  <c r="P90" i="3" s="1"/>
  <c r="AU55" i="1" s="1"/>
  <c r="P152" i="3"/>
  <c r="T157" i="3"/>
  <c r="P266" i="3"/>
  <c r="P91" i="4"/>
  <c r="P90" i="4" s="1"/>
  <c r="AU56" i="1" s="1"/>
  <c r="F35" i="4"/>
  <c r="BC56" i="1" s="1"/>
  <c r="T124" i="4"/>
  <c r="T123" i="4" s="1"/>
  <c r="T91" i="4" s="1"/>
  <c r="T90" i="4" s="1"/>
  <c r="BK141" i="4"/>
  <c r="J141" i="4" s="1"/>
  <c r="J67" i="4" s="1"/>
  <c r="R141" i="4"/>
  <c r="R91" i="4" s="1"/>
  <c r="R90" i="4" s="1"/>
  <c r="J33" i="5"/>
  <c r="AW57" i="1" s="1"/>
  <c r="T108" i="5"/>
  <c r="T91" i="5" s="1"/>
  <c r="T90" i="5" s="1"/>
  <c r="P143" i="5"/>
  <c r="J32" i="6"/>
  <c r="AV58" i="1" s="1"/>
  <c r="AT58" i="1" s="1"/>
  <c r="F33" i="6"/>
  <c r="BA58" i="1" s="1"/>
  <c r="T89" i="7"/>
  <c r="F34" i="7"/>
  <c r="BB59" i="1" s="1"/>
  <c r="J32" i="8"/>
  <c r="AV61" i="1" s="1"/>
  <c r="AT61" i="1" s="1"/>
  <c r="BK94" i="8"/>
  <c r="J53" i="9"/>
  <c r="J87" i="9"/>
  <c r="F32" i="9"/>
  <c r="AZ63" i="1" s="1"/>
  <c r="AZ62" i="1" s="1"/>
  <c r="AV62" i="1" s="1"/>
  <c r="R598" i="9"/>
  <c r="R94" i="9" s="1"/>
  <c r="R93" i="9" s="1"/>
  <c r="P615" i="9"/>
  <c r="P614" i="9" s="1"/>
  <c r="P92" i="10"/>
  <c r="P91" i="10" s="1"/>
  <c r="AU64" i="1" s="1"/>
  <c r="J95" i="13"/>
  <c r="J62" i="13" s="1"/>
  <c r="T266" i="3"/>
  <c r="T178" i="3" s="1"/>
  <c r="P120" i="5"/>
  <c r="P119" i="5" s="1"/>
  <c r="P91" i="5" s="1"/>
  <c r="P90" i="5" s="1"/>
  <c r="AU57" i="1" s="1"/>
  <c r="BK134" i="5"/>
  <c r="J134" i="5" s="1"/>
  <c r="J66" i="5" s="1"/>
  <c r="F33" i="7"/>
  <c r="BA59" i="1" s="1"/>
  <c r="BK96" i="7"/>
  <c r="J96" i="7" s="1"/>
  <c r="J63" i="7" s="1"/>
  <c r="P156" i="7"/>
  <c r="P155" i="7" s="1"/>
  <c r="P96" i="7" s="1"/>
  <c r="T299" i="9"/>
  <c r="BK378" i="9"/>
  <c r="J378" i="9" s="1"/>
  <c r="J65" i="9" s="1"/>
  <c r="P598" i="9"/>
  <c r="P94" i="9" s="1"/>
  <c r="P93" i="9" s="1"/>
  <c r="AU63" i="1" s="1"/>
  <c r="AU62" i="1" s="1"/>
  <c r="J32" i="10"/>
  <c r="AV64" i="1" s="1"/>
  <c r="R92" i="10"/>
  <c r="R91" i="10" s="1"/>
  <c r="J32" i="11"/>
  <c r="AV66" i="1" s="1"/>
  <c r="J87" i="13"/>
  <c r="J53" i="13"/>
  <c r="F33" i="15"/>
  <c r="BC72" i="1" s="1"/>
  <c r="BK181" i="10"/>
  <c r="J182" i="10"/>
  <c r="J68" i="10" s="1"/>
  <c r="E72" i="12"/>
  <c r="E47" i="12"/>
  <c r="F32" i="13"/>
  <c r="AZ69" i="1" s="1"/>
  <c r="AZ68" i="1" s="1"/>
  <c r="AV68" i="1" s="1"/>
  <c r="AT68" i="1" s="1"/>
  <c r="T129" i="13"/>
  <c r="T94" i="13" s="1"/>
  <c r="T93" i="13" s="1"/>
  <c r="F36" i="13"/>
  <c r="BD69" i="1" s="1"/>
  <c r="BD68" i="1" s="1"/>
  <c r="P161" i="13"/>
  <c r="P158" i="13" s="1"/>
  <c r="BK86" i="14"/>
  <c r="J33" i="14"/>
  <c r="AW71" i="1" s="1"/>
  <c r="AT71" i="1" s="1"/>
  <c r="F33" i="14"/>
  <c r="BA71" i="1" s="1"/>
  <c r="BA70" i="1" s="1"/>
  <c r="AW70" i="1" s="1"/>
  <c r="E45" i="15"/>
  <c r="E72" i="15"/>
  <c r="R378" i="9"/>
  <c r="T623" i="9"/>
  <c r="T622" i="9" s="1"/>
  <c r="E75" i="11"/>
  <c r="E47" i="11"/>
  <c r="J53" i="12"/>
  <c r="J78" i="12"/>
  <c r="J86" i="12"/>
  <c r="J62" i="12" s="1"/>
  <c r="BK85" i="12"/>
  <c r="F33" i="13"/>
  <c r="BA69" i="1" s="1"/>
  <c r="BA68" i="1" s="1"/>
  <c r="AW68" i="1" s="1"/>
  <c r="J33" i="13"/>
  <c r="AW69" i="1" s="1"/>
  <c r="R153" i="13"/>
  <c r="R152" i="13" s="1"/>
  <c r="R143" i="13" s="1"/>
  <c r="R94" i="13" s="1"/>
  <c r="R93" i="13" s="1"/>
  <c r="BK93" i="10"/>
  <c r="T92" i="10"/>
  <c r="T91" i="10" s="1"/>
  <c r="F33" i="10"/>
  <c r="BA64" i="1" s="1"/>
  <c r="J33" i="10"/>
  <c r="AW64" i="1" s="1"/>
  <c r="F35" i="10"/>
  <c r="BC64" i="1" s="1"/>
  <c r="R90" i="11"/>
  <c r="R89" i="11" s="1"/>
  <c r="R88" i="11" s="1"/>
  <c r="R87" i="11" s="1"/>
  <c r="F33" i="11"/>
  <c r="BA66" i="1" s="1"/>
  <c r="BA65" i="1" s="1"/>
  <c r="AW65" i="1" s="1"/>
  <c r="J33" i="11"/>
  <c r="AW66" i="1" s="1"/>
  <c r="F35" i="13"/>
  <c r="BC69" i="1" s="1"/>
  <c r="BC68" i="1" s="1"/>
  <c r="AY68" i="1" s="1"/>
  <c r="P129" i="13"/>
  <c r="P94" i="13" s="1"/>
  <c r="P93" i="13" s="1"/>
  <c r="AU69" i="1" s="1"/>
  <c r="AU68" i="1" s="1"/>
  <c r="BK153" i="13"/>
  <c r="T158" i="13"/>
  <c r="J76" i="15"/>
  <c r="J49" i="15"/>
  <c r="BK84" i="15"/>
  <c r="F31" i="15"/>
  <c r="BA72" i="1" s="1"/>
  <c r="J31" i="15"/>
  <c r="AW72" i="1" s="1"/>
  <c r="AT72" i="1" s="1"/>
  <c r="P87" i="15"/>
  <c r="P83" i="15" s="1"/>
  <c r="P82" i="15" s="1"/>
  <c r="AU72" i="1" s="1"/>
  <c r="F34" i="11"/>
  <c r="BB66" i="1" s="1"/>
  <c r="BB65" i="1" s="1"/>
  <c r="AX65" i="1" s="1"/>
  <c r="E47" i="13"/>
  <c r="E81" i="13"/>
  <c r="J32" i="13"/>
  <c r="AV69" i="1" s="1"/>
  <c r="AT69" i="1" s="1"/>
  <c r="F56" i="14"/>
  <c r="F81" i="14"/>
  <c r="P86" i="14"/>
  <c r="P85" i="14" s="1"/>
  <c r="P84" i="14" s="1"/>
  <c r="AU71" i="1" s="1"/>
  <c r="AU70" i="1" s="1"/>
  <c r="T86" i="14"/>
  <c r="T85" i="14" s="1"/>
  <c r="T84" i="14" s="1"/>
  <c r="F32" i="15"/>
  <c r="BB72" i="1" s="1"/>
  <c r="F32" i="14"/>
  <c r="AZ71" i="1" s="1"/>
  <c r="AZ70" i="1" s="1"/>
  <c r="AV70" i="1" s="1"/>
  <c r="AT70" i="1" s="1"/>
  <c r="F36" i="14"/>
  <c r="BD71" i="1" s="1"/>
  <c r="BD70" i="1" s="1"/>
  <c r="BK84" i="12" l="1"/>
  <c r="J84" i="12" s="1"/>
  <c r="J85" i="12"/>
  <c r="J61" i="12" s="1"/>
  <c r="BK93" i="8"/>
  <c r="J94" i="8"/>
  <c r="J62" i="8" s="1"/>
  <c r="AT57" i="1"/>
  <c r="BK88" i="11"/>
  <c r="J89" i="11"/>
  <c r="J62" i="11" s="1"/>
  <c r="J95" i="9"/>
  <c r="J62" i="9" s="1"/>
  <c r="BK94" i="9"/>
  <c r="J92" i="4"/>
  <c r="J62" i="4" s="1"/>
  <c r="BK91" i="4"/>
  <c r="J111" i="2"/>
  <c r="J64" i="2" s="1"/>
  <c r="BK110" i="2"/>
  <c r="BD51" i="1"/>
  <c r="W30" i="1" s="1"/>
  <c r="P88" i="7"/>
  <c r="P87" i="7" s="1"/>
  <c r="AU59" i="1" s="1"/>
  <c r="AU54" i="1" s="1"/>
  <c r="AU51" i="1" s="1"/>
  <c r="J86" i="14"/>
  <c r="J62" i="14" s="1"/>
  <c r="BK85" i="14"/>
  <c r="BK179" i="10"/>
  <c r="J179" i="10" s="1"/>
  <c r="J66" i="10" s="1"/>
  <c r="J181" i="10"/>
  <c r="J67" i="10" s="1"/>
  <c r="AT66" i="1"/>
  <c r="BC54" i="1"/>
  <c r="AX54" i="1"/>
  <c r="BB51" i="1"/>
  <c r="R91" i="3"/>
  <c r="R90" i="3" s="1"/>
  <c r="BK88" i="7"/>
  <c r="R91" i="5"/>
  <c r="R90" i="5" s="1"/>
  <c r="T91" i="3"/>
  <c r="T90" i="3" s="1"/>
  <c r="AV54" i="1"/>
  <c r="AT54" i="1" s="1"/>
  <c r="AZ51" i="1"/>
  <c r="J84" i="15"/>
  <c r="J58" i="15" s="1"/>
  <c r="BK83" i="15"/>
  <c r="BK152" i="13"/>
  <c r="J153" i="13"/>
  <c r="J68" i="13" s="1"/>
  <c r="BK92" i="10"/>
  <c r="J93" i="10"/>
  <c r="J62" i="10" s="1"/>
  <c r="AT64" i="1"/>
  <c r="T88" i="7"/>
  <c r="T87" i="7" s="1"/>
  <c r="AW52" i="1"/>
  <c r="AT52" i="1" s="1"/>
  <c r="AT65" i="1"/>
  <c r="BK89" i="6"/>
  <c r="J90" i="6"/>
  <c r="J62" i="6" s="1"/>
  <c r="BK119" i="5"/>
  <c r="BK91" i="3"/>
  <c r="AT60" i="1"/>
  <c r="AT55" i="1"/>
  <c r="BA62" i="1"/>
  <c r="AW62" i="1" s="1"/>
  <c r="AT62" i="1" s="1"/>
  <c r="BK91" i="10" l="1"/>
  <c r="J91" i="10" s="1"/>
  <c r="J92" i="10"/>
  <c r="J61" i="10" s="1"/>
  <c r="J88" i="7"/>
  <c r="J61" i="7" s="1"/>
  <c r="BK87" i="7"/>
  <c r="J87" i="7" s="1"/>
  <c r="AY54" i="1"/>
  <c r="BC51" i="1"/>
  <c r="BK87" i="11"/>
  <c r="J87" i="11" s="1"/>
  <c r="J88" i="11"/>
  <c r="J61" i="11" s="1"/>
  <c r="J91" i="3"/>
  <c r="J61" i="3" s="1"/>
  <c r="BK90" i="3"/>
  <c r="J90" i="3" s="1"/>
  <c r="J152" i="13"/>
  <c r="J67" i="13" s="1"/>
  <c r="BK143" i="13"/>
  <c r="J85" i="14"/>
  <c r="J61" i="14" s="1"/>
  <c r="BK84" i="14"/>
  <c r="J84" i="14" s="1"/>
  <c r="J110" i="2"/>
  <c r="J63" i="2" s="1"/>
  <c r="BK88" i="2"/>
  <c r="J94" i="9"/>
  <c r="J61" i="9" s="1"/>
  <c r="BK93" i="9"/>
  <c r="J93" i="9" s="1"/>
  <c r="J29" i="12"/>
  <c r="J60" i="12"/>
  <c r="BK90" i="4"/>
  <c r="J90" i="4" s="1"/>
  <c r="J91" i="4"/>
  <c r="J61" i="4" s="1"/>
  <c r="J93" i="8"/>
  <c r="J61" i="8" s="1"/>
  <c r="BK92" i="8"/>
  <c r="J92" i="8" s="1"/>
  <c r="J89" i="6"/>
  <c r="J61" i="6" s="1"/>
  <c r="BK88" i="6"/>
  <c r="J88" i="6" s="1"/>
  <c r="AV51" i="1"/>
  <c r="W26" i="1"/>
  <c r="J119" i="5"/>
  <c r="J64" i="5" s="1"/>
  <c r="BK91" i="5"/>
  <c r="BA51" i="1"/>
  <c r="BK82" i="15"/>
  <c r="J82" i="15" s="1"/>
  <c r="J83" i="15"/>
  <c r="J57" i="15" s="1"/>
  <c r="AX51" i="1"/>
  <c r="W28" i="1"/>
  <c r="J143" i="13" l="1"/>
  <c r="J66" i="13" s="1"/>
  <c r="BK94" i="13"/>
  <c r="J29" i="7"/>
  <c r="J60" i="7"/>
  <c r="W27" i="1"/>
  <c r="AW51" i="1"/>
  <c r="AK27" i="1" s="1"/>
  <c r="J60" i="11"/>
  <c r="J29" i="11"/>
  <c r="J91" i="5"/>
  <c r="J61" i="5" s="1"/>
  <c r="BK90" i="5"/>
  <c r="J90" i="5" s="1"/>
  <c r="J29" i="6"/>
  <c r="J60" i="6"/>
  <c r="J60" i="9"/>
  <c r="J29" i="9"/>
  <c r="J60" i="14"/>
  <c r="J29" i="14"/>
  <c r="J29" i="3"/>
  <c r="J60" i="3"/>
  <c r="AY51" i="1"/>
  <c r="W29" i="1"/>
  <c r="J56" i="15"/>
  <c r="J27" i="15"/>
  <c r="J60" i="8"/>
  <c r="J29" i="8"/>
  <c r="J88" i="2"/>
  <c r="J61" i="2" s="1"/>
  <c r="BK87" i="2"/>
  <c r="J87" i="2" s="1"/>
  <c r="AK26" i="1"/>
  <c r="AT51" i="1"/>
  <c r="J38" i="12"/>
  <c r="AG67" i="1"/>
  <c r="AN67" i="1" s="1"/>
  <c r="J60" i="4"/>
  <c r="J29" i="4"/>
  <c r="J60" i="10"/>
  <c r="J29" i="10"/>
  <c r="AG56" i="1" l="1"/>
  <c r="AN56" i="1" s="1"/>
  <c r="J38" i="4"/>
  <c r="J38" i="8"/>
  <c r="AG61" i="1"/>
  <c r="J38" i="14"/>
  <c r="AG71" i="1"/>
  <c r="AG66" i="1"/>
  <c r="J38" i="11"/>
  <c r="J38" i="6"/>
  <c r="AG58" i="1"/>
  <c r="AN58" i="1" s="1"/>
  <c r="J60" i="2"/>
  <c r="J29" i="2"/>
  <c r="AG72" i="1"/>
  <c r="AN72" i="1" s="1"/>
  <c r="J36" i="15"/>
  <c r="J38" i="9"/>
  <c r="AG63" i="1"/>
  <c r="J29" i="5"/>
  <c r="J60" i="5"/>
  <c r="BK93" i="13"/>
  <c r="J93" i="13" s="1"/>
  <c r="J94" i="13"/>
  <c r="J61" i="13" s="1"/>
  <c r="AG59" i="1"/>
  <c r="AN59" i="1" s="1"/>
  <c r="J38" i="7"/>
  <c r="AG64" i="1"/>
  <c r="AN64" i="1" s="1"/>
  <c r="J38" i="10"/>
  <c r="J38" i="3"/>
  <c r="AG55" i="1"/>
  <c r="AG65" i="1" l="1"/>
  <c r="AN65" i="1" s="1"/>
  <c r="AN66" i="1"/>
  <c r="AN55" i="1"/>
  <c r="AG70" i="1"/>
  <c r="AN70" i="1" s="1"/>
  <c r="AN71" i="1"/>
  <c r="AG62" i="1"/>
  <c r="AN62" i="1" s="1"/>
  <c r="AN63" i="1"/>
  <c r="J38" i="2"/>
  <c r="AG53" i="1"/>
  <c r="AN61" i="1"/>
  <c r="AG60" i="1"/>
  <c r="AN60" i="1" s="1"/>
  <c r="J60" i="13"/>
  <c r="J29" i="13"/>
  <c r="AG57" i="1"/>
  <c r="AN57" i="1" s="1"/>
  <c r="J38" i="5"/>
  <c r="AG69" i="1" l="1"/>
  <c r="J38" i="13"/>
  <c r="AN53" i="1"/>
  <c r="AG52" i="1"/>
  <c r="AG54" i="1"/>
  <c r="AN54" i="1" s="1"/>
  <c r="AN52" i="1" l="1"/>
  <c r="AG68" i="1"/>
  <c r="AN68" i="1" s="1"/>
  <c r="AN69" i="1"/>
  <c r="AG51" i="1" l="1"/>
  <c r="AN51" i="1" l="1"/>
  <c r="AK23" i="1"/>
  <c r="AK32" i="1" s="1"/>
</calcChain>
</file>

<file path=xl/sharedStrings.xml><?xml version="1.0" encoding="utf-8"?>
<sst xmlns="http://schemas.openxmlformats.org/spreadsheetml/2006/main" count="18262" uniqueCount="2453">
  <si>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</si>
  <si>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</si>
  <si>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</si>
  <si>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</si>
  <si>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</si>
  <si>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</si>
  <si>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</si>
  <si>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{9e5f969d-d7d4-44e8-9280-2b656d222db0}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</si>
  <si>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</si>
  <si>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</si>
  <si>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</si>
  <si>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</si>
  <si>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</si>
  <si>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</si>
  <si>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</si>
  <si>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</si>
  <si>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22-17-45-DOT-01-KDO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</si>
  <si>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</si>
  <si>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</si>
  <si>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OBCHVAT KRÁLŮV DVŮR - silnice II. třídy - I. etapa</t>
  </si>
  <si>
    <t>KSO:</t>
  </si>
  <si>
    <t/>
  </si>
  <si>
    <t>CC-CZ:</t>
  </si>
  <si>
    <t>Místo:</t>
  </si>
  <si>
    <t>Králův Dvůr</t>
  </si>
  <si>
    <t>Datum:</t>
  </si>
  <si>
    <t>4. 5. 2018</t>
  </si>
  <si>
    <t>Zadavatel:</t>
  </si>
  <si>
    <t>IČ:</t>
  </si>
  <si>
    <t>Město Králův Dvůr, Náměstí Míru  139, 267 01</t>
  </si>
  <si>
    <t>DIČ:</t>
  </si>
  <si>
    <t>Uchazeč:</t>
  </si>
  <si>
    <t>Vyplň údaj</t>
  </si>
  <si>
    <t>Projektant:</t>
  </si>
  <si>
    <t>18598897</t>
  </si>
  <si>
    <t>Spektra s.r.o.Beroun, V Hlinkách 1548, 266 01</t>
  </si>
  <si>
    <t>DZ18598897</t>
  </si>
  <si>
    <t>True</t>
  </si>
  <si>
    <t>Poznámka:</t>
  </si>
  <si>
    <t>Zpracováno dle DOKUMENTACE pro provedení stavby_x000D_
_x000D_
PREAMBULE :_x000D_
Pokud se ve výkazu výměr, či PD /technická zpráva, výkresová část/ vyskytne uvedení konkrétního obchodního názvu nebo značky použitého materiálu a zařízení /dodávky/, případně jiné označení mající vztah ke konkrétnímu dodavateli /výrobci/, neznamená to nutnost použití těchto konkrétních výrobků. Jedná se pouze o vymezení předpokládaného standardu /vlastností/. To znamená, že všechny konkrétně uvedené materiály a zařízení mohou být nahrazeny výrobky jiných dodavatelů /výrobců/ s podmínkou zachování shodných /a to srovnatelných nebo lepších/ technických, kvalitativních parametrů._x000D_
_x000D_
ČESTNÉ PROHLÁŠENÍ :_x000D_
Ve stavebním rozpočtu - položkovém odborném odhadu stavebních nákladů byly stanoveny ceny položek s jednotkou soubor nebo komplet, upravených nebo vlastních položek, anebo cen vyšších než je jednotková cena uvedená v použité cenové  soustavě, vždy na základě odborných znalostí a zkušeností s obdobnými zakázkami realizovanými v období posledních 3 let._x000D_
_x000D_
Toto prohlášení podepisuji jako :_x000D_
p. Lenka Dejdarová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</si>
  <si>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</si>
  <si>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</si>
  <si>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</si>
  <si>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</si>
  <si>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</si>
  <si>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</si>
  <si>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</si>
  <si>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</si>
  <si>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</si>
  <si>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</si>
  <si>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</si>
  <si>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</si>
  <si>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</si>
  <si>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</si>
  <si>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</si>
  <si>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</si>
  <si>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</si>
  <si>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</si>
  <si>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</si>
  <si>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</si>
  <si>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</si>
  <si>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</si>
  <si>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</si>
  <si>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</si>
  <si>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</si>
  <si>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</si>
  <si>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</si>
  <si>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</si>
  <si>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</si>
  <si>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</si>
  <si>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</si>
  <si>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</si>
  <si>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</si>
  <si>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</si>
  <si>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</si>
  <si>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</si>
  <si>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</si>
  <si>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</si>
  <si>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000</t>
  </si>
  <si>
    <t>Objekty přípravy staveniště</t>
  </si>
  <si>
    <t>STA</t>
  </si>
  <si>
    <t>1</t>
  </si>
  <si>
    <t>{257399d6-2658-4dca-a475-6b1dbc5f2580}</t>
  </si>
  <si>
    <t>2</t>
  </si>
  <si>
    <t>/</t>
  </si>
  <si>
    <t>SO 001</t>
  </si>
  <si>
    <t>Příprava staveniště</t>
  </si>
  <si>
    <t>Soupis</t>
  </si>
  <si>
    <t>{460b72e5-9692-422e-87d8-053d939a4708}</t>
  </si>
  <si>
    <t>100</t>
  </si>
  <si>
    <t>Objekty pozemních komunikací</t>
  </si>
  <si>
    <t>{54d974de-37df-4c8a-82c0-ba2802dbfcba}</t>
  </si>
  <si>
    <t>SO 101</t>
  </si>
  <si>
    <t>Větev A</t>
  </si>
  <si>
    <t>{077f21c1-8ff2-4713-bf7e-fa0cedec8fd0}</t>
  </si>
  <si>
    <t>SO 102</t>
  </si>
  <si>
    <t>Větev B</t>
  </si>
  <si>
    <t>{2c83fbb0-05fe-44a1-9e6a-3217fc9ce865}</t>
  </si>
  <si>
    <t>SO 103</t>
  </si>
  <si>
    <t>Větev C</t>
  </si>
  <si>
    <t>{9462c563-ec88-4475-ba49-90645897ee1e}</t>
  </si>
  <si>
    <t>SO 104</t>
  </si>
  <si>
    <t>Chodník a cyklostezky</t>
  </si>
  <si>
    <t>{d29b840f-3dee-40d2-9d42-1ee421418e47}</t>
  </si>
  <si>
    <t>SO 105</t>
  </si>
  <si>
    <t>DIO</t>
  </si>
  <si>
    <t>{2d65273c-b357-4d50-8dfc-7f947e7c6aa2}</t>
  </si>
  <si>
    <t>200</t>
  </si>
  <si>
    <t>Mostní objekty a zdi</t>
  </si>
  <si>
    <t>{497e88bc-0272-4500-b14a-0eee98957286}</t>
  </si>
  <si>
    <t>SO 201</t>
  </si>
  <si>
    <t>Most přes Počápelský potok</t>
  </si>
  <si>
    <t>{c172ea4f-76cd-472f-bd6f-dd05913b2c58}</t>
  </si>
  <si>
    <t>300</t>
  </si>
  <si>
    <t>Vodohospodářské objekty</t>
  </si>
  <si>
    <t>{263276cf-0776-4933-8b20-96f7325989ac}</t>
  </si>
  <si>
    <t>SO 301</t>
  </si>
  <si>
    <t>Kanalizace</t>
  </si>
  <si>
    <t>{87f37444-4b89-4a0e-b777-f1800e4ea63b}</t>
  </si>
  <si>
    <t>SO 302</t>
  </si>
  <si>
    <t>Přeložka vodovodu</t>
  </si>
  <si>
    <t>{6a1e1abe-963c-47bc-8bcf-5f7e20a91cca}</t>
  </si>
  <si>
    <t>400</t>
  </si>
  <si>
    <t>Elektro a sdělovací objekty</t>
  </si>
  <si>
    <t>{eb54edff-7fb9-4709-9df4-527b199543ee}</t>
  </si>
  <si>
    <t>SO 401</t>
  </si>
  <si>
    <t>Veřejné osvětlení</t>
  </si>
  <si>
    <t>{caf47a0c-75a1-4c0d-a56a-b452622ea39f}</t>
  </si>
  <si>
    <t>SO 402</t>
  </si>
  <si>
    <t>Přeložka CETIN</t>
  </si>
  <si>
    <t>{2637688c-ba42-478e-b11c-c662f57f6396}</t>
  </si>
  <si>
    <t>500</t>
  </si>
  <si>
    <t>Objekty trubních vedení</t>
  </si>
  <si>
    <t>{f99d8900-4d94-4677-95f2-e89491919911}</t>
  </si>
  <si>
    <t>SO 501</t>
  </si>
  <si>
    <t>Přeložka plynovodu</t>
  </si>
  <si>
    <t>{9683adf5-6f27-4dac-950e-8f8c2e9c02fb}</t>
  </si>
  <si>
    <t>800</t>
  </si>
  <si>
    <t>Objekty úprav území</t>
  </si>
  <si>
    <t>{6ad91d1b-f4a4-49a7-9dcd-ad106f3bc7f3}</t>
  </si>
  <si>
    <t>SO 801</t>
  </si>
  <si>
    <t>Vegetační úpravy</t>
  </si>
  <si>
    <t>{d2812688-6c44-4e72-a6c0-9402cc38bb9d}</t>
  </si>
  <si>
    <t>900</t>
  </si>
  <si>
    <t>Ostatní náklady stavby</t>
  </si>
  <si>
    <t>{128f69bb-07e5-4a9d-a882-105cf6e82bb1}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</si>
  <si>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</si>
  <si>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</si>
  <si>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</si>
  <si>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</si>
  <si>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</si>
  <si>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</si>
  <si>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</si>
  <si>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000 - Objekty přípravy staveniště</t>
  </si>
  <si>
    <t>Soupis:</t>
  </si>
  <si>
    <t>SO 001 - Příprava staveniště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</si>
  <si>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</si>
  <si>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</si>
  <si>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</si>
  <si>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</si>
  <si>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</si>
  <si>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</si>
  <si>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</si>
  <si>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</si>
  <si>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  99 - Přesun hmot</t>
  </si>
  <si>
    <t xml:space="preserve">        997 - Přesun sutě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</si>
  <si>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</si>
  <si>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</si>
  <si>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</si>
  <si>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</si>
  <si>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</si>
  <si>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</si>
  <si>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</si>
  <si>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</si>
  <si>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</si>
  <si>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</si>
  <si>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</si>
  <si>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</si>
  <si>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</si>
  <si>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</si>
  <si>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</si>
  <si>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</si>
  <si>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</si>
  <si>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</si>
  <si>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</si>
  <si>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111111331</t>
  </si>
  <si>
    <t>Odstranění ruderálního/náletového porostu z plochy přes 500 m2 v rovině nebo na svahu do 1:5</t>
  </si>
  <si>
    <t>m2</t>
  </si>
  <si>
    <t>CS ÚRS 2017 01</t>
  </si>
  <si>
    <t>4</t>
  </si>
  <si>
    <t>-1867054803</t>
  </si>
  <si>
    <t>VV</t>
  </si>
  <si>
    <t>66*20</t>
  </si>
  <si>
    <t>111212351</t>
  </si>
  <si>
    <t>Odstranění nevhodných dřevin průměru kmene do 100 mm výšky přes 1 m s odstraněním pařezu do 100 m2 v rovině nebo na svahu do 1:5</t>
  </si>
  <si>
    <t>-1496374571</t>
  </si>
  <si>
    <t>60*1,4"prům"</t>
  </si>
  <si>
    <t>3</t>
  </si>
  <si>
    <t>111212357</t>
  </si>
  <si>
    <t>Odstranění nevhodných dřevin průměru kmene do 100 mm výšky přes 1 m s odstraněním pařezu přes 100 do 500 m2 na svahu přes 1:2 do 1:1</t>
  </si>
  <si>
    <t>-1774189083</t>
  </si>
  <si>
    <t>114*2</t>
  </si>
  <si>
    <t>112101102</t>
  </si>
  <si>
    <t xml:space="preserve">Kácení stromů s odřezáním kmene a s odvětvením listnatých, průměru kmene přes 300 do 500 mm_x000D_
- břízy_x000D_
</t>
  </si>
  <si>
    <t>kus</t>
  </si>
  <si>
    <t>1106571427</t>
  </si>
  <si>
    <t>5</t>
  </si>
  <si>
    <t>112101104</t>
  </si>
  <si>
    <t>Kácení stromů s odřezáním kmene a s odvětvením listnatých, průměru kmene přes 700 do 900 mm_x000D_
 - topol</t>
  </si>
  <si>
    <t>-568449429</t>
  </si>
  <si>
    <t>6</t>
  </si>
  <si>
    <t>112101123</t>
  </si>
  <si>
    <t>Kácení stromů s odřezáním kmene a s odvětvením jehličnatých bez odkornění, kmene průměru přes 500 do 700 mm_x000D_
 - borovice</t>
  </si>
  <si>
    <t>876204715</t>
  </si>
  <si>
    <t>7</t>
  </si>
  <si>
    <t>112201105</t>
  </si>
  <si>
    <t>Odstranění pařezů s jejich vykopáním, vytrháním nebo odstřelením, s přesekáním kořenů průměru přes 900 mm</t>
  </si>
  <si>
    <t>1765003189</t>
  </si>
  <si>
    <t>8</t>
  </si>
  <si>
    <t>113107212</t>
  </si>
  <si>
    <t>Odstranění podkladů nebo krytů s přemístěním hmot na skládku na vzdálenost do 20 m nebo s naložením na dopravní prostředek v ploše jednotlivě přes 200 m2 z kameniva těženého, o tl. vrstvy přes 100 do 200 mm</t>
  </si>
  <si>
    <t>-759213060</t>
  </si>
  <si>
    <t>2403"tabulka odstraňování povrchových vrstev"</t>
  </si>
  <si>
    <t>9</t>
  </si>
  <si>
    <t>113107242</t>
  </si>
  <si>
    <t>Odstranění podkladů nebo krytů s přemístěním hmot na skládku na vzdálenost do 20 m nebo s naložením na dopravní prostředek v ploše jednotlivě přes 200 m2 živičných, o tl. vrstvy přes 50 do 100 mm</t>
  </si>
  <si>
    <t>-1253691488</t>
  </si>
  <si>
    <t>2403</t>
  </si>
  <si>
    <t>10</t>
  </si>
  <si>
    <t>162301499.R</t>
  </si>
  <si>
    <t>Vodorovné přemístění pokácených stromů, vč. větví a pařezů a ostatních dřevin - odvoz na skládku apod. do 5000m</t>
  </si>
  <si>
    <t>kpl</t>
  </si>
  <si>
    <t>1270141602</t>
  </si>
  <si>
    <t>11</t>
  </si>
  <si>
    <t>121101103</t>
  </si>
  <si>
    <t>Sejmutí ornice nebo lesní půdy s vodorovným přemístěním na hromady v místě upotřebení nebo na dočasné či trvalé skládky se složením, na vzdálenost přes 100 do 250 m</t>
  </si>
  <si>
    <t>m3</t>
  </si>
  <si>
    <t>-32313479</t>
  </si>
  <si>
    <t>5094*1,15"s nakypřením a rezervou"</t>
  </si>
  <si>
    <t>12</t>
  </si>
  <si>
    <t>162601102</t>
  </si>
  <si>
    <t>Vodorovné přemístění výkopku nebo sypaniny po suchu na obvyklém dopravním prostředku, bez naložení výkopku, avšak se složením bez rozhrnutí z horniny tř. 1 až 4 na vzdálenost přes 4 000 do 5 000 m_x000D_
- odvoz přebytečné ornice</t>
  </si>
  <si>
    <t>-307984964</t>
  </si>
  <si>
    <t>13</t>
  </si>
  <si>
    <t>167101102</t>
  </si>
  <si>
    <t>Nakládání, skládání a překládání neulehlého výkopku nebo sypaniny nakládání, množství přes 100 m3, z hornin tř. 1 až 4_x000D_
 - přebytečné ornice</t>
  </si>
  <si>
    <t>1033053421</t>
  </si>
  <si>
    <t>14</t>
  </si>
  <si>
    <t>184401113</t>
  </si>
  <si>
    <t>Příprava dřevin k přesazení bez výměny půdy s vyhnojením s balem D do 1,2 m v rovině a svahu do 1:5 (vykopání dřevin, vyhnojení, provedení ochranného balu, přesazení na provizorní nebo stálé místo)</t>
  </si>
  <si>
    <t>-1079802085</t>
  </si>
  <si>
    <t>Ostatní konstrukce a práce, bourání</t>
  </si>
  <si>
    <t>99</t>
  </si>
  <si>
    <t>Přesun hmot</t>
  </si>
  <si>
    <t>997</t>
  </si>
  <si>
    <t>Přesun sutě</t>
  </si>
  <si>
    <t>997013501</t>
  </si>
  <si>
    <t>Odvoz suti a vybouraných hmot na skládku nebo meziskládku se složením, na vzdálenost do 1 km</t>
  </si>
  <si>
    <t>t</t>
  </si>
  <si>
    <t>597568948</t>
  </si>
  <si>
    <t>16</t>
  </si>
  <si>
    <t>997013509</t>
  </si>
  <si>
    <t>Odvoz suti a vybouraných hmot na skládku nebo meziskládku se složením, na vzdálenost Příplatek k ceně za každý další i započatý 1 km přes 1 km_x000D_
 - předpoklad do 10km</t>
  </si>
  <si>
    <t>1956339835</t>
  </si>
  <si>
    <t>1249,56*9 'Přepočtené koeficientem množství</t>
  </si>
  <si>
    <t>17</t>
  </si>
  <si>
    <t>997013801</t>
  </si>
  <si>
    <t xml:space="preserve">Poplatek za uložení stavebního betonového/živičného/kamenného recyklovatelného odpadu na skládce (skládkovné) </t>
  </si>
  <si>
    <t>CS ÚRS 2016 01</t>
  </si>
  <si>
    <t>-467280501</t>
  </si>
  <si>
    <t>100 - Objekty pozemních komunikací</t>
  </si>
  <si>
    <t>SO 101 - Větev A</t>
  </si>
  <si>
    <t xml:space="preserve">    2 - Zakládání</t>
  </si>
  <si>
    <t xml:space="preserve">    3 - Svislé a kompletní konstrukce</t>
  </si>
  <si>
    <t xml:space="preserve">    5 - Komunikace</t>
  </si>
  <si>
    <t xml:space="preserve">    9 - Ostatní konstrukce a práce-bourání</t>
  </si>
  <si>
    <t>113154114</t>
  </si>
  <si>
    <t>Frézování živičného podkladu nebo krytu s naložením na dopravní prostředek plochy do 500 m2 bez překážek v trase pruhu šířky do 0,5 m, tloušťky vrstvy 100 mm</t>
  </si>
  <si>
    <t>154610396</t>
  </si>
  <si>
    <t>47"napojení u nadjezdu"</t>
  </si>
  <si>
    <t>18,9"napojení za mostem A.Hesse"</t>
  </si>
  <si>
    <t>Součet</t>
  </si>
  <si>
    <t>122202203</t>
  </si>
  <si>
    <t>Odkopávky a prokopávky nezapažené pro silnice s přemístěním výkopku v příčných profilech na vzdálenost do 15 m nebo s naložením na dopravní prostředek v hornině tř. 3 přes 1 000 do 5 000 m3</t>
  </si>
  <si>
    <t>-889168436</t>
  </si>
  <si>
    <t>2380"dle A4-tabulka bilancí zemin"</t>
  </si>
  <si>
    <t>162301102</t>
  </si>
  <si>
    <t>Vodorovné přemístění výkopku nebo sypaniny po suchu na obvyklém dopravním prostředku, bez naložení výkopku, avšak se složením bez rozhrnutí z horniny tř. 1 až 4 na vzdálenost přes 500 do 1 000 m_x000D_
 - pro zpětné využití zeminy</t>
  </si>
  <si>
    <t>335213867</t>
  </si>
  <si>
    <t>167101102.1</t>
  </si>
  <si>
    <t>Nakládání, skládání a překládání neulehlého výkopku nebo sypaniny nakládání, množství přes 100 m3, z hornin tř. 1 až 4_x000D_
 - při zpětném použití zemin</t>
  </si>
  <si>
    <t>1171377038</t>
  </si>
  <si>
    <t>167101102.2</t>
  </si>
  <si>
    <t>Nakládání, skládání a překládání neulehlého výkopku nebo sypaniny nakládání, množství přes 100 m3, z hornin tř. 1 až 4_x000D_
 - při dovozu chybějící zeminy z přebytku po odsouhlasení geologem</t>
  </si>
  <si>
    <t>-1103263560</t>
  </si>
  <si>
    <t>15332-2380"dle A4-tabulka bilancí zemin"</t>
  </si>
  <si>
    <t>-(115-11)"nevyužitá - přebytek z objektu 103"</t>
  </si>
  <si>
    <t>- 1706,748"přebytek z objektu 301"</t>
  </si>
  <si>
    <t>-17,28"přebytek z objektu 302"</t>
  </si>
  <si>
    <t>-19,764"přebytek z objektu 401"</t>
  </si>
  <si>
    <t>-10,64"přebytek z objektu 501"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</si>
  <si>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</si>
  <si>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m_x000D_
- dovoz chybějící zeminy</t>
  </si>
  <si>
    <t>-1496967342</t>
  </si>
  <si>
    <t>M</t>
  </si>
  <si>
    <t>583312011</t>
  </si>
  <si>
    <t>štěrkopísek netříděný stabilizační zemina</t>
  </si>
  <si>
    <t>2053005236</t>
  </si>
  <si>
    <t>167101102.3</t>
  </si>
  <si>
    <t>Nakládání, skládání a překládání neulehlého výkopku nebo sypaniny nakládání, množství přes 100 m3, z hornin tř. 1 až 4_x000D_
- přebytek ornice</t>
  </si>
  <si>
    <t>1970240787</t>
  </si>
  <si>
    <t>3254"přebytek ornice dle tabulky bilancí - hospodaření s ornicí"</t>
  </si>
  <si>
    <t>162301102.3</t>
  </si>
  <si>
    <t>Vodorovné přemístění výkopku nebo sypaniny po suchu na obvyklém dopravním prostředku, bez naložení výkopku, avšak se složením bez rozhrnutí z horniny tř. 1 až 4 na vzdálenost přes 500 do 1 000 m_x000D_
- přebytek ornice</t>
  </si>
  <si>
    <t>827572305</t>
  </si>
  <si>
    <t>171101104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</si>
  <si>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100 do 102 % PS</t>
  </si>
  <si>
    <t>-1096115805</t>
  </si>
  <si>
    <t>18855"dle A4-tabulka bilancí zemin"</t>
  </si>
  <si>
    <t>171101104.1</t>
  </si>
  <si>
    <t xml:space="preserve">Aktivní zóna - podklad stáv. podloží zhutněný do 102 % PS - zhutnění podloží v min. pož.hodnotě modulu přetvárnosti podloží zeminy Edef.2 - 45MPa_x000D_
</t>
  </si>
  <si>
    <t>1566141836</t>
  </si>
  <si>
    <t>8582*0,5"dle A4-tabulka - sanace podloží"</t>
  </si>
  <si>
    <t>171101121</t>
  </si>
  <si>
    <t>Uložení sypaniny do násypů s rozprostřením sypaniny ve vrstvách a s hrubým urovnáním zhutněných s uzavřením povrchu násypu z hornin nesoudržných kamenitých_x000D_
- vyrovnávací klíny</t>
  </si>
  <si>
    <t>1278328848</t>
  </si>
  <si>
    <t>větev A</t>
  </si>
  <si>
    <t>(2+0,2)/2*0,5*(898,39-14)"klíny u komunikace"</t>
  </si>
  <si>
    <t>(1,1+0,2)/2*0,5*(898,39-14)"klíny mezi komunikací a chodníkem"</t>
  </si>
  <si>
    <t>583441970</t>
  </si>
  <si>
    <t>štěrkodrť frakce 0-63</t>
  </si>
  <si>
    <t>CS ÚRS 2013 01</t>
  </si>
  <si>
    <t>-2066042370</t>
  </si>
  <si>
    <t>773,842*2 'Přepočtené koeficientem množství</t>
  </si>
  <si>
    <t>17190011</t>
  </si>
  <si>
    <t>SANACE PODLOŽÍ dle ČSN, TP, ZTKP. Sanace podloží pod násypy a v aktivní zóně._x000D_
Požadavky a výsledné parametry dle ČSN 73 6133._x000D_
Kompletní provedení v potřebné tloušťce vč. případného nákupu a dodávky potřebných materiálů, vč. všech souvisejících prací (např. natěžení, dopravy, uložení, promísení, hutnění, vykopání, odvozu a uložení vykopaného ateriálu na skládku, poplatku za skládku, atd.)_x000D_
Zhotovitel navrhne a ocení pro nej nejvhodnější technologii tak, abz bzlz splněnz definované požadavky a parametry. Prokázání vhodnosti bude doloženo splněním definovaných požadovaných parametrů v souladu s TKP a ZTKP. Veškeré práce a použitý materiál musí být odsouhlasen TDI.</t>
  </si>
  <si>
    <t>-165465930</t>
  </si>
  <si>
    <t>dle A4 - tabulka sanace podloží</t>
  </si>
  <si>
    <t>8582</t>
  </si>
  <si>
    <t>181951102</t>
  </si>
  <si>
    <t>Úprava pláně vyrovnáním výškových rozdílů v hornině tř. 1 až 4 se zhutněním</t>
  </si>
  <si>
    <t>CS ÚRS 2015 01</t>
  </si>
  <si>
    <t>547893340</t>
  </si>
  <si>
    <t>1146/0,15"dle A4-tabulky bilancí z objektu 101"</t>
  </si>
  <si>
    <t>181301112</t>
  </si>
  <si>
    <t>Rozprostření a urovnání ornice v rovině nebo ve svahu sklonu do 1:5 při souvislé ploše přes 500 m2, tl. vrstvy přes 100 do 150 mm</t>
  </si>
  <si>
    <t>670065203</t>
  </si>
  <si>
    <t>Zakládání</t>
  </si>
  <si>
    <t>211531111</t>
  </si>
  <si>
    <t>Výplň kamenivem do rýh odvodňovacích žeber nebo trativodů bez zhutnění, s úpravou povrchu výplně kamenivem hrubým drceným frakce 16 až 63 mm</t>
  </si>
  <si>
    <t>49435033</t>
  </si>
  <si>
    <t>(0,3+0,8)/2*1,2*(60+40)"strana u větví B a C"</t>
  </si>
  <si>
    <t>(0,3+0,8)/2*1,2*(120+330+40)"strana s chodníkem a u palisád"</t>
  </si>
  <si>
    <t>18</t>
  </si>
  <si>
    <t>211971110</t>
  </si>
  <si>
    <t>Zřízení opláštění výplně z geotextilie odvodňovacích žeber nebo trativodů v rýze nebo zářezu se stěnami šikmými o sklonu do 1:2</t>
  </si>
  <si>
    <t>-2032642060</t>
  </si>
  <si>
    <t>(0,3*4)*1,25*(60+40)"strana u větví B a C"</t>
  </si>
  <si>
    <t>(0,3*4)*1,25*(120+330+40)"strana s chodníkem a u palisád"</t>
  </si>
  <si>
    <t>19</t>
  </si>
  <si>
    <t>693111410</t>
  </si>
  <si>
    <t>geotextilie netkaná PP 150 g/m2 do š 8,8 m</t>
  </si>
  <si>
    <t>-1362288118</t>
  </si>
  <si>
    <t>885*1,05 'Přepočtené koeficientem množství</t>
  </si>
  <si>
    <t>20</t>
  </si>
  <si>
    <t>212572121</t>
  </si>
  <si>
    <t>Lože pro trativody z kameniva drobného těženého</t>
  </si>
  <si>
    <t>2036444338</t>
  </si>
  <si>
    <t>0,3*0,1*(60+40)"strana u větví B a C"</t>
  </si>
  <si>
    <t>0,3*0,1*(120+330+40)"strana s chodníkem a u palisád"</t>
  </si>
  <si>
    <t>212755216</t>
  </si>
  <si>
    <t>Trativody bez lože z drenážních trubek plastových flexibilních D 160 mm</t>
  </si>
  <si>
    <t>m</t>
  </si>
  <si>
    <t>979195482</t>
  </si>
  <si>
    <t>60+40"strana u větví B a C"</t>
  </si>
  <si>
    <t>120+330+40"strana s chodníkem a u palisád"</t>
  </si>
  <si>
    <t>Svislé a kompletní konstrukce</t>
  </si>
  <si>
    <t>22</t>
  </si>
  <si>
    <t>339921132</t>
  </si>
  <si>
    <t>Osazování palisád betonových v řadě se zabetonováním výšky palisády přes 500 do 1000 mm</t>
  </si>
  <si>
    <t>-1810712015</t>
  </si>
  <si>
    <t>23</t>
  </si>
  <si>
    <t>592284090</t>
  </si>
  <si>
    <t>palisáda vzhled dobové dlažební kameny betonová přírodní 16X16X60 cm</t>
  </si>
  <si>
    <t>-1732654451</t>
  </si>
  <si>
    <t>24</t>
  </si>
  <si>
    <t>592284100</t>
  </si>
  <si>
    <t>palisáda vzhled dobové dlažební kameny betonová přírodní 16X16X100 cm</t>
  </si>
  <si>
    <t>-672542201</t>
  </si>
  <si>
    <t>40/0,16</t>
  </si>
  <si>
    <t>Komunikace</t>
  </si>
  <si>
    <t>25</t>
  </si>
  <si>
    <t>576133221</t>
  </si>
  <si>
    <t>Asfaltový koberec mastixový SMA 11 (AKMS) s rozprostřením a se zhutněním v pruhu šířky přes 3 m, po zhutnění tl. 40 mm</t>
  </si>
  <si>
    <t>1913694500</t>
  </si>
  <si>
    <t>7*(898,39-14)</t>
  </si>
  <si>
    <t>26</t>
  </si>
  <si>
    <t>573211108</t>
  </si>
  <si>
    <t>Postřik spojovací PS bez posypu kamenivem z asfaltu silničního, v množství 0,40 kg/m2</t>
  </si>
  <si>
    <t>-321825142</t>
  </si>
  <si>
    <t>27</t>
  </si>
  <si>
    <t>577165142</t>
  </si>
  <si>
    <t>Asfaltový beton vrstva ložní ACL 16 (ABH) s rozprostřením a zhutněním z modifikovaného asfaltu v pruhu šířky přes 3 m, po zhutnění tl. 70 mm</t>
  </si>
  <si>
    <t>1638763407</t>
  </si>
  <si>
    <t>28</t>
  </si>
  <si>
    <t>-1346268717</t>
  </si>
  <si>
    <t>7,5*(898,39-14)</t>
  </si>
  <si>
    <t>29</t>
  </si>
  <si>
    <t>565146121</t>
  </si>
  <si>
    <t>Asfaltový beton vrstva podkladní ACP 22 (obalované kamenivo hrubozrnné - OKH) s rozprostřením a zhutněním v pruhu šířky přes 3 m, po zhutnění tl. 60 mm</t>
  </si>
  <si>
    <t>1072093546</t>
  </si>
  <si>
    <t>30</t>
  </si>
  <si>
    <t>573111111</t>
  </si>
  <si>
    <t>Postřik infiltrační PI z asfaltu silničního s posypem kamenivem, v množství 0,60 kg/m2</t>
  </si>
  <si>
    <t>1938959558</t>
  </si>
  <si>
    <t>31</t>
  </si>
  <si>
    <t>561021121.9</t>
  </si>
  <si>
    <t>Zřízení podkladu ze zeminy upravené hydraulickými pojivy vápnem, cementem nebo směsnými pojivy (vč.materiálu) s rozprostřením, promísením, vlhčením, zhutněním a ošetřením vodou plochy přes 1 000 do 5 000 m2, tloušťka po zhutnění přes 150 do 200 mm_x000D_
 - stabilizace cementem SI SC C3/4</t>
  </si>
  <si>
    <t>607333717</t>
  </si>
  <si>
    <t>32</t>
  </si>
  <si>
    <t>564871112.9</t>
  </si>
  <si>
    <t>Podklad ze štěrkodrti ŠD s rozprostřením a zhutněním, po zhutnění tl. 260 mm</t>
  </si>
  <si>
    <t>-1953456130</t>
  </si>
  <si>
    <t>Ostatní konstrukce a práce-bourání</t>
  </si>
  <si>
    <t>33</t>
  </si>
  <si>
    <t>919121223</t>
  </si>
  <si>
    <t>Utěsnění dilatačních spár zálivkou za studena v cementobetonovém nebo živičném krytu včetně adhezního nátěru bez těsnicího profilu pod zálivkou, pro komůrky šířky 15 mm, hloubky 30 mm</t>
  </si>
  <si>
    <t>1348415663</t>
  </si>
  <si>
    <t>34</t>
  </si>
  <si>
    <t>919735113</t>
  </si>
  <si>
    <t>Řezání stávajícího živičného krytu nebo podkladu hloubky přes 100 do 150 mm</t>
  </si>
  <si>
    <t>-161698473</t>
  </si>
  <si>
    <t>18,9+24,4+2"napojení za mostem A.Hesse"</t>
  </si>
  <si>
    <t>35</t>
  </si>
  <si>
    <t>966005111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</si>
  <si>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</si>
  <si>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-526214536</t>
  </si>
  <si>
    <t>36</t>
  </si>
  <si>
    <t>966005311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</si>
  <si>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</si>
  <si>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1163660869</t>
  </si>
  <si>
    <t>37</t>
  </si>
  <si>
    <t>911331123</t>
  </si>
  <si>
    <t>Silniční svodidlo s osazením sloupků zaberaněním ocelové úroveň zádržnosti N2 vzdálenosti sloupků přes 2 do 4 m jednostranné [JSNH4/N2]</t>
  </si>
  <si>
    <t>-1892542005</t>
  </si>
  <si>
    <t>38</t>
  </si>
  <si>
    <t>911331411</t>
  </si>
  <si>
    <t>Silniční svodidlo s osazením sloupků zaberaněním ocelové náběh jednostranný, délky do 4 m</t>
  </si>
  <si>
    <t>-774822393</t>
  </si>
  <si>
    <t>39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</si>
  <si>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</si>
  <si>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</si>
  <si>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-1253868452</t>
  </si>
  <si>
    <t>34,9+(898,39-30-14)+30+1,5</t>
  </si>
  <si>
    <t>45,7+(898,39-30+14)-24-18"bez odečtu přurušení obrubníku k větvi B a s odečtem k větvi C"</t>
  </si>
  <si>
    <t>40</t>
  </si>
  <si>
    <t>592175040</t>
  </si>
  <si>
    <t>Obrubníky betonové a železobetonové obrubníky BEST délkaxšířkaxvýška MONO II    100 x 15/12 x 25 přírodní</t>
  </si>
  <si>
    <t>1576943745</t>
  </si>
  <si>
    <t>1689,21568627451*1,02 'Přepočtené koeficientem množství</t>
  </si>
  <si>
    <t>41</t>
  </si>
  <si>
    <t>592175089</t>
  </si>
  <si>
    <t>obrubník betonový obloukový přírodní, délka vnějšího oblouku 78 cm 78x15/12x25cm_x000D_
 - typ oblouku a R dle PD</t>
  </si>
  <si>
    <t>1615876829</t>
  </si>
  <si>
    <t>103,883495145631*1,03 'Přepočtené koeficientem množství</t>
  </si>
  <si>
    <t>42</t>
  </si>
  <si>
    <t>592175050</t>
  </si>
  <si>
    <t>Obrubníky betonové a železobetonové obrubníky BEST délkaxšířkaxvýška MONO II půlka 50 x 15/12 x 25 přírodní</t>
  </si>
  <si>
    <t>-430455458</t>
  </si>
  <si>
    <t>49,0196078431373*1,02 'Přepočtené koeficientem množství</t>
  </si>
  <si>
    <t>43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</si>
  <si>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</si>
  <si>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</si>
  <si>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-1943458159</t>
  </si>
  <si>
    <t>1"sloupek"</t>
  </si>
  <si>
    <t>3"dopravní značky - přesunout za nový chodník"</t>
  </si>
  <si>
    <t>2+2"zrušení sloupků a značek E2B"</t>
  </si>
  <si>
    <t>1+1"zrušení sloupku a značky P7"</t>
  </si>
  <si>
    <t>1+2"zrušení spol sloupku a značek A6a a P8"</t>
  </si>
  <si>
    <t>1+1"zrušení sloupku a značky IP10a"</t>
  </si>
  <si>
    <t>44</t>
  </si>
  <si>
    <t>914111111</t>
  </si>
  <si>
    <t>Montáž svislé dopravní značky základní velikosti do 1 m2 objímkami na sloupky nebo konzoly</t>
  </si>
  <si>
    <t>-537112736</t>
  </si>
  <si>
    <t>přesouvané DZ</t>
  </si>
  <si>
    <t>3"přesunutí dopravních značek IS 3b, IS 1a, IS 1c za nový chodník</t>
  </si>
  <si>
    <t>nové DZ</t>
  </si>
  <si>
    <t>6"dopravní značka E2b"</t>
  </si>
  <si>
    <t>1"dopravní značka IS12a"</t>
  </si>
  <si>
    <t>4"dopravní značka IP6"</t>
  </si>
  <si>
    <t>1"dopravní značka IS12b"</t>
  </si>
  <si>
    <t>2"dopravní značka P4"</t>
  </si>
  <si>
    <t>1"dopravní značka P2"</t>
  </si>
  <si>
    <t>45</t>
  </si>
  <si>
    <t>404443070</t>
  </si>
  <si>
    <t>značka dopravní svislá reflexní AL- 3M 1000 x 500 mm (IS 12a, 12b)</t>
  </si>
  <si>
    <t>-849588477</t>
  </si>
  <si>
    <t>46</t>
  </si>
  <si>
    <t>404440040</t>
  </si>
  <si>
    <t>značka dopravní svislá reflexní výstražná AL 3M A1 - A30, P1,P4 700 mm</t>
  </si>
  <si>
    <t>1413216080</t>
  </si>
  <si>
    <t>47</t>
  </si>
  <si>
    <t>404455520</t>
  </si>
  <si>
    <t>značka dopravní svislá retroreflexní fólie tř. 1, Al prolis, 500 x 500 mm</t>
  </si>
  <si>
    <t>1183710505</t>
  </si>
  <si>
    <t>48</t>
  </si>
  <si>
    <t>914511111</t>
  </si>
  <si>
    <t>Montáž sloupku dopravních značek délky do 3,5 m do betonového základu</t>
  </si>
  <si>
    <t>-1520314912</t>
  </si>
  <si>
    <t>1"přesunutí dopravních značek IS 3b, IS 1a, IS 1c za nový chodník - spol.sloupek"</t>
  </si>
  <si>
    <t>1"dopravní značka E2b"</t>
  </si>
  <si>
    <t>2"dopravní značka P4 a E2b na spol.sloupku"</t>
  </si>
  <si>
    <t>1"dopravní značka P2 a E2b"</t>
  </si>
  <si>
    <t>49</t>
  </si>
  <si>
    <t>404452300</t>
  </si>
  <si>
    <t>sloupek Zn 70 - 350</t>
  </si>
  <si>
    <t>-594735084</t>
  </si>
  <si>
    <t>50</t>
  </si>
  <si>
    <t>404452540</t>
  </si>
  <si>
    <t>víčko plastové na sloupek 70</t>
  </si>
  <si>
    <t>-1200047503</t>
  </si>
  <si>
    <t>51</t>
  </si>
  <si>
    <t>404452570</t>
  </si>
  <si>
    <t>upínací svorka na sloupek D 70 mm</t>
  </si>
  <si>
    <t>1222029109</t>
  </si>
  <si>
    <t>18*2</t>
  </si>
  <si>
    <t>52</t>
  </si>
  <si>
    <t>915131112</t>
  </si>
  <si>
    <t>Vodorovné dopravní značení stříkané barvou přechody pro chodce, šipky, symboly bílé retroreflexní</t>
  </si>
  <si>
    <t>-422865914</t>
  </si>
  <si>
    <t>9,25*3+9*3+7*3"V7 - 3x přechod pro chodce"</t>
  </si>
  <si>
    <t>6,5*6,5/2*2+14,5*(3,4+0)/2+11,5*(3+0)/2"V13a - nepřejezdné plochy - šrafy"</t>
  </si>
  <si>
    <t>53</t>
  </si>
  <si>
    <t>915111112</t>
  </si>
  <si>
    <t>Vodorovné dopravní značení stříkané barvou dělící čára šířky 125 mm souvislá bílá retroreflexní</t>
  </si>
  <si>
    <t>288382577</t>
  </si>
  <si>
    <t>902+870"V4-krajnice"</t>
  </si>
  <si>
    <t>44+30+13,5+84"V1a-rovná-středová"</t>
  </si>
  <si>
    <t>33"V2b-rovná"</t>
  </si>
  <si>
    <t>54</t>
  </si>
  <si>
    <t>915111122</t>
  </si>
  <si>
    <t>Vodorovné dopravní značení stříkané barvou dělící čára šířky 125 mm přerušovaná bílá retroreflexní</t>
  </si>
  <si>
    <t>202827427</t>
  </si>
  <si>
    <t>15+683"V2a-přerušovaná středová"</t>
  </si>
  <si>
    <t>55</t>
  </si>
  <si>
    <t>915211112</t>
  </si>
  <si>
    <t>Vodorovné dopravní značení stříkaným plastem dělící čára šířky 125 mm souvislá bílá retroreflexní</t>
  </si>
  <si>
    <t>124091262</t>
  </si>
  <si>
    <t>56</t>
  </si>
  <si>
    <t>915211122</t>
  </si>
  <si>
    <t>Vodorovné dopravní značení stříkaným plastem dělící čára šířky 125 mm přerušovaná bílá retroreflexní</t>
  </si>
  <si>
    <t>-1862007841</t>
  </si>
  <si>
    <t>57</t>
  </si>
  <si>
    <t>998225111</t>
  </si>
  <si>
    <t>Přesun hmot pro pozemní komunikace s krytem z kamene, monolitickým betonovým nebo živičným</t>
  </si>
  <si>
    <t>-403425971</t>
  </si>
  <si>
    <t>58</t>
  </si>
  <si>
    <t>1955420906</t>
  </si>
  <si>
    <t>59</t>
  </si>
  <si>
    <t>1211044746</t>
  </si>
  <si>
    <t>32,33*9 'Přepočtené koeficientem množství</t>
  </si>
  <si>
    <t>60</t>
  </si>
  <si>
    <t>997013899</t>
  </si>
  <si>
    <t>Poplatek za uložení železa - recyklovatelného odpadu - sběrný dvůr</t>
  </si>
  <si>
    <t>2037802309</t>
  </si>
  <si>
    <t>SO 102 - Větev B</t>
  </si>
  <si>
    <t xml:space="preserve">      5.1 - Konstrukce cyklostezky</t>
  </si>
  <si>
    <t xml:space="preserve">      5.3 - Konstrukce vozovky</t>
  </si>
  <si>
    <t>-1313802681</t>
  </si>
  <si>
    <t>18"dle A4-tabulka bilancí zemin pro objekt 102"</t>
  </si>
  <si>
    <t>-1643276938</t>
  </si>
  <si>
    <t>1074193194</t>
  </si>
  <si>
    <t>Nakládání, skládání a překládání neulehlého výkopku nebo sypaniny nakládání, množství přes 100 m3, z hornin tř. 1 až 4</t>
  </si>
  <si>
    <t>456548578</t>
  </si>
  <si>
    <t>1223-18"dle A4-tabulka bilancí zemin pro objekt 102"</t>
  </si>
  <si>
    <t>-455582088</t>
  </si>
  <si>
    <t>2041273565</t>
  </si>
  <si>
    <t>1327772901</t>
  </si>
  <si>
    <t>1223"dle A4-tabulka bilancí zemin"</t>
  </si>
  <si>
    <t>-85286697</t>
  </si>
  <si>
    <t>877*0,5"dle A4-tabulka  pro objekt 102 sanace podloží"</t>
  </si>
  <si>
    <t>1129684263</t>
  </si>
  <si>
    <t>877</t>
  </si>
  <si>
    <t>-1298177826</t>
  </si>
  <si>
    <t>109/0,15"dle A4-tabulky bilancí pro objekt 102"</t>
  </si>
  <si>
    <t>627123345</t>
  </si>
  <si>
    <t>-1827720004</t>
  </si>
  <si>
    <t>(0,3+0,8)/2*1,2*40"větev B - mezi B4-B6"</t>
  </si>
  <si>
    <t>638963647</t>
  </si>
  <si>
    <t>(0,3*4)*1,25*40"větev B - mezi B4-B6"</t>
  </si>
  <si>
    <t>-1329382029</t>
  </si>
  <si>
    <t>60*1,05 'Přepočtené koeficientem množství</t>
  </si>
  <si>
    <t>-409174808</t>
  </si>
  <si>
    <t>0,3*0,1*40"větví B-objekt 102"</t>
  </si>
  <si>
    <t>-1679339293</t>
  </si>
  <si>
    <t>40"větev B -objekt 102 - mezi B4-B6"</t>
  </si>
  <si>
    <t>5.1</t>
  </si>
  <si>
    <t>Konstrukce cyklostezky</t>
  </si>
  <si>
    <t>577134111</t>
  </si>
  <si>
    <t>Asfaltový beton vrstva obrusná ACO 11 (ABS) s rozprostřením a se zhutněním z nemodifikovaného asfaltu v pruhu šířky do 3 m tř. I, po zhutnění tl. 40 mm</t>
  </si>
  <si>
    <t>1453982723</t>
  </si>
  <si>
    <t>2*(110,24-3+11)"chodník/cyklostezka - větev B"</t>
  </si>
  <si>
    <t>573191111.1</t>
  </si>
  <si>
    <t>Postřik spojovací z kationaktivní emulzí v množství 0,35 kg/m2</t>
  </si>
  <si>
    <t>1646586737</t>
  </si>
  <si>
    <t>565135111</t>
  </si>
  <si>
    <t>Asfaltový beton vrstva podkladní ACP 16 (obalované kamenivo střednězrnné - OKS) s rozprostřením a zhutněním v pruhu šířky do 3 m, po zhutnění tl. 50 mm</t>
  </si>
  <si>
    <t>1672754780</t>
  </si>
  <si>
    <t>573191111.2</t>
  </si>
  <si>
    <t>Postřik infiltrační kationaktivní emulzí v množství 0,6 kg/m2</t>
  </si>
  <si>
    <t>-1786048640</t>
  </si>
  <si>
    <t>564851111.1</t>
  </si>
  <si>
    <t>Podklad ze štěrkodrtě ŠDA 0/32 Ge tl 150 mm, po zhutnění tl. 150 mm</t>
  </si>
  <si>
    <t>1615204187</t>
  </si>
  <si>
    <t>564851111.2</t>
  </si>
  <si>
    <t>Podklad ze štěrkodrtě ŠDB 0/63 Gn, po zhutnění tl. 150 mm</t>
  </si>
  <si>
    <t>750690154</t>
  </si>
  <si>
    <t>5.3</t>
  </si>
  <si>
    <t>Konstrukce vozovky</t>
  </si>
  <si>
    <t>-470607304</t>
  </si>
  <si>
    <t>(110,24-3)*6+(24+6)/2*9"komunikace - větev B"</t>
  </si>
  <si>
    <t>98533351</t>
  </si>
  <si>
    <t>565155121</t>
  </si>
  <si>
    <t>Asfaltový beton vrstva podkladní ACP 16 (obalované kamenivo střednězrnné - OKS) s rozprostřením a zhutněním v pruhu šířky přes 3 m, po zhutnění tl. 70 mm</t>
  </si>
  <si>
    <t>-356762329</t>
  </si>
  <si>
    <t>-1807683172</t>
  </si>
  <si>
    <t>567122112</t>
  </si>
  <si>
    <t>Podklad ze směsi stmelené cementem SC bez dilatačních spár, s rozprostřením a zhutněním SC C 8/10 (KSC I), po zhutnění tl. 130 mm</t>
  </si>
  <si>
    <t>-1323143747</t>
  </si>
  <si>
    <t>564861113.1</t>
  </si>
  <si>
    <t>Podklad ze štěrkodrti ŠDA 0/32 Ge s rozprostřením a zhutněním, po zhutnění tl. 220 mm_x000D_
ve spádu 2,5% - počítána tl. 200-220mm</t>
  </si>
  <si>
    <t>763275114</t>
  </si>
  <si>
    <t>(110,24-3)*6,5+(24+6,5)/2*9"komunikace - větev B"</t>
  </si>
  <si>
    <t>-1551337905</t>
  </si>
  <si>
    <t>110,24-3+11"mezi komunikací a chodníkem - větev B"</t>
  </si>
  <si>
    <t>-1567017072</t>
  </si>
  <si>
    <t>Obrubníky betonové a železobetonové obrubníky délkaxšířkaxvýška půlka 50 x 15/12 x 25 přírodní</t>
  </si>
  <si>
    <t>1342021991</t>
  </si>
  <si>
    <t>5,88235294117647*1,02 'Přepočtené koeficientem množství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</si>
  <si>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</si>
  <si>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</si>
  <si>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-2102953960</t>
  </si>
  <si>
    <t>110,24-3+11"mezi chodníkem a plání - větev B"</t>
  </si>
  <si>
    <t>592175090</t>
  </si>
  <si>
    <t>obrubník betonový univerzální přírodní 100x8x25 cm</t>
  </si>
  <si>
    <t>2142463353</t>
  </si>
  <si>
    <t>118,269230769231*1,04 'Přepočtené koeficientem množství</t>
  </si>
  <si>
    <t>-261818172</t>
  </si>
  <si>
    <t>-87506677</t>
  </si>
  <si>
    <t>1"dopravní značka P4"</t>
  </si>
  <si>
    <t>404455520.1</t>
  </si>
  <si>
    <t>715085354</t>
  </si>
  <si>
    <t>-806777168</t>
  </si>
  <si>
    <t>-379098385</t>
  </si>
  <si>
    <t>-967415979</t>
  </si>
  <si>
    <t>426176712</t>
  </si>
  <si>
    <t>1075824647</t>
  </si>
  <si>
    <t>SO 103 - Větev C</t>
  </si>
  <si>
    <t xml:space="preserve">      5.2 - Konstrukce chodníku</t>
  </si>
  <si>
    <t>-1709799661</t>
  </si>
  <si>
    <t>115"dle A4-tabulka bilancí zemin pro objekt 103"</t>
  </si>
  <si>
    <t>-555852478</t>
  </si>
  <si>
    <t>349424072</t>
  </si>
  <si>
    <t>1575642049</t>
  </si>
  <si>
    <t>11"dle A4-tabulka bilancí zemin - objekt 103"</t>
  </si>
  <si>
    <t>-1832086146</t>
  </si>
  <si>
    <t>319*0,5"dle A4-tabulka  pro objekt 103 sanace podloží"</t>
  </si>
  <si>
    <t>1320524115</t>
  </si>
  <si>
    <t>dle A4 - tabulka sanace podloží - objekt 103</t>
  </si>
  <si>
    <t>319</t>
  </si>
  <si>
    <t>1319172387</t>
  </si>
  <si>
    <t>10/0,15"dle A4-tabulky bilancí pro objekt 103"</t>
  </si>
  <si>
    <t>413077038</t>
  </si>
  <si>
    <t>379368255</t>
  </si>
  <si>
    <t>(0,3+0,8)/2*1,2*34,86"větev C - mezi C1-C4"</t>
  </si>
  <si>
    <t>1555948691</t>
  </si>
  <si>
    <t>(0,3*4)*1,25*34,86"větev C - mezi C1-C4"</t>
  </si>
  <si>
    <t>265200478</t>
  </si>
  <si>
    <t>52,29*1,05 'Přepočtené koeficientem množství</t>
  </si>
  <si>
    <t>91625177</t>
  </si>
  <si>
    <t>0,3*0,1*34,86"větev C-objekt 103"</t>
  </si>
  <si>
    <t>1363417151</t>
  </si>
  <si>
    <t>34,86"větev C -objekt 103 - mezi C1-C4"</t>
  </si>
  <si>
    <t>5.2</t>
  </si>
  <si>
    <t>Konstrukce chodníku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</si>
  <si>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</si>
  <si>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</si>
  <si>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-1931845174</t>
  </si>
  <si>
    <t>2*38,5"chodník - větev C"</t>
  </si>
  <si>
    <t>592453080</t>
  </si>
  <si>
    <t>dlažba skladebná betonová základní 20 x 10 x 6 cm přírodní</t>
  </si>
  <si>
    <t>-932782916</t>
  </si>
  <si>
    <t>77-6,32</t>
  </si>
  <si>
    <t>70,68*1,03 'Přepočtené koeficientem množství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</si>
  <si>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</si>
  <si>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dvou barev za dlažbu z prvků</t>
  </si>
  <si>
    <t>-1690979923</t>
  </si>
  <si>
    <t>0,4*3,4"na větvi C"</t>
  </si>
  <si>
    <t>(0,4*3+0,8*1,6)*2</t>
  </si>
  <si>
    <t>592452670</t>
  </si>
  <si>
    <t>dlažba skladebná betonová základní pro nevidomé 20 x 10 x 6 cm barevná</t>
  </si>
  <si>
    <t>341342409</t>
  </si>
  <si>
    <t>6,32*1,02 'Přepočtené koeficientem množství</t>
  </si>
  <si>
    <t>574563411</t>
  </si>
  <si>
    <t>-1355349321</t>
  </si>
  <si>
    <t>14,1*6+(24+6)/2*(12+13,6)"komunikace - větev C"</t>
  </si>
  <si>
    <t>-1080719768</t>
  </si>
  <si>
    <t>1982048876</t>
  </si>
  <si>
    <t>109230164</t>
  </si>
  <si>
    <t>-1776614762</t>
  </si>
  <si>
    <t>-547235409</t>
  </si>
  <si>
    <t>14,1*6,5+(24+6,5)/2*(12+13,6)"komunikace - větev C"</t>
  </si>
  <si>
    <t>944651682</t>
  </si>
  <si>
    <t>12+14,1+(7+6,6)"mezi komunikací a chodníkem - větev C"</t>
  </si>
  <si>
    <t>-1040317456</t>
  </si>
  <si>
    <t>39,2156862745098*1,02 'Přepočtené koeficientem množství</t>
  </si>
  <si>
    <t>1279366813</t>
  </si>
  <si>
    <t>1,96078431372549*1,02 'Přepočtené koeficientem množství</t>
  </si>
  <si>
    <t>1359802839</t>
  </si>
  <si>
    <t>1910151593</t>
  </si>
  <si>
    <t>-815450780</t>
  </si>
  <si>
    <t>-360349863</t>
  </si>
  <si>
    <t>86782035</t>
  </si>
  <si>
    <t>619643703</t>
  </si>
  <si>
    <t>-2013026894</t>
  </si>
  <si>
    <t>1751878156</t>
  </si>
  <si>
    <t>1353947276</t>
  </si>
  <si>
    <t>-1486015117</t>
  </si>
  <si>
    <t>SO 104 - Chodník a cyklostezky</t>
  </si>
  <si>
    <t>-1364339503</t>
  </si>
  <si>
    <t>2*(902+30)"cyklotrasa"</t>
  </si>
  <si>
    <t>590819114</t>
  </si>
  <si>
    <t>1596733037</t>
  </si>
  <si>
    <t>-82115895</t>
  </si>
  <si>
    <t>-438197673</t>
  </si>
  <si>
    <t>1946163925</t>
  </si>
  <si>
    <t>141999087</t>
  </si>
  <si>
    <t>2*(902+30+35)"chodník u hl.komunikace"</t>
  </si>
  <si>
    <t>-492666661</t>
  </si>
  <si>
    <t>1934-14</t>
  </si>
  <si>
    <t>1920*1,03 'Přepočtené koeficientem množství</t>
  </si>
  <si>
    <t>1158995821</t>
  </si>
  <si>
    <t>(0,4*3+0,8*1,6)*2*2</t>
  </si>
  <si>
    <t>(0,4*3+0,8*3,6)</t>
  </si>
  <si>
    <t>1890613251</t>
  </si>
  <si>
    <t>14*1,02 'Přepočtené koeficientem množství</t>
  </si>
  <si>
    <t>809380731</t>
  </si>
  <si>
    <t>911111111</t>
  </si>
  <si>
    <t>Montáž zábradlí ocelového zabetonovaného</t>
  </si>
  <si>
    <t>410617198</t>
  </si>
  <si>
    <t>161+41</t>
  </si>
  <si>
    <t>553912091</t>
  </si>
  <si>
    <t>ocelové trubkové dopravně bezpečnostní zábradlí v.1100mm v souladu s TP 183_x000D_
vč. povrchové úpravy</t>
  </si>
  <si>
    <t>1816333765</t>
  </si>
  <si>
    <t>-1291201559</t>
  </si>
  <si>
    <t>42"od napojení k obchvatu podél stáv.komunikace"</t>
  </si>
  <si>
    <t>1411217168</t>
  </si>
  <si>
    <t>41,1764705882353*1,02 'Přepočtené koeficientem množství</t>
  </si>
  <si>
    <t>886451867</t>
  </si>
  <si>
    <t>902+30+35"mezi chodníkem a plání"</t>
  </si>
  <si>
    <t>902+30"mezi cyklotrasou a chodníkem"</t>
  </si>
  <si>
    <t>-1622010223</t>
  </si>
  <si>
    <t>967,961165048544*1,03 'Přepočtené koeficientem množství</t>
  </si>
  <si>
    <t>592175120</t>
  </si>
  <si>
    <t>obrubník parkový betonový přírodníI 100x5x20 cm</t>
  </si>
  <si>
    <t>-1816786401</t>
  </si>
  <si>
    <t>932,038834951456*1,03 'Přepočtené koeficientem množství</t>
  </si>
  <si>
    <t>558776673</t>
  </si>
  <si>
    <t>2"C10a+C10b"</t>
  </si>
  <si>
    <t>2*2"C9a+C10a a C9b+C9a"</t>
  </si>
  <si>
    <t>1606348851</t>
  </si>
  <si>
    <t>2"C10a"</t>
  </si>
  <si>
    <t>1"C10b"</t>
  </si>
  <si>
    <t>2"C9a"</t>
  </si>
  <si>
    <t>1"C9b"</t>
  </si>
  <si>
    <t>849287489</t>
  </si>
  <si>
    <t>1"C10a + C10b na posl.sloupku"</t>
  </si>
  <si>
    <t>1"C9a + C10a na spol. sloupku"</t>
  </si>
  <si>
    <t>1"C9b a C9a na spol. sloupku"</t>
  </si>
  <si>
    <t>-1513830419</t>
  </si>
  <si>
    <t>-1301271735</t>
  </si>
  <si>
    <t>543038184</t>
  </si>
  <si>
    <t>6*2</t>
  </si>
  <si>
    <t>-638838138</t>
  </si>
  <si>
    <t>23"V 14 - jízdní pruh pro cyklisty"</t>
  </si>
  <si>
    <t>4*0,75"V P4-dej přednost v jízdě"</t>
  </si>
  <si>
    <t>998223011</t>
  </si>
  <si>
    <t>Přesun hmot pro pozemní komunikace s krytem dlážděným dopravní vzdálenost do 200 m jakékoliv délky objektu</t>
  </si>
  <si>
    <t>1797665505</t>
  </si>
  <si>
    <t>SO 105 - DIO</t>
  </si>
  <si>
    <t>730358177</t>
  </si>
  <si>
    <t>2*90"DIO - TZ - chodník"</t>
  </si>
  <si>
    <t>2316595</t>
  </si>
  <si>
    <t>113202111</t>
  </si>
  <si>
    <t>Vytrhání obrub s vybouráním lože, s přemístěním hmot na skládku na vzdálenost do 3 m nebo s naložením na dopravní prostředek z krajníků nebo obrubníků stojatých</t>
  </si>
  <si>
    <t>1527562172</t>
  </si>
  <si>
    <t>90*2"DIO - TZ  - silniční a chodníkové"</t>
  </si>
  <si>
    <t>911141391.R</t>
  </si>
  <si>
    <t>Montáž a demontáž provizorního zábradli - (dl. zábradlí 3m)</t>
  </si>
  <si>
    <t>-727195421</t>
  </si>
  <si>
    <t xml:space="preserve">část I - dálniční nadjezd III/11547 - č.výkr. 105.2 </t>
  </si>
  <si>
    <t>98+95"provizorní mobilní zábradlí pro chodce -- de DIO TZ z obou stran"</t>
  </si>
  <si>
    <t>911141392.R</t>
  </si>
  <si>
    <t>pronájem provizorního mobilního zábradlí - provizorní zábradlí v dl. 3m - počítáno na 30 dní</t>
  </si>
  <si>
    <t>ks</t>
  </si>
  <si>
    <t>2081276976</t>
  </si>
  <si>
    <t>98/3+95/3"provizorní zábradlí v dl. 3m"</t>
  </si>
  <si>
    <t>65</t>
  </si>
  <si>
    <t>65*30 'Přepočtené koeficientem množství</t>
  </si>
  <si>
    <t>913121111</t>
  </si>
  <si>
    <t>Montáž a demontáž dočasných dopravních značek kompletních značek vč. podstavce a sloupku základních</t>
  </si>
  <si>
    <t>-447983305</t>
  </si>
  <si>
    <t>část I - dálniční nadjezd III/11547 - výkres č. 105.2</t>
  </si>
  <si>
    <t>3"A6a-zúžená vozovka (z obou stran)"</t>
  </si>
  <si>
    <t>2"A15-práce"</t>
  </si>
  <si>
    <t>5"B20a-rychlost 70-1x,rychlost 50-1x,rychlost 30-3x"</t>
  </si>
  <si>
    <t>část II - most Alexandra Hesse - výkres č. 105.3</t>
  </si>
  <si>
    <t>4"A10-světelné signály"</t>
  </si>
  <si>
    <t>4"A15-práce"</t>
  </si>
  <si>
    <t>1"C4a-přikázaný směr objíždění vpravo"</t>
  </si>
  <si>
    <t>1"C4b-přikázaný směr objíždění vlevo"</t>
  </si>
  <si>
    <t>913121211</t>
  </si>
  <si>
    <t>Montáž a demontáž dočasných dopravních značek Příplatek za první a každý další den použití dočasných dopravních značek k ceně 12-1111_x000D_
 - počítán pronájem na 30dní</t>
  </si>
  <si>
    <t>2073378268</t>
  </si>
  <si>
    <t>20*30 'Přepočtené koeficientem množství</t>
  </si>
  <si>
    <t>913211111</t>
  </si>
  <si>
    <t>Montáž a demontáž dočasných dopravních zábran reflexních, šířky 1,5 m</t>
  </si>
  <si>
    <t>-1810320257</t>
  </si>
  <si>
    <t>2"Z2-zábrana pro označení uzavírky"</t>
  </si>
  <si>
    <t>913211211</t>
  </si>
  <si>
    <t>Montáž a demontáž dočasných dopravních zábran Příplatek za první a každý další den použití dočasných dopravních zábran k ceně 21-1111_x000D_
- počítán pronájem na 30dní</t>
  </si>
  <si>
    <t>2132894621</t>
  </si>
  <si>
    <t>2*30 'Přepočtené koeficientem množství</t>
  </si>
  <si>
    <t>913321111</t>
  </si>
  <si>
    <t>Montáž a demontáž dočasných dopravních vodících zařízení směrové desky základní</t>
  </si>
  <si>
    <t>856976669</t>
  </si>
  <si>
    <t>25-3"Z4d/e-směrovací deska levá/pravá - oboustranná"</t>
  </si>
  <si>
    <t>8"Z4d/e-směrovací deska obousměrná"</t>
  </si>
  <si>
    <t>913321211</t>
  </si>
  <si>
    <t>Montáž a demontáž dočasných dopravních vodících zařízení Příplatek za první a každý další den použití dočasných dopravních vodících zařízení k ceně 32-1111_x000D_
- počítán pronájem na 30dní</t>
  </si>
  <si>
    <t>1185456024</t>
  </si>
  <si>
    <t>30*30 'Přepočtené koeficientem množství</t>
  </si>
  <si>
    <t>913321115</t>
  </si>
  <si>
    <t>Montáž a demontáž dočasných dopravních vodících zařízení soupravy směrových desek s výstražným světlem 3 desky_x000D_
Z4d/e-směrovací deska levá/pravá - oboustranná s S7-přerušované žluté světlo</t>
  </si>
  <si>
    <t>11210760</t>
  </si>
  <si>
    <t>3"Z4d/e-směrovací deska levá/pravá - oboustranná s S7-přerušované žluté světlo"</t>
  </si>
  <si>
    <t>913321215</t>
  </si>
  <si>
    <t>Montáž a demontáž dočasných dopravních vodících zařízení Příplatek za první a každý další den použití dočasných dopravních vodících zařízení k ceně 32-1115_x000D_
- počítán pronájem na 30dní</t>
  </si>
  <si>
    <t>216485353</t>
  </si>
  <si>
    <t>3*30 'Přepočtené koeficientem množství</t>
  </si>
  <si>
    <t>913411111</t>
  </si>
  <si>
    <t>Montáž a demontáž mobilní semaforové soupravy 2 semafory</t>
  </si>
  <si>
    <t>-1506553735</t>
  </si>
  <si>
    <t>celkem 4 ks semaforů se signálním S1a-červené světlo, S1b-žluté světlo, S1c-zelené světlo</t>
  </si>
  <si>
    <t>913411211</t>
  </si>
  <si>
    <t>Montáž a demontáž mobilní semaforové soupravy Příplatek za první a každý další den použití mobilní semaforové soupravy k ceně 41-1111_x000D_
- počítán pronájem na 30dní</t>
  </si>
  <si>
    <t>-807955957</t>
  </si>
  <si>
    <t>913911113</t>
  </si>
  <si>
    <t>Montáž a demontáž akumulátorů a zásobníků dočasného dopravního značení akumulátoru olověného 12V/180 Ah</t>
  </si>
  <si>
    <t>434281550</t>
  </si>
  <si>
    <t>913911213</t>
  </si>
  <si>
    <t>Montáž a demontáž akumulátorů a zásobníků dočasného dopravního značení Příplatek za první a každý další den použití akumulátorů a zásobníků dočasného dopravního značení k ceně 91-1113_x000D_
- počítán pronájem na 30dní</t>
  </si>
  <si>
    <t>-1180052403</t>
  </si>
  <si>
    <t>913911122</t>
  </si>
  <si>
    <t>Montáž a demontáž akumulátorů a zásobníků dočasného dopravního značení zásobníku na akumulátor a řídící jednotku ocelového</t>
  </si>
  <si>
    <t>-1715189109</t>
  </si>
  <si>
    <t>913911222</t>
  </si>
  <si>
    <t>Montáž a demontáž akumulátorů a zásobníků dočasného dopravního značení Příplatek za první a každý další den použití akumulátorů a zásobníků dočasného dopravního značení k ceně 91-1122_x000D_
- počítán pronájem na 30dní</t>
  </si>
  <si>
    <t>1890659724</t>
  </si>
  <si>
    <t>915111115</t>
  </si>
  <si>
    <t>Vodorovné dopravní značení stříkané barvou dělící čára šířky 125 mm souvislá žlutá základní</t>
  </si>
  <si>
    <t>1484920475</t>
  </si>
  <si>
    <t>50"část I - dálniční nadjezd III/11547 - výkres č. 105.2"</t>
  </si>
  <si>
    <t>3*4"část II - most Alexandra Hesse - výkres č. 105.3"</t>
  </si>
  <si>
    <t>915111125</t>
  </si>
  <si>
    <t>Vodorovné dopravní značení stříkané barvou dělící čára šířky 125 mm přerušovaná žlutá základní</t>
  </si>
  <si>
    <t>407116489</t>
  </si>
  <si>
    <t>62"část I - dálniční nadjezd III/11547 - výkres č. 105.2"</t>
  </si>
  <si>
    <t>-797569959</t>
  </si>
  <si>
    <t>284899717</t>
  </si>
  <si>
    <t>130,5*9 'Přepočtené koeficientem množství</t>
  </si>
  <si>
    <t>1929877368</t>
  </si>
  <si>
    <t>200 - Mostní objekty a zdi</t>
  </si>
  <si>
    <t>SO 201 - Most přes Počápelský potok</t>
  </si>
  <si>
    <t>Použitá cenová soustava : 2017_OTSKP-SPK</t>
  </si>
  <si>
    <t xml:space="preserve">    0 - Všeobecné konstrukce a práce</t>
  </si>
  <si>
    <t xml:space="preserve">      1 - Zemní práce</t>
  </si>
  <si>
    <t xml:space="preserve">      2 - Základy</t>
  </si>
  <si>
    <t xml:space="preserve">      3 - Svislé konstrukce</t>
  </si>
  <si>
    <t xml:space="preserve">      4 - Vodorovné konstrukce</t>
  </si>
  <si>
    <t xml:space="preserve">      5 - Komunikace</t>
  </si>
  <si>
    <t xml:space="preserve">    7 - Přidružená stavební výroba</t>
  </si>
  <si>
    <t xml:space="preserve">    8 - Potrubí</t>
  </si>
  <si>
    <t xml:space="preserve">    9 - Ostatní konstrukce a práce</t>
  </si>
  <si>
    <t>Všeobecné konstrukce a práce</t>
  </si>
  <si>
    <t>014102a</t>
  </si>
  <si>
    <t>POPLATKY ZA SKLÁDKU - zemina, kamenivo, kameny</t>
  </si>
  <si>
    <t>T</t>
  </si>
  <si>
    <t>-1408567469</t>
  </si>
  <si>
    <t>P</t>
  </si>
  <si>
    <t>Poznámka k položce:
Cenová soustava : 2017_OTSKP-SPK</t>
  </si>
  <si>
    <t>014102b</t>
  </si>
  <si>
    <t>POPLATKY ZA SKLÁDKU - prostý beton, prostý beton</t>
  </si>
  <si>
    <t>-462234550</t>
  </si>
  <si>
    <t>014102c</t>
  </si>
  <si>
    <t>POPLATKY ZA SKLÁDKU - železobeton</t>
  </si>
  <si>
    <t>197654014</t>
  </si>
  <si>
    <t>029412</t>
  </si>
  <si>
    <t>OSTATNÍ POŽADAVKY - VYPRACOVÁNÍ MOSTNÍHO LISTU</t>
  </si>
  <si>
    <t>KUS</t>
  </si>
  <si>
    <t>524928437</t>
  </si>
  <si>
    <t>02943</t>
  </si>
  <si>
    <t>OSTATNÍ POŽADAVKY - VYPRACOVÁNÍ RDS, RDS-Z-PDS  SO201</t>
  </si>
  <si>
    <t>KPL</t>
  </si>
  <si>
    <t>-305653861</t>
  </si>
  <si>
    <t>02950</t>
  </si>
  <si>
    <t>OSTATNÍ POŽADAVKY - POSUDKY, KONTROLY, REVIZNÍ ZPRÁVY, výpočet zatížitelnosti</t>
  </si>
  <si>
    <t>KČ</t>
  </si>
  <si>
    <t>1148294241</t>
  </si>
  <si>
    <t>02953</t>
  </si>
  <si>
    <t>OSTATNÍ POŽADAVKY - HLAVNÍ MOSTNÍ PROHLÍDKA, První hlavní mostní prohlídka</t>
  </si>
  <si>
    <t>-2055207585</t>
  </si>
  <si>
    <t>11130</t>
  </si>
  <si>
    <t>SEJMUTÍ DRNU, vč.odvozu na skládku a uložení</t>
  </si>
  <si>
    <t>M2</t>
  </si>
  <si>
    <t>-216194258</t>
  </si>
  <si>
    <t>113765</t>
  </si>
  <si>
    <t>FRÉZOVÁNÍ DRÁŽKY PRŮŘEZU DO 600MM2 V ASFALTOVÉ VOZOVCE</t>
  </si>
  <si>
    <t>1884291563</t>
  </si>
  <si>
    <t>125731</t>
  </si>
  <si>
    <t>VYKOPÁVKY ZE ZEMNÍKŮ A SKLÁDEK TŘ. I, ODVOZ DO 1KM, z meziskládky</t>
  </si>
  <si>
    <t>M3</t>
  </si>
  <si>
    <t>-570245011</t>
  </si>
  <si>
    <t>125931</t>
  </si>
  <si>
    <t>VYKOPÁVKY ZE ZEMNÍKŮ A SKLÁDEK TŘ III S ODVOZEM DO 1KM</t>
  </si>
  <si>
    <t>660112587</t>
  </si>
  <si>
    <t>131731</t>
  </si>
  <si>
    <t>HLOUBENÍ JAM ZAPAŽ I NEPAŽ TŘ. I, ODVOZ DO 1KM, Vč.odvozu na meziskládku, vč.čerpání vody</t>
  </si>
  <si>
    <t>78737690</t>
  </si>
  <si>
    <t>131738</t>
  </si>
  <si>
    <t>HLOUBENÍ JAM ZAPAŽ I NEPAŽ TŘ. I, ODVOZ DO 20KM, Vč.odvozu na skládku, vč.čerpání vody</t>
  </si>
  <si>
    <t>-1535141439</t>
  </si>
  <si>
    <t>131938</t>
  </si>
  <si>
    <t>HLOUBENÍ JAM ZAPAŽ I NEPAŽ TŘ. III, ODVOZ DO 20KM, vč.odvozu na meziskládku</t>
  </si>
  <si>
    <t>828962120</t>
  </si>
  <si>
    <t>17120</t>
  </si>
  <si>
    <t>ULOŽENÍ SYPANINY DO NÁSYPŮ A NA SKLÁDKY BEZ ZHUTNĚNÍ, na skládku a na meziskládku</t>
  </si>
  <si>
    <t>1034875696</t>
  </si>
  <si>
    <t>17411</t>
  </si>
  <si>
    <t>ZÁSYP JAM A RÝH ZEMINOU SE ZHUTNĚNÍM</t>
  </si>
  <si>
    <t>2128529771</t>
  </si>
  <si>
    <t>Poznámka k položce:
a</t>
  </si>
  <si>
    <t>203447207</t>
  </si>
  <si>
    <t>Poznámka k položce:
b</t>
  </si>
  <si>
    <t>17481</t>
  </si>
  <si>
    <t>ZÁSYP JAM A RÝH Z NAKUPOVANÝCH MATERIÁLŮ</t>
  </si>
  <si>
    <t>-327163861</t>
  </si>
  <si>
    <t>18210R</t>
  </si>
  <si>
    <t>ÚPRAVA PLOCHY PRO VRTÁNÍ PILOT</t>
  </si>
  <si>
    <t>204248429</t>
  </si>
  <si>
    <t>18222</t>
  </si>
  <si>
    <t>ROZPROSTŘENÍ ORNICE VE SVAHU V TL DO 0,15M</t>
  </si>
  <si>
    <t>1946835888</t>
  </si>
  <si>
    <t>18222R</t>
  </si>
  <si>
    <t>DODÁNÍ REKULTIVAČNÍ ZEMINY, vč.nákupu</t>
  </si>
  <si>
    <t>-967187156</t>
  </si>
  <si>
    <t>18242</t>
  </si>
  <si>
    <t>ZALOŽENÍ TRÁVNÍKU HYDROOSEVEM NA ORNICI</t>
  </si>
  <si>
    <t>1856222265</t>
  </si>
  <si>
    <t>Základy</t>
  </si>
  <si>
    <t>21331</t>
  </si>
  <si>
    <t>DRENÁŽNÍ VRSTVY Z BETONU MEZEROVITÉHO (DRENÁŽNÍHO)</t>
  </si>
  <si>
    <t>-1397403887</t>
  </si>
  <si>
    <t>21341</t>
  </si>
  <si>
    <t>DRENÁŽNÍ VRSTVY Z PLASTBETONU (PLASTMALTY)</t>
  </si>
  <si>
    <t>349235717</t>
  </si>
  <si>
    <t>224325</t>
  </si>
  <si>
    <t>PILOTY ZE ŽELEZOBETONU C30/37, C 30/37 XA1</t>
  </si>
  <si>
    <t>393672330</t>
  </si>
  <si>
    <t>224365</t>
  </si>
  <si>
    <t>VÝZTUŽ PILOT Z OCELI 10505, B500B</t>
  </si>
  <si>
    <t>-1421494387</t>
  </si>
  <si>
    <t>264341</t>
  </si>
  <si>
    <t>VRTY PRO PILOTY TŘ. III D DO 1000MM, pilota DN1000mm, vč. odvozu a uložení vytěž. zeminy na skládku, výpažnice a výplně hluchého vrtu štěrkopískem</t>
  </si>
  <si>
    <t>732509803</t>
  </si>
  <si>
    <t>264741</t>
  </si>
  <si>
    <t>VRTY PRO PILOTY TŘ I A II D DO 1000MM, pilota DN1000mm, vč. odvozu a uložení vytěž. zeminy na skládku, výpažnice a výplně hluchého vrtu štěrkopískem</t>
  </si>
  <si>
    <t>-943783713</t>
  </si>
  <si>
    <t>28997</t>
  </si>
  <si>
    <t>OPLÁŠTĚNÍ (ZPEVNĚNÍ) Z GEOTEXTILIE A GEOMŘÍŽOVIN, ochrana PE fólie z geotextílie 600 gr/m2</t>
  </si>
  <si>
    <t>-2132796916</t>
  </si>
  <si>
    <t>28997.1</t>
  </si>
  <si>
    <t>OPLÁŠTĚNÍ (ZPEVNĚNÍ) Z GEOTEXTILIE A GEOMŘÍŽOVIN, drenážní vrstva z geomřížoviny</t>
  </si>
  <si>
    <t>370324605</t>
  </si>
  <si>
    <t>28999</t>
  </si>
  <si>
    <t>OPLÁŠTĚNÍ (ZPEVNĚNÍ) Z FÓLIE, PE folie (vodotěsná izolace)</t>
  </si>
  <si>
    <t>1945475444</t>
  </si>
  <si>
    <t>Svislé konstrukce</t>
  </si>
  <si>
    <t>31717</t>
  </si>
  <si>
    <t>KOVOVÉ KONSTRUKCE PRO KOTVENÍ ŘÍMSY, po 1m na NK, vč.vrtání a vlepení</t>
  </si>
  <si>
    <t>KG</t>
  </si>
  <si>
    <t>722503420</t>
  </si>
  <si>
    <t>317325</t>
  </si>
  <si>
    <t>ŘÍMSY ZE ŽELEZOBETONU DO C30/37 (B37), C30/37 XF4 vč.bednění,  vč.výplně a těsnění prac. a dilat. spar, vč.opatření horního povrchu striáží</t>
  </si>
  <si>
    <t>-1565152039</t>
  </si>
  <si>
    <t>317365</t>
  </si>
  <si>
    <t>VÝZTUŽ ŘÍMS Z OCELI 10505</t>
  </si>
  <si>
    <t>-1861657224</t>
  </si>
  <si>
    <t>389325</t>
  </si>
  <si>
    <t>MOSTNÍ RÁMOVÉ KONSTRUKCE ZE ŽELEZOBETONU C30/37, C30/37 XF4, vč.bednění, vč.letopočtu vlysem, nátěru zasypaných ploch proti zemní vlhkosti vč.ochrany geotextilií, vč.výplně a těsnění prac. a dilat. spar</t>
  </si>
  <si>
    <t>-1647149594</t>
  </si>
  <si>
    <t>389365</t>
  </si>
  <si>
    <t>VÝZTUŽ MOSTNÍ RÁMOVÉ KONSTRUKCE Z OCELI 10505, vč. ochranného epoxid.nátěru v rozsahu +-50mm od pracovní spáry</t>
  </si>
  <si>
    <t>434507555</t>
  </si>
  <si>
    <t>Vodorovné konstrukce</t>
  </si>
  <si>
    <t>451313</t>
  </si>
  <si>
    <t>PODKLADNÍ A VÝPLŇOVÉ VRSTVY Z PROSTÉHO BETONU C16/20, C 16/20n XF1</t>
  </si>
  <si>
    <t>-1510499048</t>
  </si>
  <si>
    <t>451313.1</t>
  </si>
  <si>
    <t>PODKLADNÍ A VÝPLŇOVÉ VRSTVY Z PROSTÉHO BETONU C16/20, C 16/20 X0</t>
  </si>
  <si>
    <t>175242671</t>
  </si>
  <si>
    <t>45857</t>
  </si>
  <si>
    <t>VÝPLŇ ZA OPĚRAMI A ZDMI Z KAMENIVA TĚŽENÉHO</t>
  </si>
  <si>
    <t>578854021</t>
  </si>
  <si>
    <t>45868</t>
  </si>
  <si>
    <t>VÝPLŇ ZA OPĚRAMI A ZDMI Z JÍLU</t>
  </si>
  <si>
    <t>-663458746</t>
  </si>
  <si>
    <t>46452</t>
  </si>
  <si>
    <t>POHOZ DNA A SVAHŮ Z KAMENIVA DRCENÉHO, fr. 32-64</t>
  </si>
  <si>
    <t>205157724</t>
  </si>
  <si>
    <t>465512</t>
  </si>
  <si>
    <t>DLAŽBY Z LOMOVÉHO KAMENE NA MC</t>
  </si>
  <si>
    <t>324638172</t>
  </si>
  <si>
    <t>572214</t>
  </si>
  <si>
    <t>SPOJOVACÍ POSTŘIK Z MODIFIK EMULZE DO 0,5KG/M2, PS - EP 0,3 kg/m2</t>
  </si>
  <si>
    <t>-1180461531</t>
  </si>
  <si>
    <t>57476</t>
  </si>
  <si>
    <t>VOZOVKOVÉ VÝZTUŽNÉ VRSTVY Z GEOMŘÍŽOVINY S TKANINOU, geomřížovina se skelnými vlákny</t>
  </si>
  <si>
    <t>852444959</t>
  </si>
  <si>
    <t>574J64</t>
  </si>
  <si>
    <t>ASFALTOVÝ KOBEREC MASTIXOVÝ MODIFIK SMA 11+, 11S TL. 45MM</t>
  </si>
  <si>
    <t>774683324</t>
  </si>
  <si>
    <t>575C03</t>
  </si>
  <si>
    <t>LITÝ ASFALT MA IV (OCHRANA MOSTNÍ IZOLACE) 11, MA 11+</t>
  </si>
  <si>
    <t>-966797478</t>
  </si>
  <si>
    <t>576411</t>
  </si>
  <si>
    <t>POSYP KAMENIVEM OBALOVANÝM 2KG/M2, zdrsňovací posyp: frakce2/4, 1,5kg/m2</t>
  </si>
  <si>
    <t>1569750970</t>
  </si>
  <si>
    <t>576412</t>
  </si>
  <si>
    <t>POSYP KAMENIVEM OBALOVANÝM 3KG/M2, Posyp MA drtí fr. 4/8</t>
  </si>
  <si>
    <t>490424164</t>
  </si>
  <si>
    <t>582621</t>
  </si>
  <si>
    <t>KRYTY Z BETON DLAŽDIC SE ZÁMKEM ŠEDÝCH TL 60MM DO LOŽE Z MC, přechody říms</t>
  </si>
  <si>
    <t>-571956950</t>
  </si>
  <si>
    <t>Přidružená stavební výroba</t>
  </si>
  <si>
    <t>711112</t>
  </si>
  <si>
    <t>IZOLACE BĚŽNÝCH KONSTRUKCÍ PROTI ZEMNÍ VLHKOSTI ASFALTOVÝMI PÁSY</t>
  </si>
  <si>
    <t>-1630172063</t>
  </si>
  <si>
    <t>711442</t>
  </si>
  <si>
    <t>IZOLACE MOSTOVEK CELOPLOŠNÁ ASFALTOVÝMI PÁSY S PEČETÍCÍ VRSTVOU, asfalt.pásy na kotevně impregnační nátěr, vč.přetažení pod drenáž (na rubu vč.ochrany z geotextilie)</t>
  </si>
  <si>
    <t>-765473073</t>
  </si>
  <si>
    <t>711502</t>
  </si>
  <si>
    <t>OCHRANA IZOLACE NA POVRCHU ASFALTOVÝMI PÁSY, ochrana izolace pod římsou asfaltovými pásy s kovovou vložkou</t>
  </si>
  <si>
    <t>1569000275</t>
  </si>
  <si>
    <t>78382</t>
  </si>
  <si>
    <t>NÁTĚRY BETON KONSTR TYP S2 (OS-B)</t>
  </si>
  <si>
    <t>1722557954</t>
  </si>
  <si>
    <t>78383</t>
  </si>
  <si>
    <t>NÁTĚRY BETON KONSTR TYP S4 (OS-C)</t>
  </si>
  <si>
    <t>-145542383</t>
  </si>
  <si>
    <t>Potrubí</t>
  </si>
  <si>
    <t>87533</t>
  </si>
  <si>
    <t>POTRUBÍ DREN Z TRUB PLAST DN DO 150MM, drenáž za opěrou vč.vyvedení na terén</t>
  </si>
  <si>
    <t>1734085226</t>
  </si>
  <si>
    <t>87633</t>
  </si>
  <si>
    <t>CHRÁNIČKY Z TRUB PLASTOVÝCH DN DO 150MM</t>
  </si>
  <si>
    <t>-939309982</t>
  </si>
  <si>
    <t>Ostatní konstrukce a práce</t>
  </si>
  <si>
    <t>9112B1</t>
  </si>
  <si>
    <t>ZÁBRADLÍ MOSTNÍ SE SVISLOU VÝPLNÍ - DODÁVKA A MONTÁŽ, výšky 1,3m</t>
  </si>
  <si>
    <t>-329659408</t>
  </si>
  <si>
    <t>91355</t>
  </si>
  <si>
    <t>EVIDENČNÍ ČÍSLO MOSTU</t>
  </si>
  <si>
    <t>28346776</t>
  </si>
  <si>
    <t>917223</t>
  </si>
  <si>
    <t>SILNIČNÍ A CHODNÍKOVÉ OBRUBY Z BETONOVÝCH OBRUBNÍKŮ ŠÍŘ 100MM</t>
  </si>
  <si>
    <t>1240807262</t>
  </si>
  <si>
    <t>917224</t>
  </si>
  <si>
    <t>SILNIČNÍ A CHODNÍKOVÉ OBRUBY Z BETONOVÝCH OBRUBNÍKŮ ŠÍŘ 150MM</t>
  </si>
  <si>
    <t>1523792838</t>
  </si>
  <si>
    <t>61</t>
  </si>
  <si>
    <t>91913</t>
  </si>
  <si>
    <t>ŘEZÁNÍ BETONOVÝCH KONSTRUKCÍ</t>
  </si>
  <si>
    <t>863583790</t>
  </si>
  <si>
    <t>62</t>
  </si>
  <si>
    <t>931325</t>
  </si>
  <si>
    <t>TĚSNĚNÍ DILATAČ SPAR ASF ZÁLIVKOU MODIFIK PRŮŘ DO 600MM2</t>
  </si>
  <si>
    <t>603030878</t>
  </si>
  <si>
    <t>63</t>
  </si>
  <si>
    <t>931326</t>
  </si>
  <si>
    <t>TĚSNĚNÍ DILATAČ SPAR ASF ZÁLIVKOU MODIFIK PRŮŘ DO 800MM2</t>
  </si>
  <si>
    <t>-1651384233</t>
  </si>
  <si>
    <t>64</t>
  </si>
  <si>
    <t>933331</t>
  </si>
  <si>
    <t>ZKOUŠKA INTEGRITY ULTRAZVUKEM V TRUBKÁCH PILOT SYSTÉMOVÝCH, zkouška CHA vč. dodání trubek</t>
  </si>
  <si>
    <t>1179491518</t>
  </si>
  <si>
    <t>933333</t>
  </si>
  <si>
    <t>ZKOUŠKA INTEGRITY ULTRAZVUKEM ODRAZ METOD PIT PILOT SYSTÉMOVÝCH</t>
  </si>
  <si>
    <t>-538775301</t>
  </si>
  <si>
    <t>66</t>
  </si>
  <si>
    <t>936541</t>
  </si>
  <si>
    <t>MOSTNÍ ODVODŇOVACÍ TRUBKA (POVRCHŮ IZOLACE) Z NEREZ OCELI, Kompletní vč. volného vyvedení pod NK</t>
  </si>
  <si>
    <t>-227046468</t>
  </si>
  <si>
    <t>67</t>
  </si>
  <si>
    <t>93656</t>
  </si>
  <si>
    <t>NIVELAČNÍ ZNAČKA NA KONSTRUKCI, vč.osazení</t>
  </si>
  <si>
    <t>413302005</t>
  </si>
  <si>
    <t>68</t>
  </si>
  <si>
    <t>966158</t>
  </si>
  <si>
    <t>BOURÁNÍ KONSTRUKCÍ Z PROST BETONU S ODVOZEM DO 20KM, Vč.odvozu na skládku a uložení na skládce</t>
  </si>
  <si>
    <t>-1020507905</t>
  </si>
  <si>
    <t>69</t>
  </si>
  <si>
    <t>966168</t>
  </si>
  <si>
    <t>BOURÁNÍ KONSTRUKCÍ ZE ŽELEZOBETONU S ODVOZEM DO 20KM, Vč.odvozu na skládku a uložení na skládce</t>
  </si>
  <si>
    <t>-395095319</t>
  </si>
  <si>
    <t>300 - Vodohospodářské objekty</t>
  </si>
  <si>
    <t>SO 301 - Kanalizace</t>
  </si>
  <si>
    <t xml:space="preserve">    4 - Vodorovné konstrukce</t>
  </si>
  <si>
    <t xml:space="preserve">    8 - Trubní vedení</t>
  </si>
  <si>
    <t xml:space="preserve">    998 - Přesun hmot</t>
  </si>
  <si>
    <t>VRN - Vedlejší rozpočtové náklady</t>
  </si>
  <si>
    <t xml:space="preserve">    VRN3 - Zařízení staveniště</t>
  </si>
  <si>
    <t>132201201</t>
  </si>
  <si>
    <t>Hloubení zapažených i nezapažených rýh šířky přes 600 do 2 000 mm s urovnáním dna do předepsaného profilu a spádu v hornině tř. 3 do 100 m3</t>
  </si>
  <si>
    <t>-1227397997</t>
  </si>
  <si>
    <t>propustek</t>
  </si>
  <si>
    <t>(1,2+1,8)/2*1,98*2,5*2</t>
  </si>
  <si>
    <t>0,15*1,98*44,9</t>
  </si>
  <si>
    <t>Mezisoučet propustek</t>
  </si>
  <si>
    <t>STOKY</t>
  </si>
  <si>
    <t>stoka A-DN800</t>
  </si>
  <si>
    <t>(1,3+3)/2*37,95*((1+1,99+1,92+1,91+1,9+1,88+1,86+1,83+1,8+1,79+1,77+1,72)/12-0,6)</t>
  </si>
  <si>
    <t>stoka B-DN600</t>
  </si>
  <si>
    <t>(1,3+3,3)/2*347,47*((3,09*2+3,05+2,24+1,7+1,63+1,67+1,78+1,88+1,95+2,08+2,12+2,28+2,46+2,5+2,66+2,44+2,41+2,08+1,86+1,75+1,58*2+1,7+1,74+1,88)/27-0,6)</t>
  </si>
  <si>
    <t>stoka B-DN400</t>
  </si>
  <si>
    <t>(1,3+3,3)/2*202,47*((1,9+2,07+2,12+2,23+2,24+2,02+1,73+1,71+1,56*2+1,67+1,83+1,89+2,1)/14-0,6)</t>
  </si>
  <si>
    <t>stoka B-DN300</t>
  </si>
  <si>
    <t>(1,3+3,3)/2*225,53*((2,19+2,35+2,46+2,38+2,41+2,43+2,46*2+2,51+2,57*2+2,61+2,62+2,65+2,64+2,61+2,58+2,55+2,48*3)/21-0,6)</t>
  </si>
  <si>
    <t>stoka C-DN800</t>
  </si>
  <si>
    <t>(1,3+3)/2*199,52*((0,1+0,79+0,82+1,25+1,35+1,62+1,67+1,81+1,79+1,64+1,61+1,56+1,4+1,48+1,52+1,55+1,63+1,6+1,25*2+1,24+1,23+1,22*2+1,19*2)/26-0,44)</t>
  </si>
  <si>
    <t>Mezisoučet stoky</t>
  </si>
  <si>
    <t>přípojky z uličních vpustí do šacet</t>
  </si>
  <si>
    <t>27*1*(1,22-0,6)*(1,3+2,)/2"UV-01-stoka A"</t>
  </si>
  <si>
    <t>3*((1,22*13)-0,6)*(1,3+2)/2"UV1,2,6,7,8,20,21,22,24,25,26,27,28 - stoka B"</t>
  </si>
  <si>
    <t>3*((1,02*5)-0,6)*(1,3+2)/2"UV5,13,14,15,23 - stoka B"</t>
  </si>
  <si>
    <t>3*((0,82*7)-0,6)*(1,3)"UV9,10,11,12,16,18,19 - stoka B"</t>
  </si>
  <si>
    <t>3*((0,62*3)-0,6)*(1,3)"UV3,4,17 - stoka B"</t>
  </si>
  <si>
    <t>3*1*(1,02-0,44)*(1,3+1,8)/2"UV1-stokaC"</t>
  </si>
  <si>
    <t>4*(1,02-0,44)*(1,3+1,8)/2"UV2-stoka C"</t>
  </si>
  <si>
    <t>4*(0,622-0,44)*(1,3)"UV2-stoka C"</t>
  </si>
  <si>
    <t>Mezisoučet</t>
  </si>
  <si>
    <t>133201101</t>
  </si>
  <si>
    <t>Hloubení zapažených i nezapažených šachet s případným nutným přemístěním výkopku ve výkopišti v hornině tř. 3 do 100 m3</t>
  </si>
  <si>
    <t>-305450905</t>
  </si>
  <si>
    <t>0,7*0,7*(1,22-0,6)"UV-01 stoka A"</t>
  </si>
  <si>
    <t>0,7*0,7*(1,22-0,6)"UV-1 stoka B"</t>
  </si>
  <si>
    <t>0,7*0,7*(1,22-0,6)"UV-2 stoka B"</t>
  </si>
  <si>
    <t>0,7*0,7*(0,62-0,6)"UV-3 stoka B"</t>
  </si>
  <si>
    <t>0,7*0,7*(0,62-0,6)"UV-4 stoka B"</t>
  </si>
  <si>
    <t>0,7*0,7*(1,02-0,6)"UV-5 stoka B"</t>
  </si>
  <si>
    <t>0,7*0,7*(1,22-0,6)"UV-6 stoka B"</t>
  </si>
  <si>
    <t>0,7*0,7*(1,22-0,6)"UV-7 stoka B"</t>
  </si>
  <si>
    <t>0,7*0,7*(1,22-0,6)"UV-8 stoka B"</t>
  </si>
  <si>
    <t>0,7*0,7*(0,82-0,6)"UV-9 stoka B"</t>
  </si>
  <si>
    <t>0,7*0,7*(0,82-0,6)"UV-10 stoka B"</t>
  </si>
  <si>
    <t>0,7*0,7*(0,82-0,6)"UV-11 stoka B"</t>
  </si>
  <si>
    <t>0,7*0,7*(0,82-0,6)"UV-12 stoka B"</t>
  </si>
  <si>
    <t>0,7*0,7*(1,02-0,6)"UV-13 stoka B"</t>
  </si>
  <si>
    <t>0,7*0,7*(1,02-0,6)"UV-14 stoka B"</t>
  </si>
  <si>
    <t>0,7*0,7*(1,02-0,6)"UV-15 stoka B"</t>
  </si>
  <si>
    <t>0,7*0,7*(0,82-0,6)"UV-16 stoka B"</t>
  </si>
  <si>
    <t>0,7*0,7*(0,62-0,6)"UV-17 stoka B"</t>
  </si>
  <si>
    <t>0,7*0,7*(0,82-0,6)"UV-18 stoka B"</t>
  </si>
  <si>
    <t>0,7*0,7*(0,82-0,6)"UV-19 stoka B"</t>
  </si>
  <si>
    <t>0,7*0,7*(1,22-0,6)"UV-20 stoka B"</t>
  </si>
  <si>
    <t>0,7*0,7*(1,22-0,6)"UV-21 stoka B"</t>
  </si>
  <si>
    <t>0,7*0,7*(1,22-0,6)"UV-22 stoka B"</t>
  </si>
  <si>
    <t>0,7*0,7*(1,02-0,6)"UV-23 stoka B"</t>
  </si>
  <si>
    <t>0,7*0,7*(1,22-0,6)"UV-24 stoka B"</t>
  </si>
  <si>
    <t>0,7*0,7*(1,22-0,6)"UV-25 stoka B"</t>
  </si>
  <si>
    <t>0,7*0,7*(1,22-0,6)"UV-26 stoka B"</t>
  </si>
  <si>
    <t>0,7*0,7*(1,22-0,6)"UV-27 stoka B"</t>
  </si>
  <si>
    <t>0,7*0,7*(1,22-0,6)"UV-28 stoka B"</t>
  </si>
  <si>
    <t>0,7*0,7*(1,02-0,6)"UV-1 stoka C"</t>
  </si>
  <si>
    <t>0,7*0,7*(1,02-0,6)"UV-2 stoka C"</t>
  </si>
  <si>
    <t>0,7*0,7*(0,62-0,6)"UV-3 stoka C"</t>
  </si>
  <si>
    <t>-700124467</t>
  </si>
  <si>
    <t>zbývá - k uložení</t>
  </si>
  <si>
    <t>147,543"lože potrubí"</t>
  </si>
  <si>
    <t>1379,391"obsyp potrubí"</t>
  </si>
  <si>
    <t>24,569"lože beton"</t>
  </si>
  <si>
    <t>102,852"těsnící můstky"</t>
  </si>
  <si>
    <t>obsyp uličních vpustí</t>
  </si>
  <si>
    <t>(PI*0,3*0,3*0,62)"UV-01-stoka A"</t>
  </si>
  <si>
    <t>(PI*0,3*0,3*0,62)*13"UV1,2,6,7,8,20,21,22,24,25,26,27,28 - stoka B"</t>
  </si>
  <si>
    <t>(PI*0,3*0,3*0,42)*5"UV5,13,14,15,23 - stoka B"</t>
  </si>
  <si>
    <t>(PI*0,3*0,3*0,22)*7"UV9,10,11,12,16,18,19 - stoka B"</t>
  </si>
  <si>
    <t>(PI*0,3*0,3*0,02)*3"UV3,4,17 - stoka B"</t>
  </si>
  <si>
    <t>(PI*0,3*0,3*0,62)"UV1-stokaC"</t>
  </si>
  <si>
    <t>(PI*0,3*0,3*0,42)"UV2-stoka C"</t>
  </si>
  <si>
    <t>(PI*0,3*0,3*0,42)*(1,3)"UV2-stoka C"</t>
  </si>
  <si>
    <t>obsyp šachet</t>
  </si>
  <si>
    <t>(PI*0,75*0,75*2,94)"ŠA-1"</t>
  </si>
  <si>
    <t>(PI*0,5*0,5*1,54)"ŠB-1"</t>
  </si>
  <si>
    <t>(PI*0,5*0,5*1,63)"ŠB-2"</t>
  </si>
  <si>
    <t>(PI*0,5*0,5*1,79)"ŠB-3"</t>
  </si>
  <si>
    <t>(PI*0,5*0,5*1,96)"ŠB-4"</t>
  </si>
  <si>
    <t>(PI*0,5*0,5*2,31)"ŠB-5"</t>
  </si>
  <si>
    <t>(PI*0,5*0,5*2,29)"ŠB-6"</t>
  </si>
  <si>
    <t>(PI*0,6*0,6*1,72)"ŠB-7"</t>
  </si>
  <si>
    <t>(PI*0,5*0,5*1,58)"ŠB-8"</t>
  </si>
  <si>
    <t>(PI*0,5*0,5*1,77)"ŠB-9"</t>
  </si>
  <si>
    <t>(PI*0,5*0,5*1,91)"ŠB-10"</t>
  </si>
  <si>
    <t>(PI*0,5*0,5*2,08)"ŠB-11"</t>
  </si>
  <si>
    <t>(PI*0,5*0,5*1,56)"ŠB-12"</t>
  </si>
  <si>
    <t>(PI*0,5*0,5*1,68)"ŠB-13"</t>
  </si>
  <si>
    <t>(PI*0,5*0,5*2,04)"ŠB-14"</t>
  </si>
  <si>
    <t>(PI*0,5*0,5*2,31)"ŠB-15"</t>
  </si>
  <si>
    <t>(PI*0,5*0,5*2,29)"ŠB-16"</t>
  </si>
  <si>
    <t>(PI*0,5*0,5*2,35)"ŠB-17"</t>
  </si>
  <si>
    <t>(PI*0,5*0,5*2,42)"ŠB-18"</t>
  </si>
  <si>
    <t>(PI*0,5*0,5*2,46)"ŠB-19"</t>
  </si>
  <si>
    <t>(PI*0,5*0,5*2,48)"ŠB-20"</t>
  </si>
  <si>
    <t>(PI*0,5*0,5*2,33)"ŠB-21"</t>
  </si>
  <si>
    <t>(PI*0,5*0,5*1,46)"ŠC-1"</t>
  </si>
  <si>
    <t>(PI*0,5*0,5*3,59)"ŠC-2"</t>
  </si>
  <si>
    <t>(PI*0,5*0,5*1,93)"ŠC-3"</t>
  </si>
  <si>
    <t>(PI*0,5*0,5*1,79)"ŠC-4"</t>
  </si>
  <si>
    <t>(PI*0,5*0,5*1,68)"ŠC-5"</t>
  </si>
  <si>
    <t>(PI*0,5*0,5*1,36)"ŠC-6"</t>
  </si>
  <si>
    <t>172102101</t>
  </si>
  <si>
    <t>Zřízení těsnící výplně z vhodné sypaniny s přemístěním sypaniny ze vzdálenosti do 10 m, avšak bez dodání sypaniny, s příp. nutným kropením se zhutněním do 100 % PS nebo I(d) 0,9</t>
  </si>
  <si>
    <t>-1335604088</t>
  </si>
  <si>
    <t>(1,3+3)/2*0,6*2*((1+1,99+1,92+1,91+1,9+1,88+1,86+1,83+1,8+1,79+1,77+1,72)/12-0,6)</t>
  </si>
  <si>
    <t>(1,3+3,3)/2*0,6*17*((3,09*2+3,05+2,24+1,7+1,63+1,67+1,78+1,88+1,95+2,08+2,12+2,28+2,46+2,5+2,66+2,44+2,41+2,08+1,86+1,75+1,58*2+1,7+1,74)/26-0,6)</t>
  </si>
  <si>
    <t>(1,3+3,3)/2*1,4*1,9"rozšížený těsnící můstek u křížení s přeložkou vodovodu-viz.výkres č. 302.2."</t>
  </si>
  <si>
    <t>(1,3+3,3)/2*0,6*10*((1,9+2,07+2,12+2,23+2,24+2,02+1,73+1,71+1,56*2+1,67+1,83+1,89+2,1)/14-0,6)</t>
  </si>
  <si>
    <t>(1,3+3,3)/2*0,6*11*((2,19+2,35+2,46+2,38+2,41+2,43+2,46*2+2,51+2,57*2+2,61+2,62+2,65+2,64+2,61+2,58+2,55+2,48*3)/21-0,6)</t>
  </si>
  <si>
    <t>(1,3+3)/2*0,6*11*((0,1+0,79+0,82+1,25+1,35+1,62+1,67+1,81+1,79+1,64+1,61+1,56+1,4+1,48+1,52+1,55+1,63+1,6+1,25*2+1,24+1,23+1,22*2+1,19*2)/26-0,44)</t>
  </si>
  <si>
    <t>174101101</t>
  </si>
  <si>
    <t>Zásyp sypaninou z jakékoliv horniny s uložením výkopku ve vrstvách se zhutněním jam, šachet, rýh nebo kolem objektů v těchto vykopávkách</t>
  </si>
  <si>
    <t>303563297</t>
  </si>
  <si>
    <t>3416,620+6,494</t>
  </si>
  <si>
    <t>Mezisoučet výkopy</t>
  </si>
  <si>
    <t>-147,543"lože potrubí"</t>
  </si>
  <si>
    <t>-1379,391"obsyp potrubí"</t>
  </si>
  <si>
    <t>-24,569"lože z betonu"</t>
  </si>
  <si>
    <t>-102,852"těsnící můstky"</t>
  </si>
  <si>
    <t>-(PI*0,3*0,3*0,62)"UV-01-stoka A"</t>
  </si>
  <si>
    <t>-(PI*0,3*0,3*0,62)*13"UV1,2,6,7,8,20,21,22,24,25,26,27,28 - stoka B"</t>
  </si>
  <si>
    <t>-(PI*0,3*0,3*0,42)*5"UV5,13,14,15,23 - stoka B"</t>
  </si>
  <si>
    <t>-(PI*0,3*0,3*0,22)*7"UV9,10,11,12,16,18,19 - stoka B"</t>
  </si>
  <si>
    <t>-(PI*0,3*0,3*0,02)*3"UV3,4,17 - stoka B"</t>
  </si>
  <si>
    <t>-(PI*0,3*0,3*0,62)"UV1-stokaC"</t>
  </si>
  <si>
    <t>-(PI*0,3*0,3*0,42)"UV2-stoka C"</t>
  </si>
  <si>
    <t>-(PI*0,3*0,3*0,42)*(1,3)"UV2-stoka C"</t>
  </si>
  <si>
    <t>-(PI*0,75*0,75*2,94)"ŠA-1"</t>
  </si>
  <si>
    <t>-(PI*0,5*0,5*1,54)"ŠB-1"</t>
  </si>
  <si>
    <t>-(PI*0,5*0,5*1,63)"ŠB-2"</t>
  </si>
  <si>
    <t>-(PI*0,5*0,5*1,79)"ŠB-3"</t>
  </si>
  <si>
    <t>-(PI*0,5*0,5*1,96)"ŠB-4"</t>
  </si>
  <si>
    <t>-(PI*0,5*0,5*2,31)"ŠB-5"</t>
  </si>
  <si>
    <t>-(PI*0,5*0,5*2,29)"ŠB-6"</t>
  </si>
  <si>
    <t>-(PI*0,6*0,6*1,72)"ŠB-7"</t>
  </si>
  <si>
    <t>-(PI*0,5*0,5*1,58)"ŠB-8"</t>
  </si>
  <si>
    <t>-(PI*0,5*0,5*1,77)"ŠB-9"</t>
  </si>
  <si>
    <t>-(PI*0,5*0,5*1,91)"ŠB-10"</t>
  </si>
  <si>
    <t>-(PI*0,5*0,5*2,08)"ŠB-11"</t>
  </si>
  <si>
    <t>-(PI*0,5*0,5*1,56)"ŠB-12"</t>
  </si>
  <si>
    <t>-(PI*0,5*0,5*1,68)"ŠB-13"</t>
  </si>
  <si>
    <t>-(PI*0,5*0,5*2,04)"ŠB-14"</t>
  </si>
  <si>
    <t>-(PI*0,5*0,5*2,31)"ŠB-15"</t>
  </si>
  <si>
    <t>-(PI*0,5*0,5*2,29)"ŠB-16"</t>
  </si>
  <si>
    <t>-(PI*0,5*0,5*2,35)"ŠB-17"</t>
  </si>
  <si>
    <t>-(PI*0,5*0,5*2,42)"ŠB-18"</t>
  </si>
  <si>
    <t>-(PI*0,5*0,5*2,46)"ŠB-19"</t>
  </si>
  <si>
    <t>-(PI*0,5*0,5*2,48)"ŠB-20"</t>
  </si>
  <si>
    <t>-(PI*0,5*0,5*2,33)"ŠB-21"</t>
  </si>
  <si>
    <t>-(PI*0,5*0,5*1,46)"ŠC-1"</t>
  </si>
  <si>
    <t>-(PI*0,5*0,5*3,59)"ŠC-2"</t>
  </si>
  <si>
    <t>-(PI*0,5*0,5*1,93)"ŠC-3"</t>
  </si>
  <si>
    <t>-(PI*0,5*0,5*1,79)"ŠC-4"</t>
  </si>
  <si>
    <t>-(PI*0,5*0,5*1,68)"ŠC-5"</t>
  </si>
  <si>
    <t>-(PI*0,5*0,5*1,36)"ŠC-6"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</si>
  <si>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</si>
  <si>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</si>
  <si>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1234864453</t>
  </si>
  <si>
    <t>stoka A</t>
  </si>
  <si>
    <t>(1,3+2,7)/2*37,95*1,1-(PI*0,4*0,4*37,95)"DN potrubí 800"</t>
  </si>
  <si>
    <t>stoka B</t>
  </si>
  <si>
    <t>(1,3+2,5)/2*347,47*0,9-(PI*0,3*0,3*347,47)"DN potrubí 600"</t>
  </si>
  <si>
    <t>(1,3+2,2)/2*202,47*0,7-(PI*0,2*0,2*202,47)"DN potrubí 400"</t>
  </si>
  <si>
    <t>(1,3+2,1)/2*225,53*0,6-(PI*0,15*0,15*225,53)"DN potrubí 300"</t>
  </si>
  <si>
    <t>stoka C</t>
  </si>
  <si>
    <t>(1,3+2,5)/2*199,52*0,9-(PI*0,3*0,3*199,52)"DN potrubí 600"</t>
  </si>
  <si>
    <t>27*1*0,5*(1,3+1,9)/2"UV-01-stoka A - potrubí DN 200"</t>
  </si>
  <si>
    <t>3*13*(1,3+1,9)/2*0,5"UV1,2,6,7,8,20,21,22,24,25,26,27,28 - stoka B  - potrubí DN 200"</t>
  </si>
  <si>
    <t>3*5*(1,3+1,9)/2*0,5"UV5,13,14,15,23 - stoka B  - potrubí DN 200"</t>
  </si>
  <si>
    <t>3*7*(1,3+1,9)/2*0,5"UV9,10,11,12,16,18,19 - stoka B  - potrubí DN 200"</t>
  </si>
  <si>
    <t>3*3*(1,3+1,9)/2*0,5"UV3,4,17 - stoka B  - potrubí DN 200"</t>
  </si>
  <si>
    <t>3*(1,3+1,9)/2*0,5"UV1-stoka C  - potrubí DN 200"</t>
  </si>
  <si>
    <t>4*(1,3+1,9)/2*0,5"UV2-stoka C  - potrubí DN 200"</t>
  </si>
  <si>
    <t>Mezisoučet přípojky UV</t>
  </si>
  <si>
    <t>583373440</t>
  </si>
  <si>
    <t>štěrkopísek frakce 0-32</t>
  </si>
  <si>
    <t>1975144872</t>
  </si>
  <si>
    <t>1379,391*2 'Přepočtené koeficientem množství</t>
  </si>
  <si>
    <t>212312191</t>
  </si>
  <si>
    <t>Lože pro trativody z betonu prostého</t>
  </si>
  <si>
    <t>382695603</t>
  </si>
  <si>
    <t>0,15*1,98*44,9*1,1"lože pro trouby propustku"</t>
  </si>
  <si>
    <t>0,15*1*28*1,1"lože pro šachty"</t>
  </si>
  <si>
    <t>0,15*1*32*1,1"lože pro uliční vpusti"</t>
  </si>
  <si>
    <t>451573111</t>
  </si>
  <si>
    <t>Lože pod potrubí, stoky a drobné objekty v otevřeném výkopu z písku a štěrkopísku do 63 mm</t>
  </si>
  <si>
    <t>-1413676321</t>
  </si>
  <si>
    <t>1,3*37,95*0,1</t>
  </si>
  <si>
    <t>1,3*347,47*0,1</t>
  </si>
  <si>
    <t>1,3*202,47*0,1</t>
  </si>
  <si>
    <t>1,3*225,53*0,1</t>
  </si>
  <si>
    <t>1,3*199,52*0,1</t>
  </si>
  <si>
    <t>27*1*0,1*1,3"UV-01-stoka A"</t>
  </si>
  <si>
    <t>3*13*1,3*0,1"UV1,2,6,7,8,20,21,22,24,25,26,27,28 - stoka B"</t>
  </si>
  <si>
    <t>3*5*1,3*0,1"UV5,13,14,15,23 - stoka B"</t>
  </si>
  <si>
    <t>3*7*1,3*0,1"UV9,10,11,12,16,18,19 - stoka B"</t>
  </si>
  <si>
    <t>3*3*1,3*0,1"UV3,4,17 - stoka B"</t>
  </si>
  <si>
    <t>3*1,3*0,1"UV1-stokaC"</t>
  </si>
  <si>
    <t>4*1,3*0,1"UV2-stoka C"</t>
  </si>
  <si>
    <t>452112111</t>
  </si>
  <si>
    <t>Osazení betonových dílců prstenců nebo rámů pod poklopy a mříže, výšky do 100 mm</t>
  </si>
  <si>
    <t>-1430214718</t>
  </si>
  <si>
    <t>54"viz. tabulka šachet"</t>
  </si>
  <si>
    <t>592241340</t>
  </si>
  <si>
    <t>prstenec betonový vyrovnávací 62,5x6x9 cm</t>
  </si>
  <si>
    <t>1861612572</t>
  </si>
  <si>
    <t>1"ŠB-2"</t>
  </si>
  <si>
    <t>592241350</t>
  </si>
  <si>
    <t>848072225</t>
  </si>
  <si>
    <t>1"ŠB-9"</t>
  </si>
  <si>
    <t>1"ŠB-11"</t>
  </si>
  <si>
    <t>1"ŠB-12"</t>
  </si>
  <si>
    <t>1"ŠB-19"</t>
  </si>
  <si>
    <t>1"ŠB-20"</t>
  </si>
  <si>
    <t>1"ŠC-3"</t>
  </si>
  <si>
    <t>1"ŠC-5"</t>
  </si>
  <si>
    <t>1"ŠC-6"</t>
  </si>
  <si>
    <t>592241360</t>
  </si>
  <si>
    <t>prstenec betonový vyrovnávací 62,5x8x9 cm</t>
  </si>
  <si>
    <t>-156554411</t>
  </si>
  <si>
    <t>2"ŠB-13"</t>
  </si>
  <si>
    <t>1"ŠB-17"</t>
  </si>
  <si>
    <t>2"ŠB-21"</t>
  </si>
  <si>
    <t>2"ŠC-1"</t>
  </si>
  <si>
    <t>592241370</t>
  </si>
  <si>
    <t>prstenec betonový vyrovnávací 62,5x10x9 cm</t>
  </si>
  <si>
    <t>548898111</t>
  </si>
  <si>
    <t>2"ŠB-3"</t>
  </si>
  <si>
    <t>1"ŠB-5"</t>
  </si>
  <si>
    <t>2"ŠB-6"</t>
  </si>
  <si>
    <t>1"ŠB-7"</t>
  </si>
  <si>
    <t>1"ŠB-8"</t>
  </si>
  <si>
    <t>1"ŠB-13"</t>
  </si>
  <si>
    <t>1"ŠB-16"</t>
  </si>
  <si>
    <t>2"ŠB-17"</t>
  </si>
  <si>
    <t>1"ŠB-18"</t>
  </si>
  <si>
    <t>1"ŠB-21"</t>
  </si>
  <si>
    <t>1"ŠC-1"</t>
  </si>
  <si>
    <t>1"ŠC-2"</t>
  </si>
  <si>
    <t>2"ŠC-4"</t>
  </si>
  <si>
    <t>592241380</t>
  </si>
  <si>
    <t>prstenec betonový vyrovnávací 62,5x12x9 cm</t>
  </si>
  <si>
    <t>-1989707216</t>
  </si>
  <si>
    <t>3"ŠA-1"</t>
  </si>
  <si>
    <t>1"ŠB-1"</t>
  </si>
  <si>
    <t>1"ŠB-4"</t>
  </si>
  <si>
    <t>2"ŠB-10"</t>
  </si>
  <si>
    <t>1"ŠB-14"</t>
  </si>
  <si>
    <t>2"ŠB-15"</t>
  </si>
  <si>
    <t>Trubní vedení</t>
  </si>
  <si>
    <t>831383199</t>
  </si>
  <si>
    <t>Napojení na stávající kanalizační stoky DN 600 do DN 800</t>
  </si>
  <si>
    <t>999148535</t>
  </si>
  <si>
    <t>871350410.1</t>
  </si>
  <si>
    <t>Montáž kanalizačního potrubí z plastů z polypropylenu PP korugovaného SN 10 DN 200</t>
  </si>
  <si>
    <t>1446623933</t>
  </si>
  <si>
    <t>výkres uliční vpusť - č. 301.5 - přípojky z UV do stok</t>
  </si>
  <si>
    <t>27*1"UV-01-stoka A"</t>
  </si>
  <si>
    <t>3*27"UV1-UV12 a UV14-UV28 - stoka B"</t>
  </si>
  <si>
    <t>3*1"UV1-stokaC"</t>
  </si>
  <si>
    <t>4*2"UV2,UV3-stoka C"</t>
  </si>
  <si>
    <t>286173110</t>
  </si>
  <si>
    <t>trubka kanalizační PP korugovaná 6 m, DN 200</t>
  </si>
  <si>
    <t>1787951404</t>
  </si>
  <si>
    <t>20,5882352941176*1,02 'Přepočtené koeficientem množství</t>
  </si>
  <si>
    <t>871370410.1</t>
  </si>
  <si>
    <t>Montáž kanalizačního potrubí z plastů z polypropylenu PP korugovaného SN 10 DN 300</t>
  </si>
  <si>
    <t>2030289361</t>
  </si>
  <si>
    <t>263,52"podélný profil stoky B - výkres č. 301.3"</t>
  </si>
  <si>
    <t>286173130</t>
  </si>
  <si>
    <t>trubka PP korugovaná SN8, 6m, DN 300</t>
  </si>
  <si>
    <t>669657946</t>
  </si>
  <si>
    <t>44,1176470588235*1,02 'Přepočtené koeficientem množství</t>
  </si>
  <si>
    <t>871390410.1</t>
  </si>
  <si>
    <t>Montáž kanalizačního potrubí z plastů z polypropylenu PP korugovaného SN 10 DN 400</t>
  </si>
  <si>
    <t>-1859933351</t>
  </si>
  <si>
    <t>202,47"podélný profil stoky B - výkres č. 301.3"</t>
  </si>
  <si>
    <t>286173140</t>
  </si>
  <si>
    <t>trubka PP korugovaná SN8, 6m, DN 400</t>
  </si>
  <si>
    <t>-1606122457</t>
  </si>
  <si>
    <t>34,3137254901961*1,02 'Přepočtené koeficientem množství</t>
  </si>
  <si>
    <t>871440410.1</t>
  </si>
  <si>
    <t>Montáž kanalizačního potrubí z plastů z polypropylenu PP korugovaného SN 10 DN 600</t>
  </si>
  <si>
    <t>-177429903</t>
  </si>
  <si>
    <t>199,52"podélný profil stoky C- výkres č. 301.4"</t>
  </si>
  <si>
    <t>347,47"podélný profil stoky B - výkres č. 301.3"</t>
  </si>
  <si>
    <t>286173160</t>
  </si>
  <si>
    <t>trubka kanalizace PP korugované 6 m, DN 600_x000D_
s lehkou konstrukci s hladkou vnitřní stěnou a žebrovanou vnější stěnou</t>
  </si>
  <si>
    <t>-2030236312</t>
  </si>
  <si>
    <t>91,176*1,02 'Přepočtené koeficientem množství</t>
  </si>
  <si>
    <t>871470410.1</t>
  </si>
  <si>
    <t>Montáž kanalizačního potrubí z plastů z polypropylenu PP korugovaného SN 10 DN 800</t>
  </si>
  <si>
    <t>-1118402640</t>
  </si>
  <si>
    <t>37,95"podélný profil stoky A-výkres č. 301.2"</t>
  </si>
  <si>
    <t>286173170</t>
  </si>
  <si>
    <t>trubka kanalizace PP korugované 6 m, DN 800_x000D_
s lehkou konstrukci s hladkou vnitřní stěnou a žebrovanou vnější stěnou</t>
  </si>
  <si>
    <t>-616034674</t>
  </si>
  <si>
    <t>6,86274509803922*1,02 'Přepočtené koeficientem množství</t>
  </si>
  <si>
    <t>892352121</t>
  </si>
  <si>
    <t>Tlakové zkoušky vzduchem těsnícími vaky ucpávkovými DN 200</t>
  </si>
  <si>
    <t>úsek</t>
  </si>
  <si>
    <t>-1105296848</t>
  </si>
  <si>
    <t>32"mezi UV a přísl. šachtou"</t>
  </si>
  <si>
    <t>892372121</t>
  </si>
  <si>
    <t>Tlakové zkoušky vzduchem těsnícími vaky ucpávkovými DN 300</t>
  </si>
  <si>
    <t>-1644567778</t>
  </si>
  <si>
    <t>7"mezi ŠB-21 až ŠB14"</t>
  </si>
  <si>
    <t>892392121</t>
  </si>
  <si>
    <t>Tlakové zkoušky vzduchem těsnícími vaky ucpávkovými DN 400</t>
  </si>
  <si>
    <t>1743157794</t>
  </si>
  <si>
    <t>5"mezi ŠB14 - ŠB9"</t>
  </si>
  <si>
    <t>892442121</t>
  </si>
  <si>
    <t>Tlakové zkoušky vzduchem těsnícími vaky ucpávkovými DN 600</t>
  </si>
  <si>
    <t>-1700006738</t>
  </si>
  <si>
    <t>9"mezi ŠB9 až ŠB1 až ŠA-1</t>
  </si>
  <si>
    <t>892472121</t>
  </si>
  <si>
    <t>Tlakové zkoušky vzduchem těsnícími vaky ucpávkovými DN 800</t>
  </si>
  <si>
    <t>1507339093</t>
  </si>
  <si>
    <t>2"stoka A"</t>
  </si>
  <si>
    <t>894411311</t>
  </si>
  <si>
    <t>Osazení železobetonových dílců pro šachty skruží rovných</t>
  </si>
  <si>
    <t>2025200745</t>
  </si>
  <si>
    <t>30"viz. tabulka šachet"</t>
  </si>
  <si>
    <t>592241120</t>
  </si>
  <si>
    <t>skruž betonová s ocelovými stupadly 100x25x9 cm</t>
  </si>
  <si>
    <t>-1185044254</t>
  </si>
  <si>
    <t>1"ŠB-10"</t>
  </si>
  <si>
    <t>1"ŠB-15"</t>
  </si>
  <si>
    <t>592241130</t>
  </si>
  <si>
    <t>skruž betonová s ocelovými stupadly 100x50x9 cm</t>
  </si>
  <si>
    <t>-1119798842</t>
  </si>
  <si>
    <t>1"ŠB-6"</t>
  </si>
  <si>
    <t>592241140</t>
  </si>
  <si>
    <t>skruž betonová s ocelovými stupadly 100x100x9 cm</t>
  </si>
  <si>
    <t>1944124253</t>
  </si>
  <si>
    <t>592241240</t>
  </si>
  <si>
    <t>skruž betonová s ocelovými stupadly 150x100x9 cm</t>
  </si>
  <si>
    <t>-1545460520</t>
  </si>
  <si>
    <t>1"ŠA-1"</t>
  </si>
  <si>
    <t>894412411</t>
  </si>
  <si>
    <t>Osazení železobetonových dílců pro šachty skruží přechodových</t>
  </si>
  <si>
    <t>52153775</t>
  </si>
  <si>
    <t>28"viz. tabulka šachet"</t>
  </si>
  <si>
    <t>592243640</t>
  </si>
  <si>
    <t>deska betonová šachetní zákrytová čtvercová  150 x 180 x 62,5 cm</t>
  </si>
  <si>
    <t>1754402979</t>
  </si>
  <si>
    <t>592243150</t>
  </si>
  <si>
    <t>deska betonová zákrytová pro čtvercové šachty 100/62,5 x 16,5 cm</t>
  </si>
  <si>
    <t>35647194</t>
  </si>
  <si>
    <t>592243120</t>
  </si>
  <si>
    <t>konus šachetní betonový kapsové plastové stupadlo 100x62,5x58 cm</t>
  </si>
  <si>
    <t>-1308856629</t>
  </si>
  <si>
    <t>1"ŠB-3"</t>
  </si>
  <si>
    <t>1"ŠC-4"</t>
  </si>
  <si>
    <t>592243350</t>
  </si>
  <si>
    <t>-544151792</t>
  </si>
  <si>
    <t>894414111</t>
  </si>
  <si>
    <t>Osazení železobetonových dílců pro šachty skruží základových (dno)</t>
  </si>
  <si>
    <t>-1486350434</t>
  </si>
  <si>
    <t>28"viz. tabulka šachtových den"</t>
  </si>
  <si>
    <t>592244390.ŠA-1</t>
  </si>
  <si>
    <t xml:space="preserve">dno betonové šachty kanalizační TBZ-Q.1 150/1278 KOM, se stupadly ocel. s PE,žlab beton s nátěrem,kyneta 1/2DN,nástunice beton s nátěrem -1xvývod,2xpřívod_x000D_
vývod DN 892/781_x000D_
hl.přívod DN 892/781, úhel B 180_x000D_
1.vedl.přívod DN 685/593 úhel B 97_x000D_
</t>
  </si>
  <si>
    <t>-1325110247</t>
  </si>
  <si>
    <t>592244390.ŠB-1</t>
  </si>
  <si>
    <t xml:space="preserve">dno betonové šachty kanalizační TBZ-Q.1 100/871 KOM tl.25cm, se stupadly ocel. s PE,žlab beton s nátěrem,kyneta 1/2DN,nástunice beton s nátěrem -1xvývod,1xpřívod_x000D_
vývod DN 685/593_x000D_
hl.přívod DN 685/593, úhel B 184_x000D_
_x000D_
</t>
  </si>
  <si>
    <t>-969717763</t>
  </si>
  <si>
    <t>592244390.ŠB-2</t>
  </si>
  <si>
    <t xml:space="preserve">dno betonové šachty kanalizační TBZ-Q.1 100/871 KOM tl.25cm, se stupadly ocel. s PE,žlab beton s nátěrem,kyneta 1/2DN,nástunice beton s nátěrem -1xvývod,1xpřívod_x000D_
vývod DN 685/593_x000D_
hl.přívod DN 685/593, úhel B 185_x000D_
</t>
  </si>
  <si>
    <t>808110078</t>
  </si>
  <si>
    <t>592244390.ŠB-3</t>
  </si>
  <si>
    <t xml:space="preserve">dno betonové šachty kanalizační TBZ-Q.1 100/871 KOM tl.25cm, se stupadly ocel. s PE,žlab beton s nátěrem,kyneta 1/2DN,nástunice beton s nátěrem -1xvývod,1xpřívod_x000D_
vývod DN 685/593_x000D_
hl.přívod DN 685/593, úhel B 183_x000D_
_x000D_
</t>
  </si>
  <si>
    <t>1955950529</t>
  </si>
  <si>
    <t>592244390.ŠB-4</t>
  </si>
  <si>
    <t xml:space="preserve">dno betonové šachty kanalizační TBZ-Q.1 100/871 KOM tl.25cm, se stupadly ocel. s PE,žlab beton s nátěrem,kyneta 1/2DN,nástunice beton s nátěrem -1xvývod,1xpřívod_x000D_
vývod DN 685/593_x000D_
hl.přívod DN 685/593, úhel B 180_x000D_
</t>
  </si>
  <si>
    <t>2039839845</t>
  </si>
  <si>
    <t>592244390.ŠB-5</t>
  </si>
  <si>
    <t>598086115</t>
  </si>
  <si>
    <t>592244390.ŠB-6</t>
  </si>
  <si>
    <t>906323087</t>
  </si>
  <si>
    <t>592244390.ŠB-7</t>
  </si>
  <si>
    <t xml:space="preserve">dno betonové šachty kanalizační TBZ-Q.1 120/1201 KOM,, se stupadly ocel. s PE,žlab beton s nátěrem,kyneta 1/2DN,nástunice beton s nátěrem -1xvývod,3xpřívod_x000D_
vývod DN 685/593_x000D_
hl.přívod DN 685/593, úhel B 179_x000D_
1.vedl.přívod 573/499, úhel B 90_x000D_
2. vedl. přívod 573/499, úhel B 270_x000D_
</t>
  </si>
  <si>
    <t>-413682503</t>
  </si>
  <si>
    <t>592244390.ŠB-8</t>
  </si>
  <si>
    <t xml:space="preserve">dno betonové šachty kanalizační TBZ-Q.1 100/871 KOM tl.25cm, se stupadly ocel. s PE,žlab beton s nátěrem,kyneta 1/2DN,nástunice beton s nátěrem -1xvývod,1xpřívod_x000D_
vývod DN 685/593_x000D_
hl.přívod DN 685/593, úhel B 174_x000D_
_x000D_
</t>
  </si>
  <si>
    <t>1042481313</t>
  </si>
  <si>
    <t>592244390.ŠB-9</t>
  </si>
  <si>
    <t xml:space="preserve">dno betonové šachty kanalizační TBZ-Q.1 100/871 KOM tl.25cm, se stupadly ocel. s PE,žlab beton s nátěrem,kyneta 1/2DN,nástunice beton s nátěrem -1xvývod,2xpřívod_x000D_
vývod DN 685/593_x000D_
hl.přívod DN 450/392, úhel B 176_x000D_
1.vedl.přívod DN685/593, úhel B 270_x000D_
_x000D_
</t>
  </si>
  <si>
    <t>466249338</t>
  </si>
  <si>
    <t>592244390.ŠB-10</t>
  </si>
  <si>
    <t xml:space="preserve">dno betonové šachty kanalizační TBZ-Q.1 100/621 KOM tl.15cm,se stupadly ocel. s PE,žlab beton s nátěrem,kyneta 1/2DN,nástunice beton s nátěrem -1xvývod,1xpřívod_x000D_
vývod DN 450/392_x000D_
hl.přívod DN 450/392, úhel B 175_x000D_
_x000D_
</t>
  </si>
  <si>
    <t>431488703</t>
  </si>
  <si>
    <t>592244390.ŠB-11</t>
  </si>
  <si>
    <t xml:space="preserve">dno betonové šachty kanalizační TBZ-Q.1 100/621 KOM tl.15cm, se stupadly ocel. s PE,žlab beton s nátěrem,kyneta 1/2DN,nástunice beton s nátěrem -1xvývod,1xpřívod_x000D_
vývod DN 450/392_x000D_
hl.přívod DN 450/392, úhel B 179_x000D_
_x000D_
</t>
  </si>
  <si>
    <t>1808980778</t>
  </si>
  <si>
    <t>592244390.ŠB-12</t>
  </si>
  <si>
    <t>1737401001</t>
  </si>
  <si>
    <t>592244390.ŠB-13</t>
  </si>
  <si>
    <t xml:space="preserve">dno betonové šachty kanalizační TBZ-Q.1 100/621 KOM tl.15cm, se stupadly ocel. s PE,žlab beton s nátěrem,kyneta 1/2DN,nástunice beton s nátěrem -1xvývod,1xpřívod_x000D_
vývod DN 450/392_x000D_
hl.přívod DN 450/392, úhel B 180_x000D_
_x000D_
</t>
  </si>
  <si>
    <t>-1607082398</t>
  </si>
  <si>
    <t>592244390.ŠB-14</t>
  </si>
  <si>
    <t xml:space="preserve">dno betonové šachty kanalizační TBZ-Q.1 100/621 KOM tl.15cm, se stupadly ocel. s PE,žlab beton s nátěrem,kyneta 1/2DN,nástunice beton s nátěrem -1xvývod,1xpřívod_x000D_
vývod DN 450/392_x000D_
hl.přívod DN 338/295, úhel B 185_x000D_
_x000D_
</t>
  </si>
  <si>
    <t>1728582417</t>
  </si>
  <si>
    <t>592244390.ŠB-15</t>
  </si>
  <si>
    <t xml:space="preserve">dno betonové šachty kanalizační TBZ-Q.1 100/522 KOM tl.15cm, se stupadly ocel. s PE,žlab beton s nátěrem,kyneta 1/2DN,nástunice beton s nátěrem -1xvývod,1xpřívod_x000D_
vývod DN 338/295_x000D_
hl.přívod DN 338/295, úhel B 193_x000D_
_x000D_
</t>
  </si>
  <si>
    <t>623938630</t>
  </si>
  <si>
    <t>592244390.ŠB-16</t>
  </si>
  <si>
    <t>1510604342</t>
  </si>
  <si>
    <t>592244390.ŠB-17</t>
  </si>
  <si>
    <t xml:space="preserve">dno betonové šachty kanalizační TBZ-Q.1 100/522 KOM tl.15cm, se stupadly ocel. s PE,žlab beton s nátěrem,kyneta 1/2DN,nástunice beton s nátěrem -1xvývod,1xpřívod_x000D_
vývod DN 338/295_x000D_
hl.přívod DN 338/295, úhel B 191_x000D_
_x000D_
</t>
  </si>
  <si>
    <t>-1390872410</t>
  </si>
  <si>
    <t>592244390.ŠB-18</t>
  </si>
  <si>
    <t xml:space="preserve">dno betonové šachty kanalizační TBZ-Q.1 100/522 KOM tl.15cm, se stupadly ocel. s PE,žlab beton s nátěrem,kyneta 1/2DN,nástunice beton s nátěrem -1xvývod,1xpřívod_x000D_
vývod DN 338/295_x000D_
hl.přívod DN 338/295, úhel B 180_x000D_
_x000D_
</t>
  </si>
  <si>
    <t>1834538763</t>
  </si>
  <si>
    <t>592244390.ŠB-19</t>
  </si>
  <si>
    <t xml:space="preserve">dno betonové šachty kanalizační TBZ-Q.1 100/522 KOM tl.15cm, se stupadly ocel. s PE,žlab beton s nátěrem,kyneta 1/2DN,nástunice beton s nátěrem -1xvývod,1xpřívod_x000D_
vývod DN 338/295_x000D_
hl.přívod DN 338/295, úhel B 174_x000D_
_x000D_
</t>
  </si>
  <si>
    <t>-2125494926</t>
  </si>
  <si>
    <t>592244390.ŠB-20</t>
  </si>
  <si>
    <t xml:space="preserve">dno betonové šachty kanalizační TBZ-Q.1 100/522 KOM tl.15cm, se stupadly ocel. s PE,žlab beton s nátěrem,kyneta 1/2DN,nástunice beton s nátěrem -1xvývod,1xpřívod_x000D_
vývod DN 338/295_x000D_
hl.přívod DN 338/295, úhel B 175_x000D_
_x000D_
</t>
  </si>
  <si>
    <t>1754978007</t>
  </si>
  <si>
    <t>592244390.ŠB-21</t>
  </si>
  <si>
    <t xml:space="preserve">dno betonové šachty kanalizační TBZ-Q.1 100/522 KOM tl.15cm, se stupadly ocel. s PE,žlab beton s nátěrem,kyneta 1/2DN,nástunice beton s nátěrem -1xvývod_x000D_
vývod DN 338/295_x000D_
_x000D_
_x000D_
</t>
  </si>
  <si>
    <t>938380818</t>
  </si>
  <si>
    <t>592244390.ŠC-1</t>
  </si>
  <si>
    <t xml:space="preserve">dno betonové šachty kanalizační TBZ-Q.1 100/871 KOM tl.25cm, se stupadly ocel. s PE,žlab beton s nátěrem,kyneta 1/2DN,nástunice beton s nátěrem -1xvývod,1xpřívod_x000D_
vývod DN 685/593_x000D_
hl.přívod DN 685/593, úhel B 202_x000D_
_x000D_
</t>
  </si>
  <si>
    <t>798815565</t>
  </si>
  <si>
    <t>592244390.ŠC-2</t>
  </si>
  <si>
    <t xml:space="preserve">dno betonové šachty kanalizační TBZ-Q.1 100/871 KOM tl.25cm, se stupadly ocel. s PE,žlab beton s nátěrem,kyneta 1/2DN,nástunice beton s nátěrem -1xvývod,1xpřívod_x000D_
vývod DN 685/593_x000D_
hl.přívod DN 685/593, úhel B 187_x000D_
_x000D_
</t>
  </si>
  <si>
    <t>-2141859816</t>
  </si>
  <si>
    <t>592244390.ŠC-3</t>
  </si>
  <si>
    <t xml:space="preserve">dno betonové šachty kanalizační TBZ-Q.1 100/871 KOM tl.25cm, se stupadly ocel. s PE,žlab beton s nátěrem,kyneta 1/2DN,nástunice beton s nátěrem -1xvývod,1xpřívod_x000D_
vývod DN 685/593_x000D_
hl.přívod DN 685/593, úhel B 176_x000D_
_x000D_
</t>
  </si>
  <si>
    <t>-717269528</t>
  </si>
  <si>
    <t>592244390.ŠC-4</t>
  </si>
  <si>
    <t xml:space="preserve">dno betonové šachty kanalizační TBZ-Q.1 100/871 KOM tl.25cm, se stupadly ocel. s PE,žlab beton s nátěrem,kyneta 1/2DN,nástunice beton s nátěrem -1xvývod,1xpřívod_x000D_
vývod DN 685/593_x000D_
hl.přívod DN 685/593, úhel B 171_x000D_
_x000D_
</t>
  </si>
  <si>
    <t>-1896780013</t>
  </si>
  <si>
    <t>592244390.ŠC-5</t>
  </si>
  <si>
    <t>141180628</t>
  </si>
  <si>
    <t>70</t>
  </si>
  <si>
    <t>592244390.ŠC-6</t>
  </si>
  <si>
    <t xml:space="preserve">dno betonové šachty kanalizační TBZ-Q.1 100/871 KOM tl.25cm, se stupadly ocel. s PE,žlab beton s nátěrem,kyneta 1/2DN,nástunice beton s nátěrem -1xvývod_x000D_
vývod DN 685/593_x000D_
_x000D_
_x000D_
</t>
  </si>
  <si>
    <t>190911031</t>
  </si>
  <si>
    <t>71</t>
  </si>
  <si>
    <t>286619790.1</t>
  </si>
  <si>
    <t>těsnění k šachtovým prvkům DN1000</t>
  </si>
  <si>
    <t>-1217067</t>
  </si>
  <si>
    <t>72</t>
  </si>
  <si>
    <t>286619790.2</t>
  </si>
  <si>
    <t>těsnění k šachtovým prvkům DN1200</t>
  </si>
  <si>
    <t>-520444016</t>
  </si>
  <si>
    <t>73</t>
  </si>
  <si>
    <t>286619790.3</t>
  </si>
  <si>
    <t>těsnění k šachtovým prvkům DN1500</t>
  </si>
  <si>
    <t>1486662467</t>
  </si>
  <si>
    <t>74</t>
  </si>
  <si>
    <t>895941111</t>
  </si>
  <si>
    <t>Zřízení vpusti kanalizační uliční z betonových dílců typ UV-50 normální</t>
  </si>
  <si>
    <t>-188689538</t>
  </si>
  <si>
    <t>32"výkres uliční vpusť - č. 301.5"</t>
  </si>
  <si>
    <t>75</t>
  </si>
  <si>
    <t>592238509</t>
  </si>
  <si>
    <t xml:space="preserve">dno betonové pro uliční vpusť s výtokovým otvorem DN 200 -  450/940 </t>
  </si>
  <si>
    <t>-475953018</t>
  </si>
  <si>
    <t>76</t>
  </si>
  <si>
    <t>592238560</t>
  </si>
  <si>
    <t>skruž betonová pro uliční vpusť horní 45x19,5x5 cm</t>
  </si>
  <si>
    <t>-1593100727</t>
  </si>
  <si>
    <t>5"UV-01 stoka A"</t>
  </si>
  <si>
    <t>5"UV-1 stoka B"</t>
  </si>
  <si>
    <t>5"UV-2 stoka B"</t>
  </si>
  <si>
    <t>2"UV-3 stoka B"</t>
  </si>
  <si>
    <t>2"UV-4 stoka B"</t>
  </si>
  <si>
    <t>4"UV-5 stoka B"</t>
  </si>
  <si>
    <t>5"UV-6 stoka B"</t>
  </si>
  <si>
    <t>5"UV-7 stoka B"</t>
  </si>
  <si>
    <t>5"UV-8 stoka B"</t>
  </si>
  <si>
    <t>3"UV-9 stoka B"</t>
  </si>
  <si>
    <t>3"UV-10 stoka B"</t>
  </si>
  <si>
    <t>3"UV-11 stoka B"</t>
  </si>
  <si>
    <t>3"UV-12 stoka B"</t>
  </si>
  <si>
    <t>4"UV-13 stoka B"</t>
  </si>
  <si>
    <t>4"UV-14 stoka B"</t>
  </si>
  <si>
    <t>4"UV-15 stoka B"</t>
  </si>
  <si>
    <t>3"UV-16 stoka B"</t>
  </si>
  <si>
    <t>2"UV-17 stoka B"</t>
  </si>
  <si>
    <t>3"UV-18 stoka B"</t>
  </si>
  <si>
    <t>3"UV-19 stoka B"</t>
  </si>
  <si>
    <t>5"UV-20 stoka B"</t>
  </si>
  <si>
    <t>5"UV-21 stoka B"</t>
  </si>
  <si>
    <t>5"UV-22 stoka B"</t>
  </si>
  <si>
    <t>4"UV-23 stoka B"</t>
  </si>
  <si>
    <t>5"UV-24 stoka B"</t>
  </si>
  <si>
    <t>5"UV-25 stoka B"</t>
  </si>
  <si>
    <t>5"UV-26 stoka B"</t>
  </si>
  <si>
    <t>5"UV-27 stoka B"</t>
  </si>
  <si>
    <t>5"UV-28 stoka B"</t>
  </si>
  <si>
    <t>4"UV-1 stoka C"</t>
  </si>
  <si>
    <t>4"UV-2 stoka C"</t>
  </si>
  <si>
    <t>2"UV-3 stoka C"</t>
  </si>
  <si>
    <t>77</t>
  </si>
  <si>
    <t>592238640</t>
  </si>
  <si>
    <t>prstenec betonový pro uliční vpusť vyrovnávací 39 x 6 x 13 cm</t>
  </si>
  <si>
    <t>330082284</t>
  </si>
  <si>
    <t>78</t>
  </si>
  <si>
    <t>592238740</t>
  </si>
  <si>
    <t>koš vysoký pro uliční vpusti, žárově zinkovaný plech,pro rám 500/300</t>
  </si>
  <si>
    <t>-181050120</t>
  </si>
  <si>
    <t>79</t>
  </si>
  <si>
    <t>592238780</t>
  </si>
  <si>
    <t>mříž vtoková pro uliční vpusti DN 400 500/500 mm</t>
  </si>
  <si>
    <t>-1641347347</t>
  </si>
  <si>
    <t>3"na stoce C"</t>
  </si>
  <si>
    <t>80</t>
  </si>
  <si>
    <t>592238781</t>
  </si>
  <si>
    <t>mříž vtoková pro uliční vpusti E600 500/500 mm</t>
  </si>
  <si>
    <t>-1969125495</t>
  </si>
  <si>
    <t>1"na stoce A"</t>
  </si>
  <si>
    <t>28"na stoce B"</t>
  </si>
  <si>
    <t>81</t>
  </si>
  <si>
    <t>966008213</t>
  </si>
  <si>
    <t>Bourání odvodňovacího žlabu s odklizením a uložením vybouraného materiálu na skládku na vzdálenost do 10 m nebo s naložením na dopravní prostředek z betonových příkopových tvárnic nebo desek šířky přes 800 do 1 200 mm</t>
  </si>
  <si>
    <t>1201209356</t>
  </si>
  <si>
    <t>46+2*2</t>
  </si>
  <si>
    <t>82</t>
  </si>
  <si>
    <t>919411222</t>
  </si>
  <si>
    <t>Čela propustku z betonu železového pro propustek z trub DN 1000 vč. bednění a vyztužení</t>
  </si>
  <si>
    <t>803523683</t>
  </si>
  <si>
    <t>(1,98*0,6*1,3+1,98*(0,6+1,2)/2*0,6+1,98*1,2*1,01)*2</t>
  </si>
  <si>
    <t>83</t>
  </si>
  <si>
    <t>919521180</t>
  </si>
  <si>
    <t>Zřízení silničního propustku z trub betonových nebo železobetonových DN 1000 mm_x000D_
vč. manipulace (jeřábu)</t>
  </si>
  <si>
    <t>1148324898</t>
  </si>
  <si>
    <t>46"propustek - výkres č. 301.6"</t>
  </si>
  <si>
    <t>84</t>
  </si>
  <si>
    <t>592211480</t>
  </si>
  <si>
    <t>trouba železobetonová, zesílená TZP - vnitřní D1000mm, vně D1380mm</t>
  </si>
  <si>
    <t>-511838195</t>
  </si>
  <si>
    <t>85</t>
  </si>
  <si>
    <t>953171004</t>
  </si>
  <si>
    <t>Osazování kovových předmětů poklopů litinových nebo ocelových včetně rámů, hmotnosti přes 150 kg</t>
  </si>
  <si>
    <t>-725254319</t>
  </si>
  <si>
    <t>86</t>
  </si>
  <si>
    <t>552414020</t>
  </si>
  <si>
    <t>poklop šachtový s rámem DN600 třída D 400,  bez odvětrání</t>
  </si>
  <si>
    <t>-1088047908</t>
  </si>
  <si>
    <t>6"ŠC-1-ŠC6"</t>
  </si>
  <si>
    <t>87</t>
  </si>
  <si>
    <t>552414129</t>
  </si>
  <si>
    <t>poklop šachtový s rámem DN600 třída E 400, bez odvětrání</t>
  </si>
  <si>
    <t>-446065393</t>
  </si>
  <si>
    <t>21"ŠB-1 - ŠB21"</t>
  </si>
  <si>
    <t>88</t>
  </si>
  <si>
    <t>-93257359</t>
  </si>
  <si>
    <t>89</t>
  </si>
  <si>
    <t>-1700879722</t>
  </si>
  <si>
    <t>30*9 'Přepočtené koeficientem množství</t>
  </si>
  <si>
    <t>90</t>
  </si>
  <si>
    <t>-1170658508</t>
  </si>
  <si>
    <t>998</t>
  </si>
  <si>
    <t>91</t>
  </si>
  <si>
    <t>998276101</t>
  </si>
  <si>
    <t>Přesun hmot pro trubní vedení hloubené z trub z plastických hmot nebo sklolaminátových pro vodovody nebo kanalizace v otevřeném výkopu dopravní vzdálenost do 15 m</t>
  </si>
  <si>
    <t>990126361</t>
  </si>
  <si>
    <t>VRN</t>
  </si>
  <si>
    <t>Vedlejší rozpočtové náklady</t>
  </si>
  <si>
    <t>VRN3</t>
  </si>
  <si>
    <t>Zařízení staveniště</t>
  </si>
  <si>
    <t>92</t>
  </si>
  <si>
    <t>031203001</t>
  </si>
  <si>
    <t>Zpevnění ploch pro příjezd techniky pro dodávku a uložení trubního propustku v případě, že nepůjde ukládat ze silnice</t>
  </si>
  <si>
    <t>…</t>
  </si>
  <si>
    <t>1024</t>
  </si>
  <si>
    <t>-1092898182</t>
  </si>
  <si>
    <t>93</t>
  </si>
  <si>
    <t>034403000</t>
  </si>
  <si>
    <t>Dopravní značení na staveništi pro uložení trubního propustku</t>
  </si>
  <si>
    <t>-1425122305</t>
  </si>
  <si>
    <t>SO 302 - Přeložka vodovodu</t>
  </si>
  <si>
    <t>100713784</t>
  </si>
  <si>
    <t>2,44*24*1,2"vodovo"</t>
  </si>
  <si>
    <t>0,4*0,4*24"pro prac. drenáž"</t>
  </si>
  <si>
    <t>151101102</t>
  </si>
  <si>
    <t>Zřízení pažení a rozepření stěn rýh pro podzemní vedení pro všechny šířky rýhy příložné pro jakoukoliv mezerovitost, hloubky do 4 m</t>
  </si>
  <si>
    <t>-2077290293</t>
  </si>
  <si>
    <t>2,44*24*2</t>
  </si>
  <si>
    <t>151101112</t>
  </si>
  <si>
    <t>Odstranění pažení a rozepření stěn rýh pro podzemní vedení s uložením materiálu na vzdálenost do 3 m od kraje výkopu příložné, hloubky přes 2 do 4 m</t>
  </si>
  <si>
    <t>1190631341</t>
  </si>
  <si>
    <t>151101301</t>
  </si>
  <si>
    <t>Zřízení rozepření zapažených stěn výkopů s potřebným přepažováním při roubení příložném, hloubky do 4 m</t>
  </si>
  <si>
    <t>812376667</t>
  </si>
  <si>
    <t>2,44*24*1,2</t>
  </si>
  <si>
    <t>151101311</t>
  </si>
  <si>
    <t>Odstranění rozepření stěn výkopů s uložením materiálu na vzdálenost do 3 m od okraje výkopu roubení příložného, hloubky do 4 m</t>
  </si>
  <si>
    <t>1845076841</t>
  </si>
  <si>
    <t>151811112</t>
  </si>
  <si>
    <t>Pažicí boxy pro pažení a rozepření stěn rýh podzemního vedení těžké osazení a odstranění hloubka výkopu do 4 m, šířka přes 1,2 do 2,5 m</t>
  </si>
  <si>
    <t>329077905</t>
  </si>
  <si>
    <t>151811212</t>
  </si>
  <si>
    <t>Pažicí boxy pro pažení a rozepření stěn rýh podzemního vedení těžké Příplatek za první a každý další den zapažení 1 m2 výkopu k ceně 151 81-1112_x000D_
 - předpoklad oteveřený výkop po dobu 7 dní</t>
  </si>
  <si>
    <t>-1398465932</t>
  </si>
  <si>
    <t>117,12*7 'Přepočtené koeficientem množství</t>
  </si>
  <si>
    <t>-1123313141</t>
  </si>
  <si>
    <t>74,112</t>
  </si>
  <si>
    <t>-52,992</t>
  </si>
  <si>
    <t>1257559680</t>
  </si>
  <si>
    <t>-5,76"lože potrubí vč. úložných klínů"</t>
  </si>
  <si>
    <t>-11,52"obsyp potrubí"</t>
  </si>
  <si>
    <t>828757894</t>
  </si>
  <si>
    <t>0,4*24*1,2</t>
  </si>
  <si>
    <t>1219135641</t>
  </si>
  <si>
    <t>11,52*2 'Přepočtené koeficientem množství</t>
  </si>
  <si>
    <t>56083032</t>
  </si>
  <si>
    <t>24*0,4*0,4"pracovní drenáž"</t>
  </si>
  <si>
    <t>-135244515</t>
  </si>
  <si>
    <t>24*0,4*4*1,25"pracovní drenáž"</t>
  </si>
  <si>
    <t>1996666196</t>
  </si>
  <si>
    <t>48*1,05 'Přepočtené koeficientem množství</t>
  </si>
  <si>
    <t>-1841363836</t>
  </si>
  <si>
    <t>24*0,4*0,1"pracovní drenáž"</t>
  </si>
  <si>
    <t>-1904711398</t>
  </si>
  <si>
    <t>24"pracovní drenáž"</t>
  </si>
  <si>
    <t>Lože pod potrubí, stoky a drobné objekty v otevřeném výkopu z písku a štěrkopísku _x000D_
vč. úložného klínu</t>
  </si>
  <si>
    <t>698677924</t>
  </si>
  <si>
    <t>(0,1+0,1)*24*1,2</t>
  </si>
  <si>
    <t>851351131</t>
  </si>
  <si>
    <t>Montáž potrubí z trub litinových tlakových hrdlových v otevřeném výkopu s integrovaným těsněním DN 200</t>
  </si>
  <si>
    <t>439476278</t>
  </si>
  <si>
    <t>22,100"přeložka vodovodu - podélný řez - v.č. 302.2.</t>
  </si>
  <si>
    <t>552530340</t>
  </si>
  <si>
    <t>trouba vodovodní z tvárné litiny hrdlová 5 m DN 200 mm s nejvyšší protikorozní ochranou</t>
  </si>
  <si>
    <t>902170974</t>
  </si>
  <si>
    <t>22,7272727272727*1,1 'Přepočtené koeficientem množství</t>
  </si>
  <si>
    <t>857351131</t>
  </si>
  <si>
    <t>Montáž litinových tvarovek na potrubí litinovém tlakovém jednoosých na potrubí z trub hrdlových v otevřeném výkopu, kanálu nebo v šachtě s integrovaným těsněním DN 200</t>
  </si>
  <si>
    <t>1054251841</t>
  </si>
  <si>
    <t>1*2"F kus DN200"</t>
  </si>
  <si>
    <t>2*2"MM kus 45°DN200"</t>
  </si>
  <si>
    <t>552534930</t>
  </si>
  <si>
    <t>tvarovka přírubová litinová s hladkým koncem, F-kus DN 200 mm</t>
  </si>
  <si>
    <t>-435406089</t>
  </si>
  <si>
    <t>552539440</t>
  </si>
  <si>
    <t>koleno hrdlové z tvárné litiny, MM-kus DN 200-45°</t>
  </si>
  <si>
    <t>607387533</t>
  </si>
  <si>
    <t>552537630</t>
  </si>
  <si>
    <t>tvarovka hrdlová s přírubovou odbočkou z tvárné litiny,MMA-kus DN 200/80 mm</t>
  </si>
  <si>
    <t>-70392681</t>
  </si>
  <si>
    <t>1"MMA 200/80"</t>
  </si>
  <si>
    <t>857413151</t>
  </si>
  <si>
    <t>Montáž litinových tvarovek na potrubí litinovém tlakovém odbočných na potrubí z trub hrdlových v otevřeném výkopu, kanálu nebo v šachtě s přírubovým koncem DE 200 vnějšího průměru</t>
  </si>
  <si>
    <t>-590803724</t>
  </si>
  <si>
    <t>552537669</t>
  </si>
  <si>
    <t>přírubový spoj z tvárné litiny,DN 200 s jištěním proti posunu</t>
  </si>
  <si>
    <t>-326969583</t>
  </si>
  <si>
    <t>891241112</t>
  </si>
  <si>
    <t>Montáž vodovodních armatur na potrubí šoupátek nebo klapek uzavíracích v otevřeném výkopu nebo v šachtách s osazením zemní soupravy (bez poklopů) DN 80</t>
  </si>
  <si>
    <t>1553463038</t>
  </si>
  <si>
    <t>422213030</t>
  </si>
  <si>
    <t xml:space="preserve">šoupátko pitná voda, litina, PN10/16 DN 80 </t>
  </si>
  <si>
    <t>64137606</t>
  </si>
  <si>
    <t>504908000016</t>
  </si>
  <si>
    <t>TVAROVKA PŘÍRUBOVÁ KOLENO PATNÍ DN 80</t>
  </si>
  <si>
    <t>-2068189267</t>
  </si>
  <si>
    <t>891247111</t>
  </si>
  <si>
    <t>Montáž vodovodních armatur na potrubí hydrantů podzemních (bez osazení poklopů) DN 80</t>
  </si>
  <si>
    <t>-1622275062</t>
  </si>
  <si>
    <t>422735910</t>
  </si>
  <si>
    <t>hydrant podzemní DN80 PN16 jednoduchý uzávěr, krycí výška 1500 mm</t>
  </si>
  <si>
    <t>-258834974</t>
  </si>
  <si>
    <t>7.2.17</t>
  </si>
  <si>
    <t xml:space="preserve">Pitná voda Uliční poklopy podkladová deska hydrantová </t>
  </si>
  <si>
    <t>239453586</t>
  </si>
  <si>
    <t>891351112</t>
  </si>
  <si>
    <t>Montáž vodovodních armatur na potrubí šoupátek nebo klapek uzavíracích v otevřeném výkopu nebo v šachtách s osazením zemní soupravy (bez poklopů) DN 200</t>
  </si>
  <si>
    <t>-2138336071</t>
  </si>
  <si>
    <t>422213070</t>
  </si>
  <si>
    <t>šoupátko pitná voda, litina GGG 50, krátká stavební délka, PN10/16 DN 200 x 230 mm</t>
  </si>
  <si>
    <t>-1174326640</t>
  </si>
  <si>
    <t>1699166814</t>
  </si>
  <si>
    <t>892353122</t>
  </si>
  <si>
    <t>Proplach a dezinfekce vodovodního potrubí DN 150 nebo 200</t>
  </si>
  <si>
    <t>962319026</t>
  </si>
  <si>
    <t>22,1</t>
  </si>
  <si>
    <t>479330313</t>
  </si>
  <si>
    <t>2"nad podzemním hydrantem DN80"</t>
  </si>
  <si>
    <t>1+1"nad zemními soupravami"</t>
  </si>
  <si>
    <t>592241000</t>
  </si>
  <si>
    <t>skruž betonová studniční 100x25x9 cm</t>
  </si>
  <si>
    <t>-1242266556</t>
  </si>
  <si>
    <t>592241040</t>
  </si>
  <si>
    <t>skruž betonová studniční 100x100x9 cm</t>
  </si>
  <si>
    <t>-31594622</t>
  </si>
  <si>
    <t>592241020</t>
  </si>
  <si>
    <t>skruž betonová studniční 100x50x9 cm</t>
  </si>
  <si>
    <t>99726295</t>
  </si>
  <si>
    <t>894414211</t>
  </si>
  <si>
    <t>Osazení železobetonových dílců pro šachty desek zákrytových</t>
  </si>
  <si>
    <t>-1216137556</t>
  </si>
  <si>
    <t>-1420528302</t>
  </si>
  <si>
    <t>899401113</t>
  </si>
  <si>
    <t>Osazení poklopů litinových hydrantových</t>
  </si>
  <si>
    <t>1616915626</t>
  </si>
  <si>
    <t>422914520</t>
  </si>
  <si>
    <t>poklop litinový - hydrantový DN 80</t>
  </si>
  <si>
    <t>418475718</t>
  </si>
  <si>
    <t>891219108</t>
  </si>
  <si>
    <t>Montáž vodovodních zemních souprav (pro šoupata DN200)</t>
  </si>
  <si>
    <t>2145311477</t>
  </si>
  <si>
    <t>7.5.9.1700</t>
  </si>
  <si>
    <t>Pitná voda Zemní soupravy Teleskopické soupravy šoupatové zemní teleskopická souprava 7.5, pro šoupě DN 200, rozsah 1,6-2,7 m</t>
  </si>
  <si>
    <t>-1039555248</t>
  </si>
  <si>
    <t>7.2.10</t>
  </si>
  <si>
    <t xml:space="preserve">Pitná voda Uliční poklopy podkladová deska ventilková, šoupatová _x000D_
</t>
  </si>
  <si>
    <t>303349914</t>
  </si>
  <si>
    <t>899722113</t>
  </si>
  <si>
    <t>Krytí potrubí z plastů výstražnou fólií z PVC šířky 34cm</t>
  </si>
  <si>
    <t>-553893862</t>
  </si>
  <si>
    <t>2*24</t>
  </si>
  <si>
    <t>922110818</t>
  </si>
  <si>
    <t>Demontáž potrubí z litinových trub přírubových přes 125 do DN 200</t>
  </si>
  <si>
    <t>-1761024175</t>
  </si>
  <si>
    <t>-1182156994</t>
  </si>
  <si>
    <t>-1980085439</t>
  </si>
  <si>
    <t>1,69*9 'Přepočtené koeficientem množství</t>
  </si>
  <si>
    <t>713529593</t>
  </si>
  <si>
    <t>-51459701</t>
  </si>
  <si>
    <t>400 - Elektro a sdělovací objekty</t>
  </si>
  <si>
    <t>SO 401 - Veřejné osvětlení</t>
  </si>
  <si>
    <t>M - Práce a dodávky M</t>
  </si>
  <si>
    <t xml:space="preserve">    21-M - Elektromontáže</t>
  </si>
  <si>
    <t xml:space="preserve">      D01 - Dodávka a montáž lamp veřejného osvětlení vč. dopravy</t>
  </si>
  <si>
    <t xml:space="preserve">      D02 - Pokládka a uložení infrastruktur - veřejné osvětlení vč. dopravy</t>
  </si>
  <si>
    <t xml:space="preserve">      D03 - Ostatní náklady</t>
  </si>
  <si>
    <t>Práce a dodávky M</t>
  </si>
  <si>
    <t>21-M</t>
  </si>
  <si>
    <t>Elektromontáže</t>
  </si>
  <si>
    <t>D01</t>
  </si>
  <si>
    <t>Dodávka a montáž lamp veřejného osvětlení vč. dopravy</t>
  </si>
  <si>
    <t>Pol26</t>
  </si>
  <si>
    <t>Demontáž sávajícího stožárů VO , včetně základu, zásyp a zhutnění zeminy, dodávka a montáž kabelové spojky. Odvoz a lividace přebytečného materiálu</t>
  </si>
  <si>
    <t>1579923919</t>
  </si>
  <si>
    <t>Pol1</t>
  </si>
  <si>
    <t>Výložník obloukový V89, 250060-1</t>
  </si>
  <si>
    <t>256</t>
  </si>
  <si>
    <t>1325399251</t>
  </si>
  <si>
    <t>Poznámka k položce:
D1 - D33</t>
  </si>
  <si>
    <t>Pol2</t>
  </si>
  <si>
    <t>Stožár DOS 80V</t>
  </si>
  <si>
    <t>-1658396816</t>
  </si>
  <si>
    <t>Pol3</t>
  </si>
  <si>
    <t>Výložník obloukový V89, 200060-1</t>
  </si>
  <si>
    <t>-1217949259</t>
  </si>
  <si>
    <t>Poznámka k položce:
B1 - B7</t>
  </si>
  <si>
    <t>Pol4</t>
  </si>
  <si>
    <t>Stožár DOS 60V</t>
  </si>
  <si>
    <t>-601815824</t>
  </si>
  <si>
    <t>Pol5</t>
  </si>
  <si>
    <t>výložník ZAV 89-400060-1-00</t>
  </si>
  <si>
    <t>1139777891</t>
  </si>
  <si>
    <t>Poznámka k položce:
C1</t>
  </si>
  <si>
    <t>-644205735</t>
  </si>
  <si>
    <t>Poznámka k položce:
C2</t>
  </si>
  <si>
    <t>126547344</t>
  </si>
  <si>
    <t>Poznámka k položce:
C3</t>
  </si>
  <si>
    <t>352615443</t>
  </si>
  <si>
    <t>Poznámka k položce:
C4</t>
  </si>
  <si>
    <t>Pol6</t>
  </si>
  <si>
    <t>výložník ZAV 89-150060-1-00</t>
  </si>
  <si>
    <t>-1874550615</t>
  </si>
  <si>
    <t>Poznámka k položce:
C5</t>
  </si>
  <si>
    <t>760469835</t>
  </si>
  <si>
    <t>Poznámka k položce:
C6</t>
  </si>
  <si>
    <t>Pol7</t>
  </si>
  <si>
    <t>SB 6-Z (114)</t>
  </si>
  <si>
    <t>-49559730</t>
  </si>
  <si>
    <t>Poznámka k položce:
C1-C6</t>
  </si>
  <si>
    <t>Pol8</t>
  </si>
  <si>
    <t>Stožárová výzbroj SV 9.10.4 el., včetně pojistkového pouzdra a pojistky 3,2A Bečov - dle specifikace v TZ</t>
  </si>
  <si>
    <t>1807964722</t>
  </si>
  <si>
    <t>Poznámka k položce:
D1 - D33, B1 - B7, C1 - C6, stávající stožár VO</t>
  </si>
  <si>
    <t>Pol9</t>
  </si>
  <si>
    <t>Stožárové pouzdro - OSMA šachtová trubka RVT DN300 - 1200mm</t>
  </si>
  <si>
    <t>-182927151</t>
  </si>
  <si>
    <t>Pol10</t>
  </si>
  <si>
    <t>Stožárové pouzdro - OSMA šachtová trubka RVT DN300 - 1500mm</t>
  </si>
  <si>
    <t>-908746673</t>
  </si>
  <si>
    <t>Poznámka k položce:
C1 - C6</t>
  </si>
  <si>
    <t>Pol11</t>
  </si>
  <si>
    <t>Stožárové pouzdro - OSMA šachtová trubka RVT DN250 - 900mm</t>
  </si>
  <si>
    <t>-2042170903</t>
  </si>
  <si>
    <t>Pol12</t>
  </si>
  <si>
    <t>Svorka SP - TREMIS</t>
  </si>
  <si>
    <t>41227764</t>
  </si>
  <si>
    <t>Pol13</t>
  </si>
  <si>
    <t>Samolepka, pozor. El. Zařízení na dvířka stožáru</t>
  </si>
  <si>
    <t>-543540447</t>
  </si>
  <si>
    <t>Pol14</t>
  </si>
  <si>
    <t>Samolepka, ozn. Uzemění nad svorku SP</t>
  </si>
  <si>
    <t>-821799164</t>
  </si>
  <si>
    <t>Pol15</t>
  </si>
  <si>
    <t>Světelné těleso AMEPRA - MIDI dle technické specifikace, světelně technického výpočtu</t>
  </si>
  <si>
    <t>-1998530155</t>
  </si>
  <si>
    <t>Pol16</t>
  </si>
  <si>
    <t>Světelné těleso AMEPRA - MINI dle technické specifikace, světelně technického výpočtu</t>
  </si>
  <si>
    <t>-947758701</t>
  </si>
  <si>
    <t>Pol17</t>
  </si>
  <si>
    <t>Světelné těleso AMEPRA - MIDI ZEBRA - P, dle technické specifikace, světelně technického výpočtu</t>
  </si>
  <si>
    <t>-1513364178</t>
  </si>
  <si>
    <t>Pol18</t>
  </si>
  <si>
    <t>beton: C 20/25, vlastnosti XC2 - XC3</t>
  </si>
  <si>
    <t>-1154976737</t>
  </si>
  <si>
    <t>Pol19</t>
  </si>
  <si>
    <t>Výkop jámy pro stožár VO do 60x60 cm, do hloubky 1200mm, III. Třídy</t>
  </si>
  <si>
    <t>-691368734</t>
  </si>
  <si>
    <t>Pol20</t>
  </si>
  <si>
    <t>Výkop jámy pro stožár VO do 60x60 cm, do hloubky 1500mm, III. Třídy</t>
  </si>
  <si>
    <t>348561647</t>
  </si>
  <si>
    <t>Pol21</t>
  </si>
  <si>
    <t>Výkop jámy pro stožár VO do 60x60 cm, do hloubky 900mm, III. Třídy</t>
  </si>
  <si>
    <t>1653506119</t>
  </si>
  <si>
    <t>Pol22</t>
  </si>
  <si>
    <t>kabel CYKY 3Cx1,5</t>
  </si>
  <si>
    <t>222859319</t>
  </si>
  <si>
    <t>Pol23</t>
  </si>
  <si>
    <t>Odvoz přebytečného výkopového materiálu včetně nakládání a likvidace</t>
  </si>
  <si>
    <t>-1335833184</t>
  </si>
  <si>
    <t>Pol24</t>
  </si>
  <si>
    <t>Prostup do stávajícího stožáru VO, rozbourání a obkopání základu VO, výměna původní SV za novou, vrácení do původního stavu</t>
  </si>
  <si>
    <t>-1692966576</t>
  </si>
  <si>
    <t>Pol25</t>
  </si>
  <si>
    <t>Doprava a práce z plošiny</t>
  </si>
  <si>
    <t>hod</t>
  </si>
  <si>
    <t>-60766100</t>
  </si>
  <si>
    <t>Pol27</t>
  </si>
  <si>
    <t>Montážní práce, včetně dopravy, soubor VO - dodávka a montáž lamp</t>
  </si>
  <si>
    <t>1591883569</t>
  </si>
  <si>
    <t>D02</t>
  </si>
  <si>
    <t>Pokládka a uložení infrastruktur - veřejné osvětlení vč. dopravy</t>
  </si>
  <si>
    <t>Pol28</t>
  </si>
  <si>
    <t>Kabel CYKY 4Jx10</t>
  </si>
  <si>
    <t>238965386</t>
  </si>
  <si>
    <t>Pol29</t>
  </si>
  <si>
    <t>Ohebná dvouplášťová chránička kabelů Kopoflex; O 63mm</t>
  </si>
  <si>
    <t>1106705761</t>
  </si>
  <si>
    <t>Pol30</t>
  </si>
  <si>
    <t>Ohebná dvouplášťová chránička kabelů Kopoflex; O 110mm</t>
  </si>
  <si>
    <t>-1393192255</t>
  </si>
  <si>
    <t>Pol31</t>
  </si>
  <si>
    <t>FeZn 10 Drát zemnící 1x10 mm - pozinkovaný</t>
  </si>
  <si>
    <t>693042718</t>
  </si>
  <si>
    <t>Pol32</t>
  </si>
  <si>
    <t>Fólie 33 cm Výstražná fólie do výkopu</t>
  </si>
  <si>
    <t>2105182412</t>
  </si>
  <si>
    <t>Pol33</t>
  </si>
  <si>
    <t>Svorka SS - TREMIS</t>
  </si>
  <si>
    <t>-1847083869</t>
  </si>
  <si>
    <t>Pol34</t>
  </si>
  <si>
    <t>Gumoasfaltová hydroizolace DenBit DISPER DN 10kg</t>
  </si>
  <si>
    <t>kg</t>
  </si>
  <si>
    <t>-917032627</t>
  </si>
  <si>
    <t>Pol35</t>
  </si>
  <si>
    <t>Výkop kabelové rýhy pro pokládku infrastruktur VO 35x80cm, III. Třídy</t>
  </si>
  <si>
    <t>-1803382933</t>
  </si>
  <si>
    <t>Pol36</t>
  </si>
  <si>
    <t>Výkop kabelové rýhy pro pokládku infrastruktur VO 35x110cm, III. Třídy</t>
  </si>
  <si>
    <t>-787747460</t>
  </si>
  <si>
    <t>Pol37</t>
  </si>
  <si>
    <t>Zásyp, včetně hutnění po vrstvách a hrubé úpravy terénu, kabelové rýhy pro pokládku infrastruktur VO 35x80cm</t>
  </si>
  <si>
    <t>-1414767666</t>
  </si>
  <si>
    <t>Pol38</t>
  </si>
  <si>
    <t>Zásyp, včetně hutnění po vrstvách a hrubé úpravy terénu, kabelové rýhy pro pokládku infrastruktur VO 35x110cm</t>
  </si>
  <si>
    <t>-1527185282</t>
  </si>
  <si>
    <t>Pol39</t>
  </si>
  <si>
    <t>-825340781</t>
  </si>
  <si>
    <t>Pol40</t>
  </si>
  <si>
    <t>Napojení na stávající síť VO, včetně obkopu a zpětného zásypu, dodání a montáž kabelové spojk. Odvoz a lividace přebytečného materiálu</t>
  </si>
  <si>
    <t>-294896972</t>
  </si>
  <si>
    <t>Pol41</t>
  </si>
  <si>
    <t>Montážní práce, včetně dopravy,  soubor VO - Pokládka a uložení infrastruktur - veřejné osvětlení</t>
  </si>
  <si>
    <t>-1826050693</t>
  </si>
  <si>
    <t>D03</t>
  </si>
  <si>
    <t>Ostatní náklady</t>
  </si>
  <si>
    <t>Pol42</t>
  </si>
  <si>
    <t>Vytyčení trasy a umístění stožárů VO</t>
  </si>
  <si>
    <t>km</t>
  </si>
  <si>
    <t>-1071664069</t>
  </si>
  <si>
    <t>Pol43</t>
  </si>
  <si>
    <t>Vytyčení stávajících síti správců infrastruktur</t>
  </si>
  <si>
    <t>1223472475</t>
  </si>
  <si>
    <t>Pol44</t>
  </si>
  <si>
    <t>Geometrické zaměření v digitální a tištěné podobě 4x paré</t>
  </si>
  <si>
    <t>-386769593</t>
  </si>
  <si>
    <t>Pol45</t>
  </si>
  <si>
    <t>Součinnost se správcem VO</t>
  </si>
  <si>
    <t>1813993328</t>
  </si>
  <si>
    <t>Pol46</t>
  </si>
  <si>
    <t>Schéma zapojení dle skutečného stavu v digitální a tištěné podobě, 4x paré</t>
  </si>
  <si>
    <t>-1627916851</t>
  </si>
  <si>
    <t>Pol47</t>
  </si>
  <si>
    <t>Pasportizace VO v digitální a tištěné podobě, 4x paré</t>
  </si>
  <si>
    <t>501853792</t>
  </si>
  <si>
    <t>Pol48</t>
  </si>
  <si>
    <t>Revize el. Zařízení, 4x paré</t>
  </si>
  <si>
    <t>-1286170248</t>
  </si>
  <si>
    <t>SO 402 - Přeložka CETIN</t>
  </si>
  <si>
    <t>210 402_9001</t>
  </si>
  <si>
    <t>Přeložka Cetin - nutno objednat jako přímou dodávku a montáž - do VZ zadejte cenu ve výši 1 191 695,92 Kč bez DPH</t>
  </si>
  <si>
    <t>-74369068</t>
  </si>
  <si>
    <t>Poznámka k položce:
PŘÍPRAVA                                                    57 678,40 Kč
ZEMNÍ PRÁCE                                            118 786,07 Kč
MONTÁŽ                                                     708 674,24 Kč
GEODETICKÉ PRÁCE PŘÍPRAVA                    4 196,62 Kč
GEODETICKÉ PRÁCE REALIZACE                   6 504,77 Kč
VĚCNÁ BŘEMENA PŘÍPRAVA                          1 851,45 Kč
VĚCNÁ BŘEMENA REALIZACE                        7 283,25 Kč
PROVOZNÍ PRÁCE                                        21 845,81 Kč
MATERIÁL DOD. CETIN                                         0,00 Kč
MATERIÁL VYŘAZENÝ                                            0,00 Kč
MATERIÁL ZHOTOVITELE - Vykazovaný     240 874,86 Kč
MATERIÁL ZHOTOVITELE - Nevykazovaný            0,00 Kč
POPLATKY                                                      24 000,00 Kč
Celkové náklady:                                      1 191 695,47 Kč
STAVEBNÍ ČINNOST                                  1 086 687,92 Kč
NESTAVEBNÍ ČINNOST                                105 007,55 Kč
S e z n a m p o l o ž e k
Číslo SAP                      Stavební činnost               Název položky
PŘÍPRAVA                         
958084            Návrh cenový a technický
953634            Projekt tlkm liniové metalické sítě 
             PD na met. část
953635            Projekt tlkm liniové optické sítě   
             PD na optickou část
954635            Získání pravomocného rozhodnutí o umístění stavby
ZEMNÍ PRÁCE
958554            S  Paušál na zemní práce do 50 m
954969            S  Podvrt řízený do 150 mm
954970            S  Pokládka PE nebo vrapované chráničky
955265            S  Práce zemní pro podzemní tratě síťové
              demontáž a odvoz kiostu st. SR ( včetně zrušení bet. podstavce )
              zemní práce pro základy nové skříně ( odkopání, štěrkování, odvoz zeminy ... )
955550            S  Prohloubení rýhy š. 50cm o hl.10cm
955577            S  Rýha v chodníku 35/50-70
955578            S  Rýha v chodníku rozšíření o10cm
952345            S  Rýha v trávě 35/70-100
954958            S  Rýha v trávě 35/70-100 rozšíření o 10 cm
955053            S  Vytyčení trasy v zastavěném terénu
MONTÁŽ
958402            S  Instalace kříže pro kabelovou rezervu
958302            S  Instalace trubičky v budově
958306            S  Kalibrace a tlaková zkouška trubky - stavba
958310            S  Měření oboustranné OTDR (1310, 1550 a 1625 nm) - stavba
958314            S  Měření přímou metodou (1310, 1550 a 1625 nm) - stavba
952649            S  Měření stejnosměrné během stavby- první čtyřka
952650            S  Měření stejnosměrné během stavby - další čtyřka
952647            S  Měření útlumu během stavby- první čtyřka
954999            S  Montáž jedné čtyřky s jednostr.číslování
955000            S  Montáž jedné čtyřky s oboustr.číslováním
955255            S  Montáž koncovky mechan.rozeb. s/bez vent
955268            S  Montáž podzemní tratě síťové metalické
             montáž TR EVs
             výstavba nového kiosku ARMES1 (materiál + montáž ) + případné změny provedení kiosku
955269            S  Montáž podzemní tratě síťové optické koordinace se stavbou
             realizace NN přípojky ( + sloupek s jističema a revize )
955271            S  Montáž roštu kabelového TES(technologie sítě)
             vybavení nového SR - železná kabelová konstrukce + rošty na propojení konstrukce s rackem DSLAm
955260             S Montáž rozvaděče optického
955282             S Montáž spojky smrštitelné nad 50 čtyřek
955945             S Montáž spojky T (Y) (I)
955946             S Montáž spojky, koncov., průchod.,reduk.
955284             S Montáž spojky, redukce mechanické rozeb
955274             S Montáž spojovací kabeláže
              montáž a materiál spojovací kabeláže DSLAm x kabelová strana rozvodu
955297             S Montáž stojanu pro optický rozvaděč
952602             S Montáž trubky úložné
954992             S Montáž úložných kabelů do 300 XN
954991             S Montáž úložných kabelů do 50 XN
955303             S Montáž uzemnění venkovního rozvaděče
955302             S Montáž uzemnění vnitřního rozvaděče
958557             S Paušál na optickou investiční akci
957747             Projednání samostatného odběrného místa
958333             S Svaření vláken ribbon 6 - ribbon 6 v transportní a metropolitní síti
955298             S Ukončení jedné čtyřky v rozvaděči
955259             S Ukončení kabelu v rozvaděči
955987             S Ukončení kabelu vnitřního v rozvaděči
958469             S Uvedení stavby do provozu, kolaudace
955942             S Zafukování svazku trubiček
955952             S Zafukování/vyfukování mikrokabelu
958558             S Zkouška trhací
958404             S Zrušení kříže pro kabelovou rezervu
955108             S Zrušení rozvaděče optického
955066             S Zrušení spojky smrštitelné do 50 čtyř.
955067             S Zrušení spojky smrštitelné nad 50 čtyř
955116             S Zrušení stojanu pro optický rozvaděč
955081             S Zrušení ukončení jedné čtyřky v rozvad.
955083             S Zrušení ukončení kabelu v rozvaděči
955988             S Zrušení ukončení kabelu vnitř. v rozvad.
955012             S Zrušení úložné trubky
955042             S Zrušení úložných kabelů do 300 XN
955041             S Zrušení úložných kabelů do 50 XN
955043             S Zrušení úložných kabelů nad 300 XN
955097             S Zrušení uzemnění venkovního rozvaděče
955096             S Zrušení uzemnění vnitřního rozvaděče
GEODETICKÉ PRÁCE PŘÍPRAVA
956278             Předměření trasy do 100 m
GEODETICKÉ PRÁCE REALIZACE
956281            S Doměření trasy do 100 m
955198            S Plán geom.pro VBŘ do 200m vč.(kus=100m)
VĚCNÁ BŘEMENA PŘÍPRAVA
955313            Uzavření sml. o SB o VBŘ
VĚCNÁ BŘEMENA REALIZACE
954830            Projednání Smlouvy o zřízení věcného břemene náhrady
955315            Uzavření sml.na zákl.SSB a přípr.vkl.VBŘ
958085            Zajištění vkladu/výmazu věcného břemene do/z KN
PROVOZNÍ PRÁCE
955204            S Zrušení převodu v rozvaděci - 1.pár
955205            S Zrušení převodu v rozvaděci - další pár
957742            S Zřízení doprav. značení většího rozsahu
955208            S Zřízení převodu v rozvaděči-Zřízení-1. pár
955209            S Zřízení převodu v rozvaděči-Zřízení-další pár
POPLATKY
955367            Poplatky k podzemním tratím síť.metalic.
                správní poplatek za vydání UR ( 20tis. ) + zábory pozemků ( 4 tis. )
L i m i t k a m a t e r i á l u
Číslo SAP                   Stavební činnost                        Název položky
MATERIÁL ZHOTOVITELE - Vykazovaný
310345             S Adaptér E2000/APC červený/oranž
310327             S Adaptér E2000/APC žlutý/modrý
309443             S Blok SID-C TrEVs 100P 15-100-00400
303918             S Deska krycí plast. 300x1000 mm
303795             S Fólie výstražná 220mm PE oranžová
303813             S Fólie výstražná 330mm PE oranžová
300110             S Kabel plastový TCEPKPFLE 100x4x0,4
300122             S Kabel plastový TCEPKPFLE 100x4x0,6
300123             S Kabel plastový TCEPKPFLE 200x4x0,6
300273             S Kabel plastový TCEPKPFLE 400x4x0,6
300109             S Kabel plastový TCEPKPFLE 50x4x0,4
301765             S Koncovka trubičky HDPE 10mm s pojistkou
316124             S Koncovka trubičky HDPE 7mm s pojistkou
317531             S Koncovka trubičky OFA 8mm s pojistkou
302788             S Koncovka trubky 40 mm Plasson
316559             S Kříž kovový rezervy kabelu malý 500
302550             S Mini Marker 1401 3M Ball
312425             S Modul konektor. 9700-10P
318644             S MultimodulFOB-AWF-6xE2000/ RdM-2m-0,25m
310387             S Ochrana ribbon. sváru RFPS4012 2-12F
323051             S Ochrana svarů trubičková PSS60-1, 60mm
309931             S Pásek uzemňovací 30x4 mm FeZn 1kg=1,05m
310309             S Pružina k adaptéru E2000/APS
319634             S Rozváděč opt. ORMP 1U 24xE2000 (SC)
308743             S Sběrnice zemnící 12-ti pólová
320355             S Skříň MSSO 44U 600x600 2R - bez dveří
407578             S Souprava čistící 4413L
320313             S Souprava odbočovací BOKT-5L-160/42-200/50
318807             S Spojka I trubky průběžná40EBM-R40 vodot
312889             S Spojka kabelová XAGA 500 75/15- 400/FLE
320294             S Spojka smršťovací XAGA 500-100/25-460
320303             S Spojka smršťovací XAGA 550 160/42-720
317533             S Spojka trubič.8mm waterbl. se 2 pojistkami
317534             S Spojka trubič.redukční 8/7mm se 2 pojistkami
318979             S Spojka trubičky 10mm neprůhledná GABO
318980             S Spojka trubičky 7mm neprůhledná GABO
304901             S Spojka trubky HDPE 40mm Comfit-SPCOM
303003             S Spojka trubky HDPE 40mm Plasson
309974             S Svorka zemnicí SR 02 pro pásek 30x4 mm
309380             S Svorkovnice zář. rozp.SID-C 79103-53400
300633             S Trubička HDPE 10/8mm-barva č.1 červená
300634             S Trubička HDPE 10/8mm-barva č.2 zelená
300635             S Trubička HDPE 10/8mm-barva č.3 žlutá
300623             S Trubička HDPE 7/5,5mm-barva č.1 červená
300624             S Trubička HDPE 7/5,5mm-barva č.2 zelená
300625             S Trubička HDPE 7/5,5mm-barva č.3 žlutá
300626             S Trubička HDPE 7/5,5mm-barva č.4 modrá
317454             S Trubička HDPE nehoř.8/5,5mm č.1 červená
317455             S Trubička HDPE nehoř.8/5,5mm č.2 modrá
300027             S Trubka HDPE 40/33 černá -2x bílé pruhy
300036             S Trubka HDPE 40/33 oranž. -2x bílé pruhy
302655             S Trubka PE 110/3,5/6000mm
302672             S Trubka PE 110/6,3/6000mm
310032             S Vana mont. SID-C 100P 34175-100 CZ
310122             S Vana mont. SID-C 300P 34175-300 CZ
306206             S Vložka speciální 2008/1 Praha-24573
303204             S Vodič prop. SM-clip-volný B5 10114-B5U35
315502             S Vodič sděl. nf U 2x0,5
MATERIÁL ZHOTOVITELE - Nevykazovaný
304267             S Páska lepící iz. 19mmx20mx0,15mm černá
301685             S Páska pryž. izolační 19mmx10m Rotunda
309816             S Trubka PVC ohebná FXP 40mm vrapovaná
314473             S Vodič silový H07V-U 10,00 zel-žl (CY)</t>
  </si>
  <si>
    <t>500 - Objekty trubních vedení</t>
  </si>
  <si>
    <t>SO 501 - Přeložka plynovodu</t>
  </si>
  <si>
    <t xml:space="preserve">    5 - Komunikace pozemní</t>
  </si>
  <si>
    <t xml:space="preserve">    23-M - Montáže potrubí</t>
  </si>
  <si>
    <t xml:space="preserve">    58-M - Revize vyhrazených technických zařízení</t>
  </si>
  <si>
    <t>-1568041241</t>
  </si>
  <si>
    <t>9,4*0,8</t>
  </si>
  <si>
    <t>1348120795</t>
  </si>
  <si>
    <t>-1773427534</t>
  </si>
  <si>
    <t>2*2"dmtž silničních obrubníků  pro vykopání rýhy</t>
  </si>
  <si>
    <t>131203101</t>
  </si>
  <si>
    <t>Hloubení zapažených i nezapažených jam ručním nebo pneumatickým nářadím s urovnáním dna do předepsaného profilu a spádu v horninách tř. 3 soudržných</t>
  </si>
  <si>
    <t>1619221561</t>
  </si>
  <si>
    <t>2*4*1,5*2"přeložka STL plynovodu - výkres č. 501.2"</t>
  </si>
  <si>
    <t>1234598479</t>
  </si>
  <si>
    <t>38*0,8*1,3"přeložka STL plynovodu - výkres č. 501.2"</t>
  </si>
  <si>
    <t>1054741498</t>
  </si>
  <si>
    <t>(1,3-0,25-0,1)*0,8*38+24</t>
  </si>
  <si>
    <t>Vodorovné přemístění výkopku nebo sypaniny po suchu na obvyklém dopravním prostředku, bez naložení výkopku, avšak se složením bez rozhrnutí z horniny tř. 1 až 4 na vzdálenost přes 9 000 do 10 000 m</t>
  </si>
  <si>
    <t>-1657388907</t>
  </si>
  <si>
    <t>24+39,52</t>
  </si>
  <si>
    <t>-52,88</t>
  </si>
  <si>
    <t>171201201</t>
  </si>
  <si>
    <t>Uložení sypaniny na skládky</t>
  </si>
  <si>
    <t>-475215975</t>
  </si>
  <si>
    <t>171201211</t>
  </si>
  <si>
    <t>Uložení sypaniny poplatek za uložení sypaniny na skládce (skládkovné)</t>
  </si>
  <si>
    <t>1438613120</t>
  </si>
  <si>
    <t>10,64*2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</si>
  <si>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</si>
  <si>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</si>
  <si>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1744038645</t>
  </si>
  <si>
    <t>0,25*0,8*38</t>
  </si>
  <si>
    <t>583313490</t>
  </si>
  <si>
    <t>kamenivo těžené drobné frakce 0-4</t>
  </si>
  <si>
    <t>-797128892</t>
  </si>
  <si>
    <t>7,6*2 'Přepočtené koeficientem množství</t>
  </si>
  <si>
    <t>451572111</t>
  </si>
  <si>
    <t>Lože pod potrubí, stoky a drobné objekty v otevřeném výkopu z kameniva drobného těženého 0 až 4 mm</t>
  </si>
  <si>
    <t>-1591059841</t>
  </si>
  <si>
    <t>0,1*0,8*38</t>
  </si>
  <si>
    <t>Komunikace pozemní</t>
  </si>
  <si>
    <t>572330111</t>
  </si>
  <si>
    <t>Vyspravení krytu komunikací po překopech inženýrských sítí plochy do 15 m2 živičnou směsí z kameniva těženého nebo ze štěrkopísku obaleného asfaltem po zhutnění tl. přes 20 do 50 mm</t>
  </si>
  <si>
    <t>1705049920</t>
  </si>
  <si>
    <t>572340112</t>
  </si>
  <si>
    <t>Vyspravení krytu komunikací po překopech inženýrských sítí plochy do 15 m2 asfaltovým betonem ACO (AB), po zhutnění tl. přes 50 do 70 mm</t>
  </si>
  <si>
    <t>-2120390779</t>
  </si>
  <si>
    <t>871321151</t>
  </si>
  <si>
    <t>Montáž vodovodního potrubí z plastů v otevřeném výkopu z polyetylenu PE 100 svařovaných na tupo SDR 17/PN10 D 160 x 9,5 mm</t>
  </si>
  <si>
    <t>703123761</t>
  </si>
  <si>
    <t>38"přeložka STL plynovodu - výkr.č.501.2"</t>
  </si>
  <si>
    <t>286139480</t>
  </si>
  <si>
    <t>potrubí plynovodní z PE 100+ opláštěné vrstvou z pěnového PE, SDR 17, 160 x 9,5 mm</t>
  </si>
  <si>
    <t>-1149866650</t>
  </si>
  <si>
    <t>286149230</t>
  </si>
  <si>
    <t>elektrospojka SDR 17, PE 100, PN 10, d 160</t>
  </si>
  <si>
    <t>-2117292242</t>
  </si>
  <si>
    <t>286153941</t>
  </si>
  <si>
    <t>záslepka SDR17, PE100, d 160</t>
  </si>
  <si>
    <t>1734008533</t>
  </si>
  <si>
    <t>871211141</t>
  </si>
  <si>
    <t>Montáž vodovodního potrubí z plastů v otevřeném výkopu z polyetylenu PE 100 svařovaných na tupo SDR 11/PN16 D 63 x 5,8 mm</t>
  </si>
  <si>
    <t>-1733318930</t>
  </si>
  <si>
    <t>286139240</t>
  </si>
  <si>
    <t>potrubí plynovodní z PE 100+ opláštěné vrstvou z pěnového PE, SDR 11, 63 x 5,8 mm</t>
  </si>
  <si>
    <t>1356263851</t>
  </si>
  <si>
    <t>286159720</t>
  </si>
  <si>
    <t>elektrospojka SDR 11, PE 100, PN 16 d 63</t>
  </si>
  <si>
    <t>-445096818</t>
  </si>
  <si>
    <t>286153811</t>
  </si>
  <si>
    <t>záslepka SDR11, PE100, d 110</t>
  </si>
  <si>
    <t>-2000654609</t>
  </si>
  <si>
    <t>891319111</t>
  </si>
  <si>
    <t>Montáž vodovodních armatur na potrubí navrtávacích pasů s ventilem Jt 1 MPa, na potrubí z trub litinových, ocelových nebo plastických hmot DN 150</t>
  </si>
  <si>
    <t>-1062686421</t>
  </si>
  <si>
    <t>286141370</t>
  </si>
  <si>
    <t>tvarovka navrtávací T-kus s prodlouženým hrdlem, 160-63</t>
  </si>
  <si>
    <t>1001987200</t>
  </si>
  <si>
    <t>899721111</t>
  </si>
  <si>
    <t>Signalizační vodič na potrubí PVC DN do 150 mm</t>
  </si>
  <si>
    <t>-1272218961</t>
  </si>
  <si>
    <t>-1570502752</t>
  </si>
  <si>
    <t>-88481852</t>
  </si>
  <si>
    <t>2*2"dodávka a mtž silničních obrubníků  po provedení přeložky plynu"</t>
  </si>
  <si>
    <t>-706285868</t>
  </si>
  <si>
    <t>-602451529</t>
  </si>
  <si>
    <t>1,94174757281553*1,03 'Přepočtené koeficientem množství</t>
  </si>
  <si>
    <t>-1106458650</t>
  </si>
  <si>
    <t>9,4*2</t>
  </si>
  <si>
    <t>-54264401</t>
  </si>
  <si>
    <t>-275979195</t>
  </si>
  <si>
    <t>4,73*9 'Přepočtené koeficientem množství</t>
  </si>
  <si>
    <t>-725104772</t>
  </si>
  <si>
    <t>23-M</t>
  </si>
  <si>
    <t>Montáže potrubí</t>
  </si>
  <si>
    <t>230200321</t>
  </si>
  <si>
    <t>Přerušení průtoku plynu za použití 2 balonů v plastovém potrubí DN do 125 mm  (2x stlačovadlo + balonovací KIT PE 160-1x a KIT PE63-1x)</t>
  </si>
  <si>
    <t>-263195814</t>
  </si>
  <si>
    <t>58-M</t>
  </si>
  <si>
    <t>Revize vyhrazených technických zařízení</t>
  </si>
  <si>
    <t>580506205</t>
  </si>
  <si>
    <t>Středotlaké plynovody kontrola plynovodu podzemního, délky přes 50 do 100 m</t>
  </si>
  <si>
    <t>2030451491</t>
  </si>
  <si>
    <t>580506319</t>
  </si>
  <si>
    <t>Opakovaná tlaková zkouška plynovodu provedení tlakové zkoušky plynovodu středotlakého</t>
  </si>
  <si>
    <t>1273740537</t>
  </si>
  <si>
    <t>580506328</t>
  </si>
  <si>
    <t>Opakovaná tlaková zkouška plynovodu odvzdušnění plynovodu DN přes 150 do 300, délky přes 20 do 100 m</t>
  </si>
  <si>
    <t>-1939617201</t>
  </si>
  <si>
    <t>800 - Objekty úprav území</t>
  </si>
  <si>
    <t>SO 801 - Vegetační úpravy</t>
  </si>
  <si>
    <t>183403114</t>
  </si>
  <si>
    <t>Obdělání půdy kultivátorováním v rovině nebo na svahu do 1:5</t>
  </si>
  <si>
    <t>1521396692</t>
  </si>
  <si>
    <t>dle A4-tabulky bilancí hospodaření s ornicí</t>
  </si>
  <si>
    <t>966/0,15</t>
  </si>
  <si>
    <t>109/0,15</t>
  </si>
  <si>
    <t>10/0,15</t>
  </si>
  <si>
    <t>180/0,15</t>
  </si>
  <si>
    <t>4780</t>
  </si>
  <si>
    <t>1270</t>
  </si>
  <si>
    <t>184802111</t>
  </si>
  <si>
    <t>Chemické odplevelení půdy před založením kultury, trávníku nebo zpevněných ploch o výměře jednotlivě přes 20 m2 v rovině nebo na svahu do 1:5 postřikem na široko</t>
  </si>
  <si>
    <t>679511862</t>
  </si>
  <si>
    <t>180404111</t>
  </si>
  <si>
    <t>Založení hřišťového trávníku výsevem na vrstvě ornice</t>
  </si>
  <si>
    <t>-1204624408</t>
  </si>
  <si>
    <t>005724100</t>
  </si>
  <si>
    <t>osiva pícnin směsi travní balení obvykle 25 kg parková</t>
  </si>
  <si>
    <t>-1091368530</t>
  </si>
  <si>
    <t>14483*0,056 'Přepočtené koeficientem množství</t>
  </si>
  <si>
    <t>183104113</t>
  </si>
  <si>
    <t>Kopání jamek pro výsadbu sazenic velikost jamky průměr 250 mm, hl. 250 mm v půdě nezabuřeněné zemina 3</t>
  </si>
  <si>
    <t>-1159652938</t>
  </si>
  <si>
    <t>situace vegetačních úprav - výkres č. 801.2</t>
  </si>
  <si>
    <t>5"SK1,SK2,SK3,SK4,SK5  Cornus alba  (svída bílá)"</t>
  </si>
  <si>
    <t>4"SK6,SK7,SK8  Prunus padus  /střemcha obecná)"</t>
  </si>
  <si>
    <t>3"SK10,SK11,SK12  Forsythia suspensa  zlatice převislá"</t>
  </si>
  <si>
    <t>184004512</t>
  </si>
  <si>
    <t>Výsadba sazenic bez vykopání jamek a bez donesení hlíny stromů nebo keřů s kořenovým balem v rašelinocelulozových kelímcích do jamky o průměru 250 mm, hl. 250 mm, o průměru kelímku přes 110 do 150 mm</t>
  </si>
  <si>
    <t>-449103320</t>
  </si>
  <si>
    <t>026520231</t>
  </si>
  <si>
    <t>Forsythia suspensa  (zlatice převislá</t>
  </si>
  <si>
    <t>1328268313</t>
  </si>
  <si>
    <t>3"SK10,SK11,SK12  Forsythia suspensa  (zlatice převislá)"</t>
  </si>
  <si>
    <t>026520601</t>
  </si>
  <si>
    <t>cornus alba (svída bílá)</t>
  </si>
  <si>
    <t>-343522126</t>
  </si>
  <si>
    <t>026520602</t>
  </si>
  <si>
    <t>prunus padus  (střemcha obecná)</t>
  </si>
  <si>
    <t>-55036636</t>
  </si>
  <si>
    <t>183101321</t>
  </si>
  <si>
    <t>Hloubení jamek pro vysazování rostlin v zemině tř.1 až 4 s výměnou půdy z 100% v rovině nebo na svahu do 1:5, objemu přes 0,40 do 1,00 m3</t>
  </si>
  <si>
    <t>-249088764</t>
  </si>
  <si>
    <t>103715100</t>
  </si>
  <si>
    <t>substrát zahradnický B 70 l bal.PE</t>
  </si>
  <si>
    <t>-913917983</t>
  </si>
  <si>
    <t>28*14,2857 'Přepočtené koeficientem množství</t>
  </si>
  <si>
    <t>184502116</t>
  </si>
  <si>
    <t>Vyzvednutí dřeviny k přesazení s balem v rovině nebo na svahu do 1:5, při průměru balu přes 1000 do 1200 mm</t>
  </si>
  <si>
    <t>861446723</t>
  </si>
  <si>
    <t>20"SP1-20  Tilia cordata (lípa malolistá) - dřeviny k přesazení"</t>
  </si>
  <si>
    <t>3"SP1 - 21,22,23  Tilia cordata (lípa malolistá) - stromy k výsadbě - vzít též z přesazení"</t>
  </si>
  <si>
    <t>184102111</t>
  </si>
  <si>
    <t>Výsadba dřeviny s balem do předem vyhloubené jamky se zalitím v rovině nebo na svahu do 1:5, při průměru balu přes 100 do 200 mm</t>
  </si>
  <si>
    <t>-68653878</t>
  </si>
  <si>
    <t>3"S3,S4,S5  Tilia cordata (lípa malolistá) - stromy k výsadbě - vzít též z přesazení"</t>
  </si>
  <si>
    <t>2"S1,S2  Acer platanoides (javor mléč)"</t>
  </si>
  <si>
    <t>3"S3,S4,S5  Pinus sylvestris (borovice lesní)"</t>
  </si>
  <si>
    <t>026504050</t>
  </si>
  <si>
    <t>Javor mleč /Acer platanoides/ 250 - 300 cm</t>
  </si>
  <si>
    <t>1227004246</t>
  </si>
  <si>
    <t>026603381</t>
  </si>
  <si>
    <t>Borovice lesní /Pinus sylvestris/ 120-250 cm</t>
  </si>
  <si>
    <t>-775014176</t>
  </si>
  <si>
    <t>026505299</t>
  </si>
  <si>
    <t>Lípa velkolistá (Tilia platyphyllos) - dřevina k přesazení - zpětná výsadba - bez ocenění</t>
  </si>
  <si>
    <t>1463028307</t>
  </si>
  <si>
    <t>3"SP1-21,22,23  Tilia cordata (lípa malolistá) - stromy k výsadbě -též k přesazení"</t>
  </si>
  <si>
    <t>184801121</t>
  </si>
  <si>
    <t>Ošetření vysazených dřevin solitérních v rovině nebo na svahu do 1:5</t>
  </si>
  <si>
    <t>-1943244542</t>
  </si>
  <si>
    <t>184215132</t>
  </si>
  <si>
    <t>Ukotvení dřeviny kůly třemi kůly, délky přes 1 do 2 m</t>
  </si>
  <si>
    <t>151423899</t>
  </si>
  <si>
    <t>3"SP1-21,22,23  Tilia cordata (lípa malolistá) - stromy k výsadbě - též k přesazení"</t>
  </si>
  <si>
    <t>605910569</t>
  </si>
  <si>
    <t>kůl se špičkou štípaný z kmene akátu 1/2-1/12 kulatiny délka 180 cm</t>
  </si>
  <si>
    <t>-689651854</t>
  </si>
  <si>
    <t>25*3 'Přepočtené koeficientem množství</t>
  </si>
  <si>
    <t>900 - Ostatní náklady stavby</t>
  </si>
  <si>
    <t xml:space="preserve">    0 - Vedlejší rozpočtové náklady</t>
  </si>
  <si>
    <t xml:space="preserve">    VRN1 - Průzkumné, geodetické a projektové práce</t>
  </si>
  <si>
    <t xml:space="preserve">    VRN4 - Inženýrská činnost</t>
  </si>
  <si>
    <t xml:space="preserve">    VRN9 - Ostatní náklady</t>
  </si>
  <si>
    <t>032002000</t>
  </si>
  <si>
    <t>Vybavení staveniště</t>
  </si>
  <si>
    <t>CS ÚRS 2014 01</t>
  </si>
  <si>
    <t>-2144110161</t>
  </si>
  <si>
    <t>045002000</t>
  </si>
  <si>
    <t>Kompletační a koordinační činnost</t>
  </si>
  <si>
    <t>444569645</t>
  </si>
  <si>
    <t>VRN1</t>
  </si>
  <si>
    <t>Průzkumné, geodetické a projektové práce</t>
  </si>
  <si>
    <t>012002000</t>
  </si>
  <si>
    <t>Provedení výškopisného a polohopisného vytyčení pro provedení stavby, vytýčení stávajících sítí a geodetické zaměření skutečného stavu provedení_x000D_
vč. geodetického zaměření komunikace a inženýrských sítí - rozvodů plynu, kanalizace, vodovodu, VO a předání v digitální a tiskové podobě v 6paré</t>
  </si>
  <si>
    <t>-89500378</t>
  </si>
  <si>
    <t>013244000</t>
  </si>
  <si>
    <t>Dokumentace realizační</t>
  </si>
  <si>
    <t>887312327</t>
  </si>
  <si>
    <t>Dopravní značení staveniště (pozor výjezd vozidel ze staveniště, dočasné - lokální snížení rychlosti apod...)</t>
  </si>
  <si>
    <t>-1765077657</t>
  </si>
  <si>
    <t>034503000</t>
  </si>
  <si>
    <t>Informační tabule na staveništi</t>
  </si>
  <si>
    <t>plKč</t>
  </si>
  <si>
    <t>-1823145049</t>
  </si>
  <si>
    <t>VRN4</t>
  </si>
  <si>
    <t>Inženýrská činnost</t>
  </si>
  <si>
    <t>040001000</t>
  </si>
  <si>
    <t>Inženýrská činnost (žádosti o povolení - např. kácení stromů, dočasné zúžení vozovky při provádění propustku apod...)</t>
  </si>
  <si>
    <t>1580626986</t>
  </si>
  <si>
    <t>VRN9</t>
  </si>
  <si>
    <t>091704001</t>
  </si>
  <si>
    <t>Náklady na čištění aut a komunikací v případě znečištění</t>
  </si>
  <si>
    <t>-2029954766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</si>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</sst>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i/>
      <sz val="8"/>
      <color rgb="FF003366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4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8" fillId="2" borderId="0" xfId="1" applyFill="1"/>
    <xf numFmtId="0" fontId="0" fillId="2" borderId="0" xfId="0" applyFill="1"/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4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protection locked="0"/>
    </xf>
    <xf numFmtId="4" fontId="10" fillId="0" borderId="0" xfId="0" applyNumberFormat="1" applyFont="1" applyAlignment="1" applyProtection="1"/>
    <xf numFmtId="0" fontId="10" fillId="0" borderId="5" xfId="0" applyFont="1" applyBorder="1" applyAlignment="1"/>
    <xf numFmtId="0" fontId="10" fillId="0" borderId="18" xfId="0" applyFont="1" applyBorder="1" applyAlignment="1" applyProtection="1"/>
    <xf numFmtId="0" fontId="10" fillId="0" borderId="0" xfId="0" applyFont="1" applyBorder="1" applyAlignment="1" applyProtection="1"/>
    <xf numFmtId="166" fontId="10" fillId="0" borderId="0" xfId="0" applyNumberFormat="1" applyFont="1" applyBorder="1" applyAlignment="1" applyProtection="1"/>
    <xf numFmtId="166" fontId="10" fillId="0" borderId="19" xfId="0" applyNumberFormat="1" applyFont="1" applyBorder="1" applyAlignme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3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3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0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167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5" xfId="0" applyFont="1" applyBorder="1" applyAlignment="1">
      <alignment vertical="center"/>
    </xf>
    <xf numFmtId="0" fontId="13" fillId="0" borderId="1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9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40" fillId="0" borderId="0" xfId="0" applyFont="1" applyAlignment="1" applyProtection="1">
      <alignment vertical="top" wrapText="1"/>
    </xf>
    <xf numFmtId="0" fontId="0" fillId="0" borderId="23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1" xfId="0" applyFont="1" applyFill="1" applyBorder="1" applyAlignment="1" applyProtection="1">
      <alignment horizontal="left" vertical="center"/>
      <protection locked="0"/>
    </xf>
    <xf numFmtId="0" fontId="44" fillId="0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4" fillId="2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4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8" t="s">
        <v>0</v>
      </c>
      <c r="B1" s="19"/>
      <c r="C1" s="19"/>
      <c r="D1" s="20" t="s">
        <v>1</v>
      </c>
      <c r="E1" s="19"/>
      <c r="F1" s="19"/>
      <c r="G1" s="19"/>
      <c r="H1" s="19"/>
      <c r="I1" s="19"/>
      <c r="J1" s="19"/>
      <c r="K1" s="21" t="s">
        <v>2</v>
      </c>
      <c r="L1" s="21"/>
      <c r="M1" s="21"/>
      <c r="N1" s="21"/>
      <c r="O1" s="21"/>
      <c r="P1" s="21"/>
      <c r="Q1" s="21"/>
      <c r="R1" s="21"/>
      <c r="S1" s="21"/>
      <c r="T1" s="19"/>
      <c r="U1" s="19"/>
      <c r="V1" s="19"/>
      <c r="W1" s="21" t="s">
        <v>3</v>
      </c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2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4" t="s">
        <v>4</v>
      </c>
      <c r="BB1" s="24" t="s">
        <v>5</v>
      </c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T1" s="25" t="s">
        <v>6</v>
      </c>
      <c r="BU1" s="25" t="s">
        <v>6</v>
      </c>
      <c r="BV1" s="25" t="s">
        <v>7</v>
      </c>
    </row>
    <row r="2" spans="1:74" ht="36.950000000000003" customHeight="1"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S2" s="26" t="s">
        <v>8</v>
      </c>
      <c r="BT2" s="26" t="s">
        <v>9</v>
      </c>
    </row>
    <row r="3" spans="1:74" ht="6.95" customHeight="1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9"/>
      <c r="BS3" s="26" t="s">
        <v>8</v>
      </c>
      <c r="BT3" s="26" t="s">
        <v>10</v>
      </c>
    </row>
    <row r="4" spans="1:74" ht="36.950000000000003" customHeight="1">
      <c r="B4" s="30"/>
      <c r="C4" s="31"/>
      <c r="D4" s="32" t="s">
        <v>11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3"/>
      <c r="AS4" s="34" t="s">
        <v>12</v>
      </c>
      <c r="BE4" s="35" t="s">
        <v>13</v>
      </c>
      <c r="BS4" s="26" t="s">
        <v>14</v>
      </c>
    </row>
    <row r="5" spans="1:74" ht="14.45" customHeight="1">
      <c r="B5" s="30"/>
      <c r="C5" s="31"/>
      <c r="D5" s="36" t="s">
        <v>15</v>
      </c>
      <c r="E5" s="31"/>
      <c r="F5" s="31"/>
      <c r="G5" s="31"/>
      <c r="H5" s="31"/>
      <c r="I5" s="31"/>
      <c r="J5" s="31"/>
      <c r="K5" s="376" t="s">
        <v>16</v>
      </c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1"/>
      <c r="AQ5" s="33"/>
      <c r="BE5" s="374" t="s">
        <v>17</v>
      </c>
      <c r="BS5" s="26" t="s">
        <v>8</v>
      </c>
    </row>
    <row r="6" spans="1:74" ht="36.950000000000003" customHeight="1">
      <c r="B6" s="30"/>
      <c r="C6" s="31"/>
      <c r="D6" s="38" t="s">
        <v>18</v>
      </c>
      <c r="E6" s="31"/>
      <c r="F6" s="31"/>
      <c r="G6" s="31"/>
      <c r="H6" s="31"/>
      <c r="I6" s="31"/>
      <c r="J6" s="31"/>
      <c r="K6" s="378" t="s">
        <v>19</v>
      </c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1"/>
      <c r="AQ6" s="33"/>
      <c r="BE6" s="375"/>
      <c r="BS6" s="26" t="s">
        <v>8</v>
      </c>
    </row>
    <row r="7" spans="1:74" ht="14.45" customHeight="1">
      <c r="B7" s="30"/>
      <c r="C7" s="31"/>
      <c r="D7" s="39" t="s">
        <v>20</v>
      </c>
      <c r="E7" s="31"/>
      <c r="F7" s="31"/>
      <c r="G7" s="31"/>
      <c r="H7" s="31"/>
      <c r="I7" s="31"/>
      <c r="J7" s="31"/>
      <c r="K7" s="37" t="s">
        <v>21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9" t="s">
        <v>22</v>
      </c>
      <c r="AL7" s="31"/>
      <c r="AM7" s="31"/>
      <c r="AN7" s="37" t="s">
        <v>21</v>
      </c>
      <c r="AO7" s="31"/>
      <c r="AP7" s="31"/>
      <c r="AQ7" s="33"/>
      <c r="BE7" s="375"/>
      <c r="BS7" s="26" t="s">
        <v>8</v>
      </c>
    </row>
    <row r="8" spans="1:74" ht="14.45" customHeight="1">
      <c r="B8" s="30"/>
      <c r="C8" s="31"/>
      <c r="D8" s="39" t="s">
        <v>23</v>
      </c>
      <c r="E8" s="31"/>
      <c r="F8" s="31"/>
      <c r="G8" s="31"/>
      <c r="H8" s="31"/>
      <c r="I8" s="31"/>
      <c r="J8" s="31"/>
      <c r="K8" s="37" t="s">
        <v>24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9" t="s">
        <v>25</v>
      </c>
      <c r="AL8" s="31"/>
      <c r="AM8" s="31"/>
      <c r="AN8" s="40" t="s">
        <v>26</v>
      </c>
      <c r="AO8" s="31"/>
      <c r="AP8" s="31"/>
      <c r="AQ8" s="33"/>
      <c r="BE8" s="375"/>
      <c r="BS8" s="26" t="s">
        <v>8</v>
      </c>
    </row>
    <row r="9" spans="1:74" ht="14.45" customHeight="1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3"/>
      <c r="BE9" s="375"/>
      <c r="BS9" s="26" t="s">
        <v>8</v>
      </c>
    </row>
    <row r="10" spans="1:74" ht="14.45" customHeight="1">
      <c r="B10" s="30"/>
      <c r="C10" s="31"/>
      <c r="D10" s="39" t="s">
        <v>27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9" t="s">
        <v>28</v>
      </c>
      <c r="AL10" s="31"/>
      <c r="AM10" s="31"/>
      <c r="AN10" s="37" t="s">
        <v>21</v>
      </c>
      <c r="AO10" s="31"/>
      <c r="AP10" s="31"/>
      <c r="AQ10" s="33"/>
      <c r="BE10" s="375"/>
      <c r="BS10" s="26" t="s">
        <v>8</v>
      </c>
    </row>
    <row r="11" spans="1:74" ht="18.399999999999999" customHeight="1">
      <c r="B11" s="30"/>
      <c r="C11" s="31"/>
      <c r="D11" s="31"/>
      <c r="E11" s="37" t="s">
        <v>29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9" t="s">
        <v>30</v>
      </c>
      <c r="AL11" s="31"/>
      <c r="AM11" s="31"/>
      <c r="AN11" s="37" t="s">
        <v>21</v>
      </c>
      <c r="AO11" s="31"/>
      <c r="AP11" s="31"/>
      <c r="AQ11" s="33"/>
      <c r="BE11" s="375"/>
      <c r="BS11" s="26" t="s">
        <v>8</v>
      </c>
    </row>
    <row r="12" spans="1:74" ht="6.95" customHeight="1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3"/>
      <c r="BE12" s="375"/>
      <c r="BS12" s="26" t="s">
        <v>8</v>
      </c>
    </row>
    <row r="13" spans="1:74" ht="14.45" customHeight="1">
      <c r="B13" s="30"/>
      <c r="C13" s="31"/>
      <c r="D13" s="39" t="s">
        <v>31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9" t="s">
        <v>28</v>
      </c>
      <c r="AL13" s="31"/>
      <c r="AM13" s="31"/>
      <c r="AN13" s="41" t="s">
        <v>32</v>
      </c>
      <c r="AO13" s="31"/>
      <c r="AP13" s="31"/>
      <c r="AQ13" s="33"/>
      <c r="BE13" s="375"/>
      <c r="BS13" s="26" t="s">
        <v>8</v>
      </c>
    </row>
    <row r="14" spans="1:74" ht="15">
      <c r="B14" s="30"/>
      <c r="C14" s="31"/>
      <c r="D14" s="31"/>
      <c r="E14" s="379" t="s">
        <v>32</v>
      </c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9" t="s">
        <v>30</v>
      </c>
      <c r="AL14" s="31"/>
      <c r="AM14" s="31"/>
      <c r="AN14" s="41" t="s">
        <v>32</v>
      </c>
      <c r="AO14" s="31"/>
      <c r="AP14" s="31"/>
      <c r="AQ14" s="33"/>
      <c r="BE14" s="375"/>
      <c r="BS14" s="26" t="s">
        <v>8</v>
      </c>
    </row>
    <row r="15" spans="1:74" ht="6.95" customHeight="1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3"/>
      <c r="BE15" s="375"/>
      <c r="BS15" s="26" t="s">
        <v>6</v>
      </c>
    </row>
    <row r="16" spans="1:74" ht="14.45" customHeight="1">
      <c r="B16" s="30"/>
      <c r="C16" s="31"/>
      <c r="D16" s="39" t="s">
        <v>33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9" t="s">
        <v>28</v>
      </c>
      <c r="AL16" s="31"/>
      <c r="AM16" s="31"/>
      <c r="AN16" s="37" t="s">
        <v>34</v>
      </c>
      <c r="AO16" s="31"/>
      <c r="AP16" s="31"/>
      <c r="AQ16" s="33"/>
      <c r="BE16" s="375"/>
      <c r="BS16" s="26" t="s">
        <v>6</v>
      </c>
    </row>
    <row r="17" spans="2:71" ht="18.399999999999999" customHeight="1">
      <c r="B17" s="30"/>
      <c r="C17" s="31"/>
      <c r="D17" s="31"/>
      <c r="E17" s="37" t="s">
        <v>35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9" t="s">
        <v>30</v>
      </c>
      <c r="AL17" s="31"/>
      <c r="AM17" s="31"/>
      <c r="AN17" s="37" t="s">
        <v>36</v>
      </c>
      <c r="AO17" s="31"/>
      <c r="AP17" s="31"/>
      <c r="AQ17" s="33"/>
      <c r="BE17" s="375"/>
      <c r="BS17" s="26" t="s">
        <v>37</v>
      </c>
    </row>
    <row r="18" spans="2:71" ht="6.95" customHeight="1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3"/>
      <c r="BE18" s="375"/>
      <c r="BS18" s="26" t="s">
        <v>8</v>
      </c>
    </row>
    <row r="19" spans="2:71" ht="14.45" customHeight="1">
      <c r="B19" s="30"/>
      <c r="C19" s="31"/>
      <c r="D19" s="39" t="s">
        <v>38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3"/>
      <c r="BE19" s="375"/>
      <c r="BS19" s="26" t="s">
        <v>8</v>
      </c>
    </row>
    <row r="20" spans="2:71" ht="228" customHeight="1">
      <c r="B20" s="30"/>
      <c r="C20" s="31"/>
      <c r="D20" s="31"/>
      <c r="E20" s="381" t="s">
        <v>39</v>
      </c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/>
      <c r="AJ20" s="381"/>
      <c r="AK20" s="381"/>
      <c r="AL20" s="381"/>
      <c r="AM20" s="381"/>
      <c r="AN20" s="381"/>
      <c r="AO20" s="31"/>
      <c r="AP20" s="31"/>
      <c r="AQ20" s="33"/>
      <c r="BE20" s="375"/>
      <c r="BS20" s="26" t="s">
        <v>6</v>
      </c>
    </row>
    <row r="21" spans="2:71" ht="6.95" customHeight="1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3"/>
      <c r="BE21" s="375"/>
    </row>
    <row r="22" spans="2:71" ht="6.95" customHeight="1">
      <c r="B22" s="30"/>
      <c r="C22" s="3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31"/>
      <c r="AQ22" s="33"/>
      <c r="BE22" s="375"/>
    </row>
    <row r="23" spans="2:71" s="1" customFormat="1" ht="25.9" customHeight="1">
      <c r="B23" s="43"/>
      <c r="C23" s="44"/>
      <c r="D23" s="45" t="s">
        <v>40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382">
        <f>ROUND(AG51,2)</f>
        <v>0</v>
      </c>
      <c r="AL23" s="383"/>
      <c r="AM23" s="383"/>
      <c r="AN23" s="383"/>
      <c r="AO23" s="383"/>
      <c r="AP23" s="44"/>
      <c r="AQ23" s="47"/>
      <c r="BE23" s="375"/>
    </row>
    <row r="24" spans="2:71" s="1" customFormat="1" ht="6.95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7"/>
      <c r="BE24" s="375"/>
    </row>
    <row r="25" spans="2:71" s="1" customFormat="1" ht="13.5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384" t="s">
        <v>41</v>
      </c>
      <c r="M25" s="384"/>
      <c r="N25" s="384"/>
      <c r="O25" s="384"/>
      <c r="P25" s="44"/>
      <c r="Q25" s="44"/>
      <c r="R25" s="44"/>
      <c r="S25" s="44"/>
      <c r="T25" s="44"/>
      <c r="U25" s="44"/>
      <c r="V25" s="44"/>
      <c r="W25" s="384" t="s">
        <v>42</v>
      </c>
      <c r="X25" s="384"/>
      <c r="Y25" s="384"/>
      <c r="Z25" s="384"/>
      <c r="AA25" s="384"/>
      <c r="AB25" s="384"/>
      <c r="AC25" s="384"/>
      <c r="AD25" s="384"/>
      <c r="AE25" s="384"/>
      <c r="AF25" s="44"/>
      <c r="AG25" s="44"/>
      <c r="AH25" s="44"/>
      <c r="AI25" s="44"/>
      <c r="AJ25" s="44"/>
      <c r="AK25" s="384" t="s">
        <v>43</v>
      </c>
      <c r="AL25" s="384"/>
      <c r="AM25" s="384"/>
      <c r="AN25" s="384"/>
      <c r="AO25" s="384"/>
      <c r="AP25" s="44"/>
      <c r="AQ25" s="47"/>
      <c r="BE25" s="375"/>
    </row>
    <row r="26" spans="2:71" s="2" customFormat="1" ht="14.45" customHeight="1">
      <c r="B26" s="49"/>
      <c r="C26" s="50"/>
      <c r="D26" s="51" t="s">
        <v>44</v>
      </c>
      <c r="E26" s="50"/>
      <c r="F26" s="51" t="s">
        <v>45</v>
      </c>
      <c r="G26" s="50"/>
      <c r="H26" s="50"/>
      <c r="I26" s="50"/>
      <c r="J26" s="50"/>
      <c r="K26" s="50"/>
      <c r="L26" s="385">
        <v>0.21</v>
      </c>
      <c r="M26" s="386"/>
      <c r="N26" s="386"/>
      <c r="O26" s="386"/>
      <c r="P26" s="50"/>
      <c r="Q26" s="50"/>
      <c r="R26" s="50"/>
      <c r="S26" s="50"/>
      <c r="T26" s="50"/>
      <c r="U26" s="50"/>
      <c r="V26" s="50"/>
      <c r="W26" s="387">
        <f>ROUND(AZ51,2)</f>
        <v>0</v>
      </c>
      <c r="X26" s="386"/>
      <c r="Y26" s="386"/>
      <c r="Z26" s="386"/>
      <c r="AA26" s="386"/>
      <c r="AB26" s="386"/>
      <c r="AC26" s="386"/>
      <c r="AD26" s="386"/>
      <c r="AE26" s="386"/>
      <c r="AF26" s="50"/>
      <c r="AG26" s="50"/>
      <c r="AH26" s="50"/>
      <c r="AI26" s="50"/>
      <c r="AJ26" s="50"/>
      <c r="AK26" s="387">
        <f>ROUND(AV51,2)</f>
        <v>0</v>
      </c>
      <c r="AL26" s="386"/>
      <c r="AM26" s="386"/>
      <c r="AN26" s="386"/>
      <c r="AO26" s="386"/>
      <c r="AP26" s="50"/>
      <c r="AQ26" s="52"/>
      <c r="BE26" s="375"/>
    </row>
    <row r="27" spans="2:71" s="2" customFormat="1" ht="14.45" customHeight="1">
      <c r="B27" s="49"/>
      <c r="C27" s="50"/>
      <c r="D27" s="50"/>
      <c r="E27" s="50"/>
      <c r="F27" s="51" t="s">
        <v>46</v>
      </c>
      <c r="G27" s="50"/>
      <c r="H27" s="50"/>
      <c r="I27" s="50"/>
      <c r="J27" s="50"/>
      <c r="K27" s="50"/>
      <c r="L27" s="385">
        <v>0.15</v>
      </c>
      <c r="M27" s="386"/>
      <c r="N27" s="386"/>
      <c r="O27" s="386"/>
      <c r="P27" s="50"/>
      <c r="Q27" s="50"/>
      <c r="R27" s="50"/>
      <c r="S27" s="50"/>
      <c r="T27" s="50"/>
      <c r="U27" s="50"/>
      <c r="V27" s="50"/>
      <c r="W27" s="387">
        <f>ROUND(BA51,2)</f>
        <v>0</v>
      </c>
      <c r="X27" s="386"/>
      <c r="Y27" s="386"/>
      <c r="Z27" s="386"/>
      <c r="AA27" s="386"/>
      <c r="AB27" s="386"/>
      <c r="AC27" s="386"/>
      <c r="AD27" s="386"/>
      <c r="AE27" s="386"/>
      <c r="AF27" s="50"/>
      <c r="AG27" s="50"/>
      <c r="AH27" s="50"/>
      <c r="AI27" s="50"/>
      <c r="AJ27" s="50"/>
      <c r="AK27" s="387">
        <f>ROUND(AW51,2)</f>
        <v>0</v>
      </c>
      <c r="AL27" s="386"/>
      <c r="AM27" s="386"/>
      <c r="AN27" s="386"/>
      <c r="AO27" s="386"/>
      <c r="AP27" s="50"/>
      <c r="AQ27" s="52"/>
      <c r="BE27" s="375"/>
    </row>
    <row r="28" spans="2:71" s="2" customFormat="1" ht="14.45" hidden="1" customHeight="1">
      <c r="B28" s="49"/>
      <c r="C28" s="50"/>
      <c r="D28" s="50"/>
      <c r="E28" s="50"/>
      <c r="F28" s="51" t="s">
        <v>47</v>
      </c>
      <c r="G28" s="50"/>
      <c r="H28" s="50"/>
      <c r="I28" s="50"/>
      <c r="J28" s="50"/>
      <c r="K28" s="50"/>
      <c r="L28" s="385">
        <v>0.21</v>
      </c>
      <c r="M28" s="386"/>
      <c r="N28" s="386"/>
      <c r="O28" s="386"/>
      <c r="P28" s="50"/>
      <c r="Q28" s="50"/>
      <c r="R28" s="50"/>
      <c r="S28" s="50"/>
      <c r="T28" s="50"/>
      <c r="U28" s="50"/>
      <c r="V28" s="50"/>
      <c r="W28" s="387">
        <f>ROUND(BB51,2)</f>
        <v>0</v>
      </c>
      <c r="X28" s="386"/>
      <c r="Y28" s="386"/>
      <c r="Z28" s="386"/>
      <c r="AA28" s="386"/>
      <c r="AB28" s="386"/>
      <c r="AC28" s="386"/>
      <c r="AD28" s="386"/>
      <c r="AE28" s="386"/>
      <c r="AF28" s="50"/>
      <c r="AG28" s="50"/>
      <c r="AH28" s="50"/>
      <c r="AI28" s="50"/>
      <c r="AJ28" s="50"/>
      <c r="AK28" s="387">
        <v>0</v>
      </c>
      <c r="AL28" s="386"/>
      <c r="AM28" s="386"/>
      <c r="AN28" s="386"/>
      <c r="AO28" s="386"/>
      <c r="AP28" s="50"/>
      <c r="AQ28" s="52"/>
      <c r="BE28" s="375"/>
    </row>
    <row r="29" spans="2:71" s="2" customFormat="1" ht="14.45" hidden="1" customHeight="1">
      <c r="B29" s="49"/>
      <c r="C29" s="50"/>
      <c r="D29" s="50"/>
      <c r="E29" s="50"/>
      <c r="F29" s="51" t="s">
        <v>48</v>
      </c>
      <c r="G29" s="50"/>
      <c r="H29" s="50"/>
      <c r="I29" s="50"/>
      <c r="J29" s="50"/>
      <c r="K29" s="50"/>
      <c r="L29" s="385">
        <v>0.15</v>
      </c>
      <c r="M29" s="386"/>
      <c r="N29" s="386"/>
      <c r="O29" s="386"/>
      <c r="P29" s="50"/>
      <c r="Q29" s="50"/>
      <c r="R29" s="50"/>
      <c r="S29" s="50"/>
      <c r="T29" s="50"/>
      <c r="U29" s="50"/>
      <c r="V29" s="50"/>
      <c r="W29" s="387">
        <f>ROUND(BC51,2)</f>
        <v>0</v>
      </c>
      <c r="X29" s="386"/>
      <c r="Y29" s="386"/>
      <c r="Z29" s="386"/>
      <c r="AA29" s="386"/>
      <c r="AB29" s="386"/>
      <c r="AC29" s="386"/>
      <c r="AD29" s="386"/>
      <c r="AE29" s="386"/>
      <c r="AF29" s="50"/>
      <c r="AG29" s="50"/>
      <c r="AH29" s="50"/>
      <c r="AI29" s="50"/>
      <c r="AJ29" s="50"/>
      <c r="AK29" s="387">
        <v>0</v>
      </c>
      <c r="AL29" s="386"/>
      <c r="AM29" s="386"/>
      <c r="AN29" s="386"/>
      <c r="AO29" s="386"/>
      <c r="AP29" s="50"/>
      <c r="AQ29" s="52"/>
      <c r="BE29" s="375"/>
    </row>
    <row r="30" spans="2:71" s="2" customFormat="1" ht="14.45" hidden="1" customHeight="1">
      <c r="B30" s="49"/>
      <c r="C30" s="50"/>
      <c r="D30" s="50"/>
      <c r="E30" s="50"/>
      <c r="F30" s="51" t="s">
        <v>49</v>
      </c>
      <c r="G30" s="50"/>
      <c r="H30" s="50"/>
      <c r="I30" s="50"/>
      <c r="J30" s="50"/>
      <c r="K30" s="50"/>
      <c r="L30" s="385">
        <v>0</v>
      </c>
      <c r="M30" s="386"/>
      <c r="N30" s="386"/>
      <c r="O30" s="386"/>
      <c r="P30" s="50"/>
      <c r="Q30" s="50"/>
      <c r="R30" s="50"/>
      <c r="S30" s="50"/>
      <c r="T30" s="50"/>
      <c r="U30" s="50"/>
      <c r="V30" s="50"/>
      <c r="W30" s="387">
        <f>ROUND(BD51,2)</f>
        <v>0</v>
      </c>
      <c r="X30" s="386"/>
      <c r="Y30" s="386"/>
      <c r="Z30" s="386"/>
      <c r="AA30" s="386"/>
      <c r="AB30" s="386"/>
      <c r="AC30" s="386"/>
      <c r="AD30" s="386"/>
      <c r="AE30" s="386"/>
      <c r="AF30" s="50"/>
      <c r="AG30" s="50"/>
      <c r="AH30" s="50"/>
      <c r="AI30" s="50"/>
      <c r="AJ30" s="50"/>
      <c r="AK30" s="387">
        <v>0</v>
      </c>
      <c r="AL30" s="386"/>
      <c r="AM30" s="386"/>
      <c r="AN30" s="386"/>
      <c r="AO30" s="386"/>
      <c r="AP30" s="50"/>
      <c r="AQ30" s="52"/>
      <c r="BE30" s="375"/>
    </row>
    <row r="31" spans="2:71" s="1" customFormat="1" ht="6.95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7"/>
      <c r="BE31" s="375"/>
    </row>
    <row r="32" spans="2:71" s="1" customFormat="1" ht="25.9" customHeight="1">
      <c r="B32" s="43"/>
      <c r="C32" s="53"/>
      <c r="D32" s="54" t="s">
        <v>50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6" t="s">
        <v>51</v>
      </c>
      <c r="U32" s="55"/>
      <c r="V32" s="55"/>
      <c r="W32" s="55"/>
      <c r="X32" s="388" t="s">
        <v>52</v>
      </c>
      <c r="Y32" s="389"/>
      <c r="Z32" s="389"/>
      <c r="AA32" s="389"/>
      <c r="AB32" s="389"/>
      <c r="AC32" s="55"/>
      <c r="AD32" s="55"/>
      <c r="AE32" s="55"/>
      <c r="AF32" s="55"/>
      <c r="AG32" s="55"/>
      <c r="AH32" s="55"/>
      <c r="AI32" s="55"/>
      <c r="AJ32" s="55"/>
      <c r="AK32" s="390">
        <f>SUM(AK23:AK30)</f>
        <v>0</v>
      </c>
      <c r="AL32" s="389"/>
      <c r="AM32" s="389"/>
      <c r="AN32" s="389"/>
      <c r="AO32" s="391"/>
      <c r="AP32" s="53"/>
      <c r="AQ32" s="57"/>
      <c r="BE32" s="375"/>
    </row>
    <row r="33" spans="2:56" s="1" customFormat="1" ht="6.95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7"/>
    </row>
    <row r="34" spans="2:56" s="1" customFormat="1" ht="6.95" customHeight="1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60"/>
    </row>
    <row r="38" spans="2:56" s="1" customFormat="1" ht="6.95" customHeight="1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3"/>
    </row>
    <row r="39" spans="2:56" s="1" customFormat="1" ht="36.950000000000003" customHeight="1">
      <c r="B39" s="43"/>
      <c r="C39" s="64" t="s">
        <v>53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3"/>
    </row>
    <row r="40" spans="2:56" s="1" customFormat="1" ht="6.95" customHeight="1">
      <c r="B40" s="43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3"/>
    </row>
    <row r="41" spans="2:56" s="3" customFormat="1" ht="14.45" customHeight="1">
      <c r="B41" s="66"/>
      <c r="C41" s="67" t="s">
        <v>15</v>
      </c>
      <c r="D41" s="68"/>
      <c r="E41" s="68"/>
      <c r="F41" s="68"/>
      <c r="G41" s="68"/>
      <c r="H41" s="68"/>
      <c r="I41" s="68"/>
      <c r="J41" s="68"/>
      <c r="K41" s="68"/>
      <c r="L41" s="68" t="str">
        <f>K5</f>
        <v>22-17-45-DOT-01-KDO</v>
      </c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9"/>
    </row>
    <row r="42" spans="2:56" s="4" customFormat="1" ht="36.950000000000003" customHeight="1">
      <c r="B42" s="70"/>
      <c r="C42" s="71" t="s">
        <v>18</v>
      </c>
      <c r="D42" s="72"/>
      <c r="E42" s="72"/>
      <c r="F42" s="72"/>
      <c r="G42" s="72"/>
      <c r="H42" s="72"/>
      <c r="I42" s="72"/>
      <c r="J42" s="72"/>
      <c r="K42" s="72"/>
      <c r="L42" s="392" t="str">
        <f>K6</f>
        <v>OBCHVAT KRÁLŮV DVŮR - silnice II. třídy - I. etapa</v>
      </c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3"/>
      <c r="AL42" s="393"/>
      <c r="AM42" s="393"/>
      <c r="AN42" s="393"/>
      <c r="AO42" s="393"/>
      <c r="AP42" s="72"/>
      <c r="AQ42" s="72"/>
      <c r="AR42" s="73"/>
    </row>
    <row r="43" spans="2:56" s="1" customFormat="1" ht="6.95" customHeight="1">
      <c r="B43" s="43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3"/>
    </row>
    <row r="44" spans="2:56" s="1" customFormat="1" ht="15">
      <c r="B44" s="43"/>
      <c r="C44" s="67" t="s">
        <v>23</v>
      </c>
      <c r="D44" s="65"/>
      <c r="E44" s="65"/>
      <c r="F44" s="65"/>
      <c r="G44" s="65"/>
      <c r="H44" s="65"/>
      <c r="I44" s="65"/>
      <c r="J44" s="65"/>
      <c r="K44" s="65"/>
      <c r="L44" s="74" t="str">
        <f>IF(K8="","",K8)</f>
        <v>Králův Dvůr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7" t="s">
        <v>25</v>
      </c>
      <c r="AJ44" s="65"/>
      <c r="AK44" s="65"/>
      <c r="AL44" s="65"/>
      <c r="AM44" s="394" t="str">
        <f>IF(AN8= "","",AN8)</f>
        <v>4. 5. 2018</v>
      </c>
      <c r="AN44" s="394"/>
      <c r="AO44" s="65"/>
      <c r="AP44" s="65"/>
      <c r="AQ44" s="65"/>
      <c r="AR44" s="63"/>
    </row>
    <row r="45" spans="2:56" s="1" customFormat="1" ht="6.95" customHeight="1">
      <c r="B45" s="43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3"/>
    </row>
    <row r="46" spans="2:56" s="1" customFormat="1" ht="15">
      <c r="B46" s="43"/>
      <c r="C46" s="67" t="s">
        <v>27</v>
      </c>
      <c r="D46" s="65"/>
      <c r="E46" s="65"/>
      <c r="F46" s="65"/>
      <c r="G46" s="65"/>
      <c r="H46" s="65"/>
      <c r="I46" s="65"/>
      <c r="J46" s="65"/>
      <c r="K46" s="65"/>
      <c r="L46" s="68" t="str">
        <f>IF(E11= "","",E11)</f>
        <v>Město Králův Dvůr, Náměstí Míru  139, 267 01</v>
      </c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7" t="s">
        <v>33</v>
      </c>
      <c r="AJ46" s="65"/>
      <c r="AK46" s="65"/>
      <c r="AL46" s="65"/>
      <c r="AM46" s="395" t="str">
        <f>IF(E17="","",E17)</f>
        <v>Spektra s.r.o.Beroun, V Hlinkách 1548, 266 01</v>
      </c>
      <c r="AN46" s="395"/>
      <c r="AO46" s="395"/>
      <c r="AP46" s="395"/>
      <c r="AQ46" s="65"/>
      <c r="AR46" s="63"/>
      <c r="AS46" s="396" t="s">
        <v>54</v>
      </c>
      <c r="AT46" s="397"/>
      <c r="AU46" s="76"/>
      <c r="AV46" s="76"/>
      <c r="AW46" s="76"/>
      <c r="AX46" s="76"/>
      <c r="AY46" s="76"/>
      <c r="AZ46" s="76"/>
      <c r="BA46" s="76"/>
      <c r="BB46" s="76"/>
      <c r="BC46" s="76"/>
      <c r="BD46" s="77"/>
    </row>
    <row r="47" spans="2:56" s="1" customFormat="1" ht="15">
      <c r="B47" s="43"/>
      <c r="C47" s="67" t="s">
        <v>31</v>
      </c>
      <c r="D47" s="65"/>
      <c r="E47" s="65"/>
      <c r="F47" s="65"/>
      <c r="G47" s="65"/>
      <c r="H47" s="65"/>
      <c r="I47" s="65"/>
      <c r="J47" s="65"/>
      <c r="K47" s="65"/>
      <c r="L47" s="68" t="str">
        <f>IF(E14= "Vyplň údaj","",E14)</f>
        <v/>
      </c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3"/>
      <c r="AS47" s="398"/>
      <c r="AT47" s="399"/>
      <c r="AU47" s="78"/>
      <c r="AV47" s="78"/>
      <c r="AW47" s="78"/>
      <c r="AX47" s="78"/>
      <c r="AY47" s="78"/>
      <c r="AZ47" s="78"/>
      <c r="BA47" s="78"/>
      <c r="BB47" s="78"/>
      <c r="BC47" s="78"/>
      <c r="BD47" s="79"/>
    </row>
    <row r="48" spans="2:56" s="1" customFormat="1" ht="10.9" customHeight="1">
      <c r="B48" s="43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3"/>
      <c r="AS48" s="400"/>
      <c r="AT48" s="401"/>
      <c r="AU48" s="44"/>
      <c r="AV48" s="44"/>
      <c r="AW48" s="44"/>
      <c r="AX48" s="44"/>
      <c r="AY48" s="44"/>
      <c r="AZ48" s="44"/>
      <c r="BA48" s="44"/>
      <c r="BB48" s="44"/>
      <c r="BC48" s="44"/>
      <c r="BD48" s="80"/>
    </row>
    <row r="49" spans="1:91" s="1" customFormat="1" ht="29.25" customHeight="1">
      <c r="B49" s="43"/>
      <c r="C49" s="402" t="s">
        <v>55</v>
      </c>
      <c r="D49" s="403"/>
      <c r="E49" s="403"/>
      <c r="F49" s="403"/>
      <c r="G49" s="403"/>
      <c r="H49" s="81"/>
      <c r="I49" s="404" t="s">
        <v>56</v>
      </c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403"/>
      <c r="AA49" s="403"/>
      <c r="AB49" s="403"/>
      <c r="AC49" s="403"/>
      <c r="AD49" s="403"/>
      <c r="AE49" s="403"/>
      <c r="AF49" s="403"/>
      <c r="AG49" s="405" t="s">
        <v>57</v>
      </c>
      <c r="AH49" s="403"/>
      <c r="AI49" s="403"/>
      <c r="AJ49" s="403"/>
      <c r="AK49" s="403"/>
      <c r="AL49" s="403"/>
      <c r="AM49" s="403"/>
      <c r="AN49" s="404" t="s">
        <v>58</v>
      </c>
      <c r="AO49" s="403"/>
      <c r="AP49" s="403"/>
      <c r="AQ49" s="82" t="s">
        <v>59</v>
      </c>
      <c r="AR49" s="63"/>
      <c r="AS49" s="83" t="s">
        <v>60</v>
      </c>
      <c r="AT49" s="84" t="s">
        <v>61</v>
      </c>
      <c r="AU49" s="84" t="s">
        <v>62</v>
      </c>
      <c r="AV49" s="84" t="s">
        <v>63</v>
      </c>
      <c r="AW49" s="84" t="s">
        <v>64</v>
      </c>
      <c r="AX49" s="84" t="s">
        <v>65</v>
      </c>
      <c r="AY49" s="84" t="s">
        <v>66</v>
      </c>
      <c r="AZ49" s="84" t="s">
        <v>67</v>
      </c>
      <c r="BA49" s="84" t="s">
        <v>68</v>
      </c>
      <c r="BB49" s="84" t="s">
        <v>69</v>
      </c>
      <c r="BC49" s="84" t="s">
        <v>70</v>
      </c>
      <c r="BD49" s="85" t="s">
        <v>71</v>
      </c>
    </row>
    <row r="50" spans="1:91" s="1" customFormat="1" ht="10.9" customHeight="1">
      <c r="B50" s="43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3"/>
      <c r="AS50" s="86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8"/>
    </row>
    <row r="51" spans="1:91" s="4" customFormat="1" ht="32.450000000000003" customHeight="1">
      <c r="B51" s="70"/>
      <c r="C51" s="89" t="s">
        <v>72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413">
        <f>ROUND(AG52+AG54+AG60+AG62+AG65+AG68+AG70+AG72,2)</f>
        <v>0</v>
      </c>
      <c r="AH51" s="413"/>
      <c r="AI51" s="413"/>
      <c r="AJ51" s="413"/>
      <c r="AK51" s="413"/>
      <c r="AL51" s="413"/>
      <c r="AM51" s="413"/>
      <c r="AN51" s="414">
        <f t="shared" ref="AN51:AN72" si="0">SUM(AG51,AT51)</f>
        <v>0</v>
      </c>
      <c r="AO51" s="414"/>
      <c r="AP51" s="414"/>
      <c r="AQ51" s="91" t="s">
        <v>21</v>
      </c>
      <c r="AR51" s="73"/>
      <c r="AS51" s="92">
        <f>ROUND(AS52+AS54+AS60+AS62+AS65+AS68+AS70+AS72,2)</f>
        <v>0</v>
      </c>
      <c r="AT51" s="93">
        <f t="shared" ref="AT51:AT72" si="1">ROUND(SUM(AV51:AW51),2)</f>
        <v>0</v>
      </c>
      <c r="AU51" s="94">
        <f>ROUND(AU52+AU54+AU60+AU62+AU65+AU68+AU70+AU72,5)</f>
        <v>0</v>
      </c>
      <c r="AV51" s="93">
        <f>ROUND(AZ51*L26,2)</f>
        <v>0</v>
      </c>
      <c r="AW51" s="93">
        <f>ROUND(BA51*L27,2)</f>
        <v>0</v>
      </c>
      <c r="AX51" s="93">
        <f>ROUND(BB51*L26,2)</f>
        <v>0</v>
      </c>
      <c r="AY51" s="93">
        <f>ROUND(BC51*L27,2)</f>
        <v>0</v>
      </c>
      <c r="AZ51" s="93">
        <f>ROUND(AZ52+AZ54+AZ60+AZ62+AZ65+AZ68+AZ70+AZ72,2)</f>
        <v>0</v>
      </c>
      <c r="BA51" s="93">
        <f>ROUND(BA52+BA54+BA60+BA62+BA65+BA68+BA70+BA72,2)</f>
        <v>0</v>
      </c>
      <c r="BB51" s="93">
        <f>ROUND(BB52+BB54+BB60+BB62+BB65+BB68+BB70+BB72,2)</f>
        <v>0</v>
      </c>
      <c r="BC51" s="93">
        <f>ROUND(BC52+BC54+BC60+BC62+BC65+BC68+BC70+BC72,2)</f>
        <v>0</v>
      </c>
      <c r="BD51" s="95">
        <f>ROUND(BD52+BD54+BD60+BD62+BD65+BD68+BD70+BD72,2)</f>
        <v>0</v>
      </c>
      <c r="BS51" s="96" t="s">
        <v>73</v>
      </c>
      <c r="BT51" s="96" t="s">
        <v>74</v>
      </c>
      <c r="BU51" s="97" t="s">
        <v>75</v>
      </c>
      <c r="BV51" s="96" t="s">
        <v>76</v>
      </c>
      <c r="BW51" s="96" t="s">
        <v>7</v>
      </c>
      <c r="BX51" s="96" t="s">
        <v>77</v>
      </c>
      <c r="CL51" s="96" t="s">
        <v>21</v>
      </c>
    </row>
    <row r="52" spans="1:91" s="5" customFormat="1" ht="16.5" customHeight="1">
      <c r="B52" s="98"/>
      <c r="C52" s="99"/>
      <c r="D52" s="409" t="s">
        <v>78</v>
      </c>
      <c r="E52" s="409"/>
      <c r="F52" s="409"/>
      <c r="G52" s="409"/>
      <c r="H52" s="409"/>
      <c r="I52" s="100"/>
      <c r="J52" s="409" t="s">
        <v>79</v>
      </c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V52" s="409"/>
      <c r="W52" s="409"/>
      <c r="X52" s="409"/>
      <c r="Y52" s="409"/>
      <c r="Z52" s="409"/>
      <c r="AA52" s="409"/>
      <c r="AB52" s="409"/>
      <c r="AC52" s="409"/>
      <c r="AD52" s="409"/>
      <c r="AE52" s="409"/>
      <c r="AF52" s="409"/>
      <c r="AG52" s="408">
        <f>ROUND(AG53,2)</f>
        <v>0</v>
      </c>
      <c r="AH52" s="407"/>
      <c r="AI52" s="407"/>
      <c r="AJ52" s="407"/>
      <c r="AK52" s="407"/>
      <c r="AL52" s="407"/>
      <c r="AM52" s="407"/>
      <c r="AN52" s="406">
        <f t="shared" si="0"/>
        <v>0</v>
      </c>
      <c r="AO52" s="407"/>
      <c r="AP52" s="407"/>
      <c r="AQ52" s="101" t="s">
        <v>80</v>
      </c>
      <c r="AR52" s="102"/>
      <c r="AS52" s="103">
        <f>ROUND(AS53,2)</f>
        <v>0</v>
      </c>
      <c r="AT52" s="104">
        <f t="shared" si="1"/>
        <v>0</v>
      </c>
      <c r="AU52" s="105">
        <f>ROUND(AU53,5)</f>
        <v>0</v>
      </c>
      <c r="AV52" s="104">
        <f>ROUND(AZ52*L26,2)</f>
        <v>0</v>
      </c>
      <c r="AW52" s="104">
        <f>ROUND(BA52*L27,2)</f>
        <v>0</v>
      </c>
      <c r="AX52" s="104">
        <f>ROUND(BB52*L26,2)</f>
        <v>0</v>
      </c>
      <c r="AY52" s="104">
        <f>ROUND(BC52*L27,2)</f>
        <v>0</v>
      </c>
      <c r="AZ52" s="104">
        <f>ROUND(AZ53,2)</f>
        <v>0</v>
      </c>
      <c r="BA52" s="104">
        <f>ROUND(BA53,2)</f>
        <v>0</v>
      </c>
      <c r="BB52" s="104">
        <f>ROUND(BB53,2)</f>
        <v>0</v>
      </c>
      <c r="BC52" s="104">
        <f>ROUND(BC53,2)</f>
        <v>0</v>
      </c>
      <c r="BD52" s="106">
        <f>ROUND(BD53,2)</f>
        <v>0</v>
      </c>
      <c r="BS52" s="107" t="s">
        <v>73</v>
      </c>
      <c r="BT52" s="107" t="s">
        <v>81</v>
      </c>
      <c r="BU52" s="107" t="s">
        <v>75</v>
      </c>
      <c r="BV52" s="107" t="s">
        <v>76</v>
      </c>
      <c r="BW52" s="107" t="s">
        <v>82</v>
      </c>
      <c r="BX52" s="107" t="s">
        <v>7</v>
      </c>
      <c r="CL52" s="107" t="s">
        <v>21</v>
      </c>
      <c r="CM52" s="107" t="s">
        <v>83</v>
      </c>
    </row>
    <row r="53" spans="1:91" s="6" customFormat="1" ht="16.5" customHeight="1">
      <c r="A53" s="108" t="s">
        <v>84</v>
      </c>
      <c r="B53" s="109"/>
      <c r="C53" s="110"/>
      <c r="D53" s="110"/>
      <c r="E53" s="412" t="s">
        <v>85</v>
      </c>
      <c r="F53" s="412"/>
      <c r="G53" s="412"/>
      <c r="H53" s="412"/>
      <c r="I53" s="412"/>
      <c r="J53" s="110"/>
      <c r="K53" s="412" t="s">
        <v>86</v>
      </c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0">
        <f>'SO 001 - Příprava staveniště'!J29</f>
        <v>0</v>
      </c>
      <c r="AH53" s="411"/>
      <c r="AI53" s="411"/>
      <c r="AJ53" s="411"/>
      <c r="AK53" s="411"/>
      <c r="AL53" s="411"/>
      <c r="AM53" s="411"/>
      <c r="AN53" s="410">
        <f t="shared" si="0"/>
        <v>0</v>
      </c>
      <c r="AO53" s="411"/>
      <c r="AP53" s="411"/>
      <c r="AQ53" s="111" t="s">
        <v>87</v>
      </c>
      <c r="AR53" s="112"/>
      <c r="AS53" s="113">
        <v>0</v>
      </c>
      <c r="AT53" s="114">
        <f t="shared" si="1"/>
        <v>0</v>
      </c>
      <c r="AU53" s="115">
        <f>'SO 001 - Příprava staveniště'!P87</f>
        <v>0</v>
      </c>
      <c r="AV53" s="114">
        <f>'SO 001 - Příprava staveniště'!J32</f>
        <v>0</v>
      </c>
      <c r="AW53" s="114">
        <f>'SO 001 - Příprava staveniště'!J33</f>
        <v>0</v>
      </c>
      <c r="AX53" s="114">
        <f>'SO 001 - Příprava staveniště'!J34</f>
        <v>0</v>
      </c>
      <c r="AY53" s="114">
        <f>'SO 001 - Příprava staveniště'!J35</f>
        <v>0</v>
      </c>
      <c r="AZ53" s="114">
        <f>'SO 001 - Příprava staveniště'!F32</f>
        <v>0</v>
      </c>
      <c r="BA53" s="114">
        <f>'SO 001 - Příprava staveniště'!F33</f>
        <v>0</v>
      </c>
      <c r="BB53" s="114">
        <f>'SO 001 - Příprava staveniště'!F34</f>
        <v>0</v>
      </c>
      <c r="BC53" s="114">
        <f>'SO 001 - Příprava staveniště'!F35</f>
        <v>0</v>
      </c>
      <c r="BD53" s="116">
        <f>'SO 001 - Příprava staveniště'!F36</f>
        <v>0</v>
      </c>
      <c r="BT53" s="117" t="s">
        <v>83</v>
      </c>
      <c r="BV53" s="117" t="s">
        <v>76</v>
      </c>
      <c r="BW53" s="117" t="s">
        <v>88</v>
      </c>
      <c r="BX53" s="117" t="s">
        <v>82</v>
      </c>
      <c r="CL53" s="117" t="s">
        <v>21</v>
      </c>
    </row>
    <row r="54" spans="1:91" s="5" customFormat="1" ht="16.5" customHeight="1">
      <c r="B54" s="98"/>
      <c r="C54" s="99"/>
      <c r="D54" s="409" t="s">
        <v>89</v>
      </c>
      <c r="E54" s="409"/>
      <c r="F54" s="409"/>
      <c r="G54" s="409"/>
      <c r="H54" s="409"/>
      <c r="I54" s="100"/>
      <c r="J54" s="409" t="s">
        <v>90</v>
      </c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409"/>
      <c r="Y54" s="409"/>
      <c r="Z54" s="409"/>
      <c r="AA54" s="409"/>
      <c r="AB54" s="409"/>
      <c r="AC54" s="409"/>
      <c r="AD54" s="409"/>
      <c r="AE54" s="409"/>
      <c r="AF54" s="409"/>
      <c r="AG54" s="408">
        <f>ROUND(SUM(AG55:AG59),2)</f>
        <v>0</v>
      </c>
      <c r="AH54" s="407"/>
      <c r="AI54" s="407"/>
      <c r="AJ54" s="407"/>
      <c r="AK54" s="407"/>
      <c r="AL54" s="407"/>
      <c r="AM54" s="407"/>
      <c r="AN54" s="406">
        <f t="shared" si="0"/>
        <v>0</v>
      </c>
      <c r="AO54" s="407"/>
      <c r="AP54" s="407"/>
      <c r="AQ54" s="101" t="s">
        <v>80</v>
      </c>
      <c r="AR54" s="102"/>
      <c r="AS54" s="103">
        <f>ROUND(SUM(AS55:AS59),2)</f>
        <v>0</v>
      </c>
      <c r="AT54" s="104">
        <f t="shared" si="1"/>
        <v>0</v>
      </c>
      <c r="AU54" s="105">
        <f>ROUND(SUM(AU55:AU59),5)</f>
        <v>0</v>
      </c>
      <c r="AV54" s="104">
        <f>ROUND(AZ54*L26,2)</f>
        <v>0</v>
      </c>
      <c r="AW54" s="104">
        <f>ROUND(BA54*L27,2)</f>
        <v>0</v>
      </c>
      <c r="AX54" s="104">
        <f>ROUND(BB54*L26,2)</f>
        <v>0</v>
      </c>
      <c r="AY54" s="104">
        <f>ROUND(BC54*L27,2)</f>
        <v>0</v>
      </c>
      <c r="AZ54" s="104">
        <f>ROUND(SUM(AZ55:AZ59),2)</f>
        <v>0</v>
      </c>
      <c r="BA54" s="104">
        <f>ROUND(SUM(BA55:BA59),2)</f>
        <v>0</v>
      </c>
      <c r="BB54" s="104">
        <f>ROUND(SUM(BB55:BB59),2)</f>
        <v>0</v>
      </c>
      <c r="BC54" s="104">
        <f>ROUND(SUM(BC55:BC59),2)</f>
        <v>0</v>
      </c>
      <c r="BD54" s="106">
        <f>ROUND(SUM(BD55:BD59),2)</f>
        <v>0</v>
      </c>
      <c r="BS54" s="107" t="s">
        <v>73</v>
      </c>
      <c r="BT54" s="107" t="s">
        <v>81</v>
      </c>
      <c r="BU54" s="107" t="s">
        <v>75</v>
      </c>
      <c r="BV54" s="107" t="s">
        <v>76</v>
      </c>
      <c r="BW54" s="107" t="s">
        <v>91</v>
      </c>
      <c r="BX54" s="107" t="s">
        <v>7</v>
      </c>
      <c r="CL54" s="107" t="s">
        <v>21</v>
      </c>
      <c r="CM54" s="107" t="s">
        <v>83</v>
      </c>
    </row>
    <row r="55" spans="1:91" s="6" customFormat="1" ht="16.5" customHeight="1">
      <c r="A55" s="108" t="s">
        <v>84</v>
      </c>
      <c r="B55" s="109"/>
      <c r="C55" s="110"/>
      <c r="D55" s="110"/>
      <c r="E55" s="412" t="s">
        <v>92</v>
      </c>
      <c r="F55" s="412"/>
      <c r="G55" s="412"/>
      <c r="H55" s="412"/>
      <c r="I55" s="412"/>
      <c r="J55" s="110"/>
      <c r="K55" s="412" t="s">
        <v>93</v>
      </c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0">
        <f>'SO 101 - Větev A'!J29</f>
        <v>0</v>
      </c>
      <c r="AH55" s="411"/>
      <c r="AI55" s="411"/>
      <c r="AJ55" s="411"/>
      <c r="AK55" s="411"/>
      <c r="AL55" s="411"/>
      <c r="AM55" s="411"/>
      <c r="AN55" s="410">
        <f t="shared" si="0"/>
        <v>0</v>
      </c>
      <c r="AO55" s="411"/>
      <c r="AP55" s="411"/>
      <c r="AQ55" s="111" t="s">
        <v>87</v>
      </c>
      <c r="AR55" s="112"/>
      <c r="AS55" s="113">
        <v>0</v>
      </c>
      <c r="AT55" s="114">
        <f t="shared" si="1"/>
        <v>0</v>
      </c>
      <c r="AU55" s="115">
        <f>'SO 101 - Větev A'!P90</f>
        <v>0</v>
      </c>
      <c r="AV55" s="114">
        <f>'SO 101 - Větev A'!J32</f>
        <v>0</v>
      </c>
      <c r="AW55" s="114">
        <f>'SO 101 - Větev A'!J33</f>
        <v>0</v>
      </c>
      <c r="AX55" s="114">
        <f>'SO 101 - Větev A'!J34</f>
        <v>0</v>
      </c>
      <c r="AY55" s="114">
        <f>'SO 101 - Větev A'!J35</f>
        <v>0</v>
      </c>
      <c r="AZ55" s="114">
        <f>'SO 101 - Větev A'!F32</f>
        <v>0</v>
      </c>
      <c r="BA55" s="114">
        <f>'SO 101 - Větev A'!F33</f>
        <v>0</v>
      </c>
      <c r="BB55" s="114">
        <f>'SO 101 - Větev A'!F34</f>
        <v>0</v>
      </c>
      <c r="BC55" s="114">
        <f>'SO 101 - Větev A'!F35</f>
        <v>0</v>
      </c>
      <c r="BD55" s="116">
        <f>'SO 101 - Větev A'!F36</f>
        <v>0</v>
      </c>
      <c r="BT55" s="117" t="s">
        <v>83</v>
      </c>
      <c r="BV55" s="117" t="s">
        <v>76</v>
      </c>
      <c r="BW55" s="117" t="s">
        <v>94</v>
      </c>
      <c r="BX55" s="117" t="s">
        <v>91</v>
      </c>
      <c r="CL55" s="117" t="s">
        <v>21</v>
      </c>
    </row>
    <row r="56" spans="1:91" s="6" customFormat="1" ht="16.5" customHeight="1">
      <c r="A56" s="108" t="s">
        <v>84</v>
      </c>
      <c r="B56" s="109"/>
      <c r="C56" s="110"/>
      <c r="D56" s="110"/>
      <c r="E56" s="412" t="s">
        <v>95</v>
      </c>
      <c r="F56" s="412"/>
      <c r="G56" s="412"/>
      <c r="H56" s="412"/>
      <c r="I56" s="412"/>
      <c r="J56" s="110"/>
      <c r="K56" s="412" t="s">
        <v>96</v>
      </c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2"/>
      <c r="AC56" s="412"/>
      <c r="AD56" s="412"/>
      <c r="AE56" s="412"/>
      <c r="AF56" s="412"/>
      <c r="AG56" s="410">
        <f>'SO 102 - Větev B'!J29</f>
        <v>0</v>
      </c>
      <c r="AH56" s="411"/>
      <c r="AI56" s="411"/>
      <c r="AJ56" s="411"/>
      <c r="AK56" s="411"/>
      <c r="AL56" s="411"/>
      <c r="AM56" s="411"/>
      <c r="AN56" s="410">
        <f t="shared" si="0"/>
        <v>0</v>
      </c>
      <c r="AO56" s="411"/>
      <c r="AP56" s="411"/>
      <c r="AQ56" s="111" t="s">
        <v>87</v>
      </c>
      <c r="AR56" s="112"/>
      <c r="AS56" s="113">
        <v>0</v>
      </c>
      <c r="AT56" s="114">
        <f t="shared" si="1"/>
        <v>0</v>
      </c>
      <c r="AU56" s="115">
        <f>'SO 102 - Větev B'!P90</f>
        <v>0</v>
      </c>
      <c r="AV56" s="114">
        <f>'SO 102 - Větev B'!J32</f>
        <v>0</v>
      </c>
      <c r="AW56" s="114">
        <f>'SO 102 - Větev B'!J33</f>
        <v>0</v>
      </c>
      <c r="AX56" s="114">
        <f>'SO 102 - Větev B'!J34</f>
        <v>0</v>
      </c>
      <c r="AY56" s="114">
        <f>'SO 102 - Větev B'!J35</f>
        <v>0</v>
      </c>
      <c r="AZ56" s="114">
        <f>'SO 102 - Větev B'!F32</f>
        <v>0</v>
      </c>
      <c r="BA56" s="114">
        <f>'SO 102 - Větev B'!F33</f>
        <v>0</v>
      </c>
      <c r="BB56" s="114">
        <f>'SO 102 - Větev B'!F34</f>
        <v>0</v>
      </c>
      <c r="BC56" s="114">
        <f>'SO 102 - Větev B'!F35</f>
        <v>0</v>
      </c>
      <c r="BD56" s="116">
        <f>'SO 102 - Větev B'!F36</f>
        <v>0</v>
      </c>
      <c r="BT56" s="117" t="s">
        <v>83</v>
      </c>
      <c r="BV56" s="117" t="s">
        <v>76</v>
      </c>
      <c r="BW56" s="117" t="s">
        <v>97</v>
      </c>
      <c r="BX56" s="117" t="s">
        <v>91</v>
      </c>
      <c r="CL56" s="117" t="s">
        <v>21</v>
      </c>
    </row>
    <row r="57" spans="1:91" s="6" customFormat="1" ht="16.5" customHeight="1">
      <c r="A57" s="108" t="s">
        <v>84</v>
      </c>
      <c r="B57" s="109"/>
      <c r="C57" s="110"/>
      <c r="D57" s="110"/>
      <c r="E57" s="412" t="s">
        <v>98</v>
      </c>
      <c r="F57" s="412"/>
      <c r="G57" s="412"/>
      <c r="H57" s="412"/>
      <c r="I57" s="412"/>
      <c r="J57" s="110"/>
      <c r="K57" s="412" t="s">
        <v>99</v>
      </c>
      <c r="L57" s="412"/>
      <c r="M57" s="412"/>
      <c r="N57" s="412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412"/>
      <c r="AB57" s="412"/>
      <c r="AC57" s="412"/>
      <c r="AD57" s="412"/>
      <c r="AE57" s="412"/>
      <c r="AF57" s="412"/>
      <c r="AG57" s="410">
        <f>'SO 103 - Větev C'!J29</f>
        <v>0</v>
      </c>
      <c r="AH57" s="411"/>
      <c r="AI57" s="411"/>
      <c r="AJ57" s="411"/>
      <c r="AK57" s="411"/>
      <c r="AL57" s="411"/>
      <c r="AM57" s="411"/>
      <c r="AN57" s="410">
        <f t="shared" si="0"/>
        <v>0</v>
      </c>
      <c r="AO57" s="411"/>
      <c r="AP57" s="411"/>
      <c r="AQ57" s="111" t="s">
        <v>87</v>
      </c>
      <c r="AR57" s="112"/>
      <c r="AS57" s="113">
        <v>0</v>
      </c>
      <c r="AT57" s="114">
        <f t="shared" si="1"/>
        <v>0</v>
      </c>
      <c r="AU57" s="115">
        <f>'SO 103 - Větev C'!P90</f>
        <v>0</v>
      </c>
      <c r="AV57" s="114">
        <f>'SO 103 - Větev C'!J32</f>
        <v>0</v>
      </c>
      <c r="AW57" s="114">
        <f>'SO 103 - Větev C'!J33</f>
        <v>0</v>
      </c>
      <c r="AX57" s="114">
        <f>'SO 103 - Větev C'!J34</f>
        <v>0</v>
      </c>
      <c r="AY57" s="114">
        <f>'SO 103 - Větev C'!J35</f>
        <v>0</v>
      </c>
      <c r="AZ57" s="114">
        <f>'SO 103 - Větev C'!F32</f>
        <v>0</v>
      </c>
      <c r="BA57" s="114">
        <f>'SO 103 - Větev C'!F33</f>
        <v>0</v>
      </c>
      <c r="BB57" s="114">
        <f>'SO 103 - Větev C'!F34</f>
        <v>0</v>
      </c>
      <c r="BC57" s="114">
        <f>'SO 103 - Větev C'!F35</f>
        <v>0</v>
      </c>
      <c r="BD57" s="116">
        <f>'SO 103 - Větev C'!F36</f>
        <v>0</v>
      </c>
      <c r="BT57" s="117" t="s">
        <v>83</v>
      </c>
      <c r="BV57" s="117" t="s">
        <v>76</v>
      </c>
      <c r="BW57" s="117" t="s">
        <v>100</v>
      </c>
      <c r="BX57" s="117" t="s">
        <v>91</v>
      </c>
      <c r="CL57" s="117" t="s">
        <v>21</v>
      </c>
    </row>
    <row r="58" spans="1:91" s="6" customFormat="1" ht="16.5" customHeight="1">
      <c r="A58" s="108" t="s">
        <v>84</v>
      </c>
      <c r="B58" s="109"/>
      <c r="C58" s="110"/>
      <c r="D58" s="110"/>
      <c r="E58" s="412" t="s">
        <v>101</v>
      </c>
      <c r="F58" s="412"/>
      <c r="G58" s="412"/>
      <c r="H58" s="412"/>
      <c r="I58" s="412"/>
      <c r="J58" s="110"/>
      <c r="K58" s="412" t="s">
        <v>102</v>
      </c>
      <c r="L58" s="412"/>
      <c r="M58" s="412"/>
      <c r="N58" s="41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2"/>
      <c r="AC58" s="412"/>
      <c r="AD58" s="412"/>
      <c r="AE58" s="412"/>
      <c r="AF58" s="412"/>
      <c r="AG58" s="410">
        <f>'SO 104 - Chodník a cyklos...'!J29</f>
        <v>0</v>
      </c>
      <c r="AH58" s="411"/>
      <c r="AI58" s="411"/>
      <c r="AJ58" s="411"/>
      <c r="AK58" s="411"/>
      <c r="AL58" s="411"/>
      <c r="AM58" s="411"/>
      <c r="AN58" s="410">
        <f t="shared" si="0"/>
        <v>0</v>
      </c>
      <c r="AO58" s="411"/>
      <c r="AP58" s="411"/>
      <c r="AQ58" s="111" t="s">
        <v>87</v>
      </c>
      <c r="AR58" s="112"/>
      <c r="AS58" s="113">
        <v>0</v>
      </c>
      <c r="AT58" s="114">
        <f t="shared" si="1"/>
        <v>0</v>
      </c>
      <c r="AU58" s="115">
        <f>'SO 104 - Chodník a cyklos...'!P88</f>
        <v>0</v>
      </c>
      <c r="AV58" s="114">
        <f>'SO 104 - Chodník a cyklos...'!J32</f>
        <v>0</v>
      </c>
      <c r="AW58" s="114">
        <f>'SO 104 - Chodník a cyklos...'!J33</f>
        <v>0</v>
      </c>
      <c r="AX58" s="114">
        <f>'SO 104 - Chodník a cyklos...'!J34</f>
        <v>0</v>
      </c>
      <c r="AY58" s="114">
        <f>'SO 104 - Chodník a cyklos...'!J35</f>
        <v>0</v>
      </c>
      <c r="AZ58" s="114">
        <f>'SO 104 - Chodník a cyklos...'!F32</f>
        <v>0</v>
      </c>
      <c r="BA58" s="114">
        <f>'SO 104 - Chodník a cyklos...'!F33</f>
        <v>0</v>
      </c>
      <c r="BB58" s="114">
        <f>'SO 104 - Chodník a cyklos...'!F34</f>
        <v>0</v>
      </c>
      <c r="BC58" s="114">
        <f>'SO 104 - Chodník a cyklos...'!F35</f>
        <v>0</v>
      </c>
      <c r="BD58" s="116">
        <f>'SO 104 - Chodník a cyklos...'!F36</f>
        <v>0</v>
      </c>
      <c r="BT58" s="117" t="s">
        <v>83</v>
      </c>
      <c r="BV58" s="117" t="s">
        <v>76</v>
      </c>
      <c r="BW58" s="117" t="s">
        <v>103</v>
      </c>
      <c r="BX58" s="117" t="s">
        <v>91</v>
      </c>
      <c r="CL58" s="117" t="s">
        <v>21</v>
      </c>
    </row>
    <row r="59" spans="1:91" s="6" customFormat="1" ht="16.5" customHeight="1">
      <c r="A59" s="108" t="s">
        <v>84</v>
      </c>
      <c r="B59" s="109"/>
      <c r="C59" s="110"/>
      <c r="D59" s="110"/>
      <c r="E59" s="412" t="s">
        <v>104</v>
      </c>
      <c r="F59" s="412"/>
      <c r="G59" s="412"/>
      <c r="H59" s="412"/>
      <c r="I59" s="412"/>
      <c r="J59" s="110"/>
      <c r="K59" s="412" t="s">
        <v>105</v>
      </c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  <c r="AD59" s="412"/>
      <c r="AE59" s="412"/>
      <c r="AF59" s="412"/>
      <c r="AG59" s="410">
        <f>'SO 105 - DIO'!J29</f>
        <v>0</v>
      </c>
      <c r="AH59" s="411"/>
      <c r="AI59" s="411"/>
      <c r="AJ59" s="411"/>
      <c r="AK59" s="411"/>
      <c r="AL59" s="411"/>
      <c r="AM59" s="411"/>
      <c r="AN59" s="410">
        <f t="shared" si="0"/>
        <v>0</v>
      </c>
      <c r="AO59" s="411"/>
      <c r="AP59" s="411"/>
      <c r="AQ59" s="111" t="s">
        <v>87</v>
      </c>
      <c r="AR59" s="112"/>
      <c r="AS59" s="113">
        <v>0</v>
      </c>
      <c r="AT59" s="114">
        <f t="shared" si="1"/>
        <v>0</v>
      </c>
      <c r="AU59" s="115">
        <f>'SO 105 - DIO'!P87</f>
        <v>0</v>
      </c>
      <c r="AV59" s="114">
        <f>'SO 105 - DIO'!J32</f>
        <v>0</v>
      </c>
      <c r="AW59" s="114">
        <f>'SO 105 - DIO'!J33</f>
        <v>0</v>
      </c>
      <c r="AX59" s="114">
        <f>'SO 105 - DIO'!J34</f>
        <v>0</v>
      </c>
      <c r="AY59" s="114">
        <f>'SO 105 - DIO'!J35</f>
        <v>0</v>
      </c>
      <c r="AZ59" s="114">
        <f>'SO 105 - DIO'!F32</f>
        <v>0</v>
      </c>
      <c r="BA59" s="114">
        <f>'SO 105 - DIO'!F33</f>
        <v>0</v>
      </c>
      <c r="BB59" s="114">
        <f>'SO 105 - DIO'!F34</f>
        <v>0</v>
      </c>
      <c r="BC59" s="114">
        <f>'SO 105 - DIO'!F35</f>
        <v>0</v>
      </c>
      <c r="BD59" s="116">
        <f>'SO 105 - DIO'!F36</f>
        <v>0</v>
      </c>
      <c r="BT59" s="117" t="s">
        <v>83</v>
      </c>
      <c r="BV59" s="117" t="s">
        <v>76</v>
      </c>
      <c r="BW59" s="117" t="s">
        <v>106</v>
      </c>
      <c r="BX59" s="117" t="s">
        <v>91</v>
      </c>
      <c r="CL59" s="117" t="s">
        <v>21</v>
      </c>
    </row>
    <row r="60" spans="1:91" s="5" customFormat="1" ht="16.5" customHeight="1">
      <c r="B60" s="98"/>
      <c r="C60" s="99"/>
      <c r="D60" s="409" t="s">
        <v>107</v>
      </c>
      <c r="E60" s="409"/>
      <c r="F60" s="409"/>
      <c r="G60" s="409"/>
      <c r="H60" s="409"/>
      <c r="I60" s="100"/>
      <c r="J60" s="409" t="s">
        <v>108</v>
      </c>
      <c r="K60" s="409"/>
      <c r="L60" s="409"/>
      <c r="M60" s="409"/>
      <c r="N60" s="409"/>
      <c r="O60" s="409"/>
      <c r="P60" s="409"/>
      <c r="Q60" s="409"/>
      <c r="R60" s="409"/>
      <c r="S60" s="409"/>
      <c r="T60" s="409"/>
      <c r="U60" s="409"/>
      <c r="V60" s="409"/>
      <c r="W60" s="409"/>
      <c r="X60" s="409"/>
      <c r="Y60" s="409"/>
      <c r="Z60" s="409"/>
      <c r="AA60" s="409"/>
      <c r="AB60" s="409"/>
      <c r="AC60" s="409"/>
      <c r="AD60" s="409"/>
      <c r="AE60" s="409"/>
      <c r="AF60" s="409"/>
      <c r="AG60" s="408">
        <f>ROUND(AG61,2)</f>
        <v>0</v>
      </c>
      <c r="AH60" s="407"/>
      <c r="AI60" s="407"/>
      <c r="AJ60" s="407"/>
      <c r="AK60" s="407"/>
      <c r="AL60" s="407"/>
      <c r="AM60" s="407"/>
      <c r="AN60" s="406">
        <f t="shared" si="0"/>
        <v>0</v>
      </c>
      <c r="AO60" s="407"/>
      <c r="AP60" s="407"/>
      <c r="AQ60" s="101" t="s">
        <v>80</v>
      </c>
      <c r="AR60" s="102"/>
      <c r="AS60" s="103">
        <f>ROUND(AS61,2)</f>
        <v>0</v>
      </c>
      <c r="AT60" s="104">
        <f t="shared" si="1"/>
        <v>0</v>
      </c>
      <c r="AU60" s="105">
        <f>ROUND(AU61,5)</f>
        <v>0</v>
      </c>
      <c r="AV60" s="104">
        <f>ROUND(AZ60*L26,2)</f>
        <v>0</v>
      </c>
      <c r="AW60" s="104">
        <f>ROUND(BA60*L27,2)</f>
        <v>0</v>
      </c>
      <c r="AX60" s="104">
        <f>ROUND(BB60*L26,2)</f>
        <v>0</v>
      </c>
      <c r="AY60" s="104">
        <f>ROUND(BC60*L27,2)</f>
        <v>0</v>
      </c>
      <c r="AZ60" s="104">
        <f>ROUND(AZ61,2)</f>
        <v>0</v>
      </c>
      <c r="BA60" s="104">
        <f>ROUND(BA61,2)</f>
        <v>0</v>
      </c>
      <c r="BB60" s="104">
        <f>ROUND(BB61,2)</f>
        <v>0</v>
      </c>
      <c r="BC60" s="104">
        <f>ROUND(BC61,2)</f>
        <v>0</v>
      </c>
      <c r="BD60" s="106">
        <f>ROUND(BD61,2)</f>
        <v>0</v>
      </c>
      <c r="BS60" s="107" t="s">
        <v>73</v>
      </c>
      <c r="BT60" s="107" t="s">
        <v>81</v>
      </c>
      <c r="BU60" s="107" t="s">
        <v>75</v>
      </c>
      <c r="BV60" s="107" t="s">
        <v>76</v>
      </c>
      <c r="BW60" s="107" t="s">
        <v>109</v>
      </c>
      <c r="BX60" s="107" t="s">
        <v>7</v>
      </c>
      <c r="CL60" s="107" t="s">
        <v>21</v>
      </c>
      <c r="CM60" s="107" t="s">
        <v>83</v>
      </c>
    </row>
    <row r="61" spans="1:91" s="6" customFormat="1" ht="16.5" customHeight="1">
      <c r="A61" s="108" t="s">
        <v>84</v>
      </c>
      <c r="B61" s="109"/>
      <c r="C61" s="110"/>
      <c r="D61" s="110"/>
      <c r="E61" s="412" t="s">
        <v>110</v>
      </c>
      <c r="F61" s="412"/>
      <c r="G61" s="412"/>
      <c r="H61" s="412"/>
      <c r="I61" s="412"/>
      <c r="J61" s="110"/>
      <c r="K61" s="412" t="s">
        <v>111</v>
      </c>
      <c r="L61" s="412"/>
      <c r="M61" s="412"/>
      <c r="N61" s="412"/>
      <c r="O61" s="412"/>
      <c r="P61" s="412"/>
      <c r="Q61" s="412"/>
      <c r="R61" s="412"/>
      <c r="S61" s="412"/>
      <c r="T61" s="412"/>
      <c r="U61" s="412"/>
      <c r="V61" s="412"/>
      <c r="W61" s="412"/>
      <c r="X61" s="412"/>
      <c r="Y61" s="412"/>
      <c r="Z61" s="412"/>
      <c r="AA61" s="412"/>
      <c r="AB61" s="412"/>
      <c r="AC61" s="412"/>
      <c r="AD61" s="412"/>
      <c r="AE61" s="412"/>
      <c r="AF61" s="412"/>
      <c r="AG61" s="410">
        <f>'SO 201 - Most přes Počápe...'!J29</f>
        <v>0</v>
      </c>
      <c r="AH61" s="411"/>
      <c r="AI61" s="411"/>
      <c r="AJ61" s="411"/>
      <c r="AK61" s="411"/>
      <c r="AL61" s="411"/>
      <c r="AM61" s="411"/>
      <c r="AN61" s="410">
        <f t="shared" si="0"/>
        <v>0</v>
      </c>
      <c r="AO61" s="411"/>
      <c r="AP61" s="411"/>
      <c r="AQ61" s="111" t="s">
        <v>87</v>
      </c>
      <c r="AR61" s="112"/>
      <c r="AS61" s="113">
        <v>0</v>
      </c>
      <c r="AT61" s="114">
        <f t="shared" si="1"/>
        <v>0</v>
      </c>
      <c r="AU61" s="115">
        <f>'SO 201 - Most přes Počápe...'!P92</f>
        <v>0</v>
      </c>
      <c r="AV61" s="114">
        <f>'SO 201 - Most přes Počápe...'!J32</f>
        <v>0</v>
      </c>
      <c r="AW61" s="114">
        <f>'SO 201 - Most přes Počápe...'!J33</f>
        <v>0</v>
      </c>
      <c r="AX61" s="114">
        <f>'SO 201 - Most přes Počápe...'!J34</f>
        <v>0</v>
      </c>
      <c r="AY61" s="114">
        <f>'SO 201 - Most přes Počápe...'!J35</f>
        <v>0</v>
      </c>
      <c r="AZ61" s="114">
        <f>'SO 201 - Most přes Počápe...'!F32</f>
        <v>0</v>
      </c>
      <c r="BA61" s="114">
        <f>'SO 201 - Most přes Počápe...'!F33</f>
        <v>0</v>
      </c>
      <c r="BB61" s="114">
        <f>'SO 201 - Most přes Počápe...'!F34</f>
        <v>0</v>
      </c>
      <c r="BC61" s="114">
        <f>'SO 201 - Most přes Počápe...'!F35</f>
        <v>0</v>
      </c>
      <c r="BD61" s="116">
        <f>'SO 201 - Most přes Počápe...'!F36</f>
        <v>0</v>
      </c>
      <c r="BT61" s="117" t="s">
        <v>83</v>
      </c>
      <c r="BV61" s="117" t="s">
        <v>76</v>
      </c>
      <c r="BW61" s="117" t="s">
        <v>112</v>
      </c>
      <c r="BX61" s="117" t="s">
        <v>109</v>
      </c>
      <c r="CL61" s="117" t="s">
        <v>21</v>
      </c>
    </row>
    <row r="62" spans="1:91" s="5" customFormat="1" ht="16.5" customHeight="1">
      <c r="B62" s="98"/>
      <c r="C62" s="99"/>
      <c r="D62" s="409" t="s">
        <v>113</v>
      </c>
      <c r="E62" s="409"/>
      <c r="F62" s="409"/>
      <c r="G62" s="409"/>
      <c r="H62" s="409"/>
      <c r="I62" s="100"/>
      <c r="J62" s="409" t="s">
        <v>114</v>
      </c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09"/>
      <c r="X62" s="409"/>
      <c r="Y62" s="409"/>
      <c r="Z62" s="409"/>
      <c r="AA62" s="409"/>
      <c r="AB62" s="409"/>
      <c r="AC62" s="409"/>
      <c r="AD62" s="409"/>
      <c r="AE62" s="409"/>
      <c r="AF62" s="409"/>
      <c r="AG62" s="408">
        <f>ROUND(SUM(AG63:AG64),2)</f>
        <v>0</v>
      </c>
      <c r="AH62" s="407"/>
      <c r="AI62" s="407"/>
      <c r="AJ62" s="407"/>
      <c r="AK62" s="407"/>
      <c r="AL62" s="407"/>
      <c r="AM62" s="407"/>
      <c r="AN62" s="406">
        <f t="shared" si="0"/>
        <v>0</v>
      </c>
      <c r="AO62" s="407"/>
      <c r="AP62" s="407"/>
      <c r="AQ62" s="101" t="s">
        <v>80</v>
      </c>
      <c r="AR62" s="102"/>
      <c r="AS62" s="103">
        <f>ROUND(SUM(AS63:AS64),2)</f>
        <v>0</v>
      </c>
      <c r="AT62" s="104">
        <f t="shared" si="1"/>
        <v>0</v>
      </c>
      <c r="AU62" s="105">
        <f>ROUND(SUM(AU63:AU64),5)</f>
        <v>0</v>
      </c>
      <c r="AV62" s="104">
        <f>ROUND(AZ62*L26,2)</f>
        <v>0</v>
      </c>
      <c r="AW62" s="104">
        <f>ROUND(BA62*L27,2)</f>
        <v>0</v>
      </c>
      <c r="AX62" s="104">
        <f>ROUND(BB62*L26,2)</f>
        <v>0</v>
      </c>
      <c r="AY62" s="104">
        <f>ROUND(BC62*L27,2)</f>
        <v>0</v>
      </c>
      <c r="AZ62" s="104">
        <f>ROUND(SUM(AZ63:AZ64),2)</f>
        <v>0</v>
      </c>
      <c r="BA62" s="104">
        <f>ROUND(SUM(BA63:BA64),2)</f>
        <v>0</v>
      </c>
      <c r="BB62" s="104">
        <f>ROUND(SUM(BB63:BB64),2)</f>
        <v>0</v>
      </c>
      <c r="BC62" s="104">
        <f>ROUND(SUM(BC63:BC64),2)</f>
        <v>0</v>
      </c>
      <c r="BD62" s="106">
        <f>ROUND(SUM(BD63:BD64),2)</f>
        <v>0</v>
      </c>
      <c r="BS62" s="107" t="s">
        <v>73</v>
      </c>
      <c r="BT62" s="107" t="s">
        <v>81</v>
      </c>
      <c r="BU62" s="107" t="s">
        <v>75</v>
      </c>
      <c r="BV62" s="107" t="s">
        <v>76</v>
      </c>
      <c r="BW62" s="107" t="s">
        <v>115</v>
      </c>
      <c r="BX62" s="107" t="s">
        <v>7</v>
      </c>
      <c r="CL62" s="107" t="s">
        <v>21</v>
      </c>
      <c r="CM62" s="107" t="s">
        <v>83</v>
      </c>
    </row>
    <row r="63" spans="1:91" s="6" customFormat="1" ht="16.5" customHeight="1">
      <c r="A63" s="108" t="s">
        <v>84</v>
      </c>
      <c r="B63" s="109"/>
      <c r="C63" s="110"/>
      <c r="D63" s="110"/>
      <c r="E63" s="412" t="s">
        <v>116</v>
      </c>
      <c r="F63" s="412"/>
      <c r="G63" s="412"/>
      <c r="H63" s="412"/>
      <c r="I63" s="412"/>
      <c r="J63" s="110"/>
      <c r="K63" s="412" t="s">
        <v>117</v>
      </c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2"/>
      <c r="AC63" s="412"/>
      <c r="AD63" s="412"/>
      <c r="AE63" s="412"/>
      <c r="AF63" s="412"/>
      <c r="AG63" s="410">
        <f>'SO 301 - Kanalizace'!J29</f>
        <v>0</v>
      </c>
      <c r="AH63" s="411"/>
      <c r="AI63" s="411"/>
      <c r="AJ63" s="411"/>
      <c r="AK63" s="411"/>
      <c r="AL63" s="411"/>
      <c r="AM63" s="411"/>
      <c r="AN63" s="410">
        <f t="shared" si="0"/>
        <v>0</v>
      </c>
      <c r="AO63" s="411"/>
      <c r="AP63" s="411"/>
      <c r="AQ63" s="111" t="s">
        <v>87</v>
      </c>
      <c r="AR63" s="112"/>
      <c r="AS63" s="113">
        <v>0</v>
      </c>
      <c r="AT63" s="114">
        <f t="shared" si="1"/>
        <v>0</v>
      </c>
      <c r="AU63" s="115">
        <f>'SO 301 - Kanalizace'!P93</f>
        <v>0</v>
      </c>
      <c r="AV63" s="114">
        <f>'SO 301 - Kanalizace'!J32</f>
        <v>0</v>
      </c>
      <c r="AW63" s="114">
        <f>'SO 301 - Kanalizace'!J33</f>
        <v>0</v>
      </c>
      <c r="AX63" s="114">
        <f>'SO 301 - Kanalizace'!J34</f>
        <v>0</v>
      </c>
      <c r="AY63" s="114">
        <f>'SO 301 - Kanalizace'!J35</f>
        <v>0</v>
      </c>
      <c r="AZ63" s="114">
        <f>'SO 301 - Kanalizace'!F32</f>
        <v>0</v>
      </c>
      <c r="BA63" s="114">
        <f>'SO 301 - Kanalizace'!F33</f>
        <v>0</v>
      </c>
      <c r="BB63" s="114">
        <f>'SO 301 - Kanalizace'!F34</f>
        <v>0</v>
      </c>
      <c r="BC63" s="114">
        <f>'SO 301 - Kanalizace'!F35</f>
        <v>0</v>
      </c>
      <c r="BD63" s="116">
        <f>'SO 301 - Kanalizace'!F36</f>
        <v>0</v>
      </c>
      <c r="BT63" s="117" t="s">
        <v>83</v>
      </c>
      <c r="BV63" s="117" t="s">
        <v>76</v>
      </c>
      <c r="BW63" s="117" t="s">
        <v>118</v>
      </c>
      <c r="BX63" s="117" t="s">
        <v>115</v>
      </c>
      <c r="CL63" s="117" t="s">
        <v>21</v>
      </c>
    </row>
    <row r="64" spans="1:91" s="6" customFormat="1" ht="16.5" customHeight="1">
      <c r="A64" s="108" t="s">
        <v>84</v>
      </c>
      <c r="B64" s="109"/>
      <c r="C64" s="110"/>
      <c r="D64" s="110"/>
      <c r="E64" s="412" t="s">
        <v>119</v>
      </c>
      <c r="F64" s="412"/>
      <c r="G64" s="412"/>
      <c r="H64" s="412"/>
      <c r="I64" s="412"/>
      <c r="J64" s="110"/>
      <c r="K64" s="412" t="s">
        <v>120</v>
      </c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412"/>
      <c r="AC64" s="412"/>
      <c r="AD64" s="412"/>
      <c r="AE64" s="412"/>
      <c r="AF64" s="412"/>
      <c r="AG64" s="410">
        <f>'SO 302 - Přeložka vodovodu'!J29</f>
        <v>0</v>
      </c>
      <c r="AH64" s="411"/>
      <c r="AI64" s="411"/>
      <c r="AJ64" s="411"/>
      <c r="AK64" s="411"/>
      <c r="AL64" s="411"/>
      <c r="AM64" s="411"/>
      <c r="AN64" s="410">
        <f t="shared" si="0"/>
        <v>0</v>
      </c>
      <c r="AO64" s="411"/>
      <c r="AP64" s="411"/>
      <c r="AQ64" s="111" t="s">
        <v>87</v>
      </c>
      <c r="AR64" s="112"/>
      <c r="AS64" s="113">
        <v>0</v>
      </c>
      <c r="AT64" s="114">
        <f t="shared" si="1"/>
        <v>0</v>
      </c>
      <c r="AU64" s="115">
        <f>'SO 302 - Přeložka vodovodu'!P91</f>
        <v>0</v>
      </c>
      <c r="AV64" s="114">
        <f>'SO 302 - Přeložka vodovodu'!J32</f>
        <v>0</v>
      </c>
      <c r="AW64" s="114">
        <f>'SO 302 - Přeložka vodovodu'!J33</f>
        <v>0</v>
      </c>
      <c r="AX64" s="114">
        <f>'SO 302 - Přeložka vodovodu'!J34</f>
        <v>0</v>
      </c>
      <c r="AY64" s="114">
        <f>'SO 302 - Přeložka vodovodu'!J35</f>
        <v>0</v>
      </c>
      <c r="AZ64" s="114">
        <f>'SO 302 - Přeložka vodovodu'!F32</f>
        <v>0</v>
      </c>
      <c r="BA64" s="114">
        <f>'SO 302 - Přeložka vodovodu'!F33</f>
        <v>0</v>
      </c>
      <c r="BB64" s="114">
        <f>'SO 302 - Přeložka vodovodu'!F34</f>
        <v>0</v>
      </c>
      <c r="BC64" s="114">
        <f>'SO 302 - Přeložka vodovodu'!F35</f>
        <v>0</v>
      </c>
      <c r="BD64" s="116">
        <f>'SO 302 - Přeložka vodovodu'!F36</f>
        <v>0</v>
      </c>
      <c r="BT64" s="117" t="s">
        <v>83</v>
      </c>
      <c r="BV64" s="117" t="s">
        <v>76</v>
      </c>
      <c r="BW64" s="117" t="s">
        <v>121</v>
      </c>
      <c r="BX64" s="117" t="s">
        <v>115</v>
      </c>
      <c r="CL64" s="117" t="s">
        <v>21</v>
      </c>
    </row>
    <row r="65" spans="1:91" s="5" customFormat="1" ht="16.5" customHeight="1">
      <c r="B65" s="98"/>
      <c r="C65" s="99"/>
      <c r="D65" s="409" t="s">
        <v>122</v>
      </c>
      <c r="E65" s="409"/>
      <c r="F65" s="409"/>
      <c r="G65" s="409"/>
      <c r="H65" s="409"/>
      <c r="I65" s="100"/>
      <c r="J65" s="409" t="s">
        <v>123</v>
      </c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409"/>
      <c r="AC65" s="409"/>
      <c r="AD65" s="409"/>
      <c r="AE65" s="409"/>
      <c r="AF65" s="409"/>
      <c r="AG65" s="408">
        <f>ROUND(SUM(AG66:AG67),2)</f>
        <v>0</v>
      </c>
      <c r="AH65" s="407"/>
      <c r="AI65" s="407"/>
      <c r="AJ65" s="407"/>
      <c r="AK65" s="407"/>
      <c r="AL65" s="407"/>
      <c r="AM65" s="407"/>
      <c r="AN65" s="406">
        <f t="shared" si="0"/>
        <v>0</v>
      </c>
      <c r="AO65" s="407"/>
      <c r="AP65" s="407"/>
      <c r="AQ65" s="101" t="s">
        <v>80</v>
      </c>
      <c r="AR65" s="102"/>
      <c r="AS65" s="103">
        <f>ROUND(SUM(AS66:AS67),2)</f>
        <v>0</v>
      </c>
      <c r="AT65" s="104">
        <f t="shared" si="1"/>
        <v>0</v>
      </c>
      <c r="AU65" s="105">
        <f>ROUND(SUM(AU66:AU67),5)</f>
        <v>0</v>
      </c>
      <c r="AV65" s="104">
        <f>ROUND(AZ65*L26,2)</f>
        <v>0</v>
      </c>
      <c r="AW65" s="104">
        <f>ROUND(BA65*L27,2)</f>
        <v>0</v>
      </c>
      <c r="AX65" s="104">
        <f>ROUND(BB65*L26,2)</f>
        <v>0</v>
      </c>
      <c r="AY65" s="104">
        <f>ROUND(BC65*L27,2)</f>
        <v>0</v>
      </c>
      <c r="AZ65" s="104">
        <f>ROUND(SUM(AZ66:AZ67),2)</f>
        <v>0</v>
      </c>
      <c r="BA65" s="104">
        <f>ROUND(SUM(BA66:BA67),2)</f>
        <v>0</v>
      </c>
      <c r="BB65" s="104">
        <f>ROUND(SUM(BB66:BB67),2)</f>
        <v>0</v>
      </c>
      <c r="BC65" s="104">
        <f>ROUND(SUM(BC66:BC67),2)</f>
        <v>0</v>
      </c>
      <c r="BD65" s="106">
        <f>ROUND(SUM(BD66:BD67),2)</f>
        <v>0</v>
      </c>
      <c r="BS65" s="107" t="s">
        <v>73</v>
      </c>
      <c r="BT65" s="107" t="s">
        <v>81</v>
      </c>
      <c r="BU65" s="107" t="s">
        <v>75</v>
      </c>
      <c r="BV65" s="107" t="s">
        <v>76</v>
      </c>
      <c r="BW65" s="107" t="s">
        <v>124</v>
      </c>
      <c r="BX65" s="107" t="s">
        <v>7</v>
      </c>
      <c r="CL65" s="107" t="s">
        <v>21</v>
      </c>
      <c r="CM65" s="107" t="s">
        <v>83</v>
      </c>
    </row>
    <row r="66" spans="1:91" s="6" customFormat="1" ht="16.5" customHeight="1">
      <c r="A66" s="108" t="s">
        <v>84</v>
      </c>
      <c r="B66" s="109"/>
      <c r="C66" s="110"/>
      <c r="D66" s="110"/>
      <c r="E66" s="412" t="s">
        <v>125</v>
      </c>
      <c r="F66" s="412"/>
      <c r="G66" s="412"/>
      <c r="H66" s="412"/>
      <c r="I66" s="412"/>
      <c r="J66" s="110"/>
      <c r="K66" s="412" t="s">
        <v>126</v>
      </c>
      <c r="L66" s="412"/>
      <c r="M66" s="412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2"/>
      <c r="AC66" s="412"/>
      <c r="AD66" s="412"/>
      <c r="AE66" s="412"/>
      <c r="AF66" s="412"/>
      <c r="AG66" s="410">
        <f>'SO 401 - Veřejné osvětlení'!J29</f>
        <v>0</v>
      </c>
      <c r="AH66" s="411"/>
      <c r="AI66" s="411"/>
      <c r="AJ66" s="411"/>
      <c r="AK66" s="411"/>
      <c r="AL66" s="411"/>
      <c r="AM66" s="411"/>
      <c r="AN66" s="410">
        <f t="shared" si="0"/>
        <v>0</v>
      </c>
      <c r="AO66" s="411"/>
      <c r="AP66" s="411"/>
      <c r="AQ66" s="111" t="s">
        <v>87</v>
      </c>
      <c r="AR66" s="112"/>
      <c r="AS66" s="113">
        <v>0</v>
      </c>
      <c r="AT66" s="114">
        <f t="shared" si="1"/>
        <v>0</v>
      </c>
      <c r="AU66" s="115">
        <f>'SO 401 - Veřejné osvětlení'!P87</f>
        <v>0</v>
      </c>
      <c r="AV66" s="114">
        <f>'SO 401 - Veřejné osvětlení'!J32</f>
        <v>0</v>
      </c>
      <c r="AW66" s="114">
        <f>'SO 401 - Veřejné osvětlení'!J33</f>
        <v>0</v>
      </c>
      <c r="AX66" s="114">
        <f>'SO 401 - Veřejné osvětlení'!J34</f>
        <v>0</v>
      </c>
      <c r="AY66" s="114">
        <f>'SO 401 - Veřejné osvětlení'!J35</f>
        <v>0</v>
      </c>
      <c r="AZ66" s="114">
        <f>'SO 401 - Veřejné osvětlení'!F32</f>
        <v>0</v>
      </c>
      <c r="BA66" s="114">
        <f>'SO 401 - Veřejné osvětlení'!F33</f>
        <v>0</v>
      </c>
      <c r="BB66" s="114">
        <f>'SO 401 - Veřejné osvětlení'!F34</f>
        <v>0</v>
      </c>
      <c r="BC66" s="114">
        <f>'SO 401 - Veřejné osvětlení'!F35</f>
        <v>0</v>
      </c>
      <c r="BD66" s="116">
        <f>'SO 401 - Veřejné osvětlení'!F36</f>
        <v>0</v>
      </c>
      <c r="BT66" s="117" t="s">
        <v>83</v>
      </c>
      <c r="BV66" s="117" t="s">
        <v>76</v>
      </c>
      <c r="BW66" s="117" t="s">
        <v>127</v>
      </c>
      <c r="BX66" s="117" t="s">
        <v>124</v>
      </c>
      <c r="CL66" s="117" t="s">
        <v>21</v>
      </c>
    </row>
    <row r="67" spans="1:91" s="6" customFormat="1" ht="16.5" customHeight="1">
      <c r="A67" s="108" t="s">
        <v>84</v>
      </c>
      <c r="B67" s="109"/>
      <c r="C67" s="110"/>
      <c r="D67" s="110"/>
      <c r="E67" s="412" t="s">
        <v>128</v>
      </c>
      <c r="F67" s="412"/>
      <c r="G67" s="412"/>
      <c r="H67" s="412"/>
      <c r="I67" s="412"/>
      <c r="J67" s="110"/>
      <c r="K67" s="412" t="s">
        <v>129</v>
      </c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0">
        <f>'SO 402 - Přeložka CETIN'!J29</f>
        <v>0</v>
      </c>
      <c r="AH67" s="411"/>
      <c r="AI67" s="411"/>
      <c r="AJ67" s="411"/>
      <c r="AK67" s="411"/>
      <c r="AL67" s="411"/>
      <c r="AM67" s="411"/>
      <c r="AN67" s="410">
        <f t="shared" si="0"/>
        <v>0</v>
      </c>
      <c r="AO67" s="411"/>
      <c r="AP67" s="411"/>
      <c r="AQ67" s="111" t="s">
        <v>87</v>
      </c>
      <c r="AR67" s="112"/>
      <c r="AS67" s="113">
        <v>0</v>
      </c>
      <c r="AT67" s="114">
        <f t="shared" si="1"/>
        <v>0</v>
      </c>
      <c r="AU67" s="115">
        <f>'SO 402 - Přeložka CETIN'!P84</f>
        <v>0</v>
      </c>
      <c r="AV67" s="114">
        <f>'SO 402 - Přeložka CETIN'!J32</f>
        <v>0</v>
      </c>
      <c r="AW67" s="114">
        <f>'SO 402 - Přeložka CETIN'!J33</f>
        <v>0</v>
      </c>
      <c r="AX67" s="114">
        <f>'SO 402 - Přeložka CETIN'!J34</f>
        <v>0</v>
      </c>
      <c r="AY67" s="114">
        <f>'SO 402 - Přeložka CETIN'!J35</f>
        <v>0</v>
      </c>
      <c r="AZ67" s="114">
        <f>'SO 402 - Přeložka CETIN'!F32</f>
        <v>0</v>
      </c>
      <c r="BA67" s="114">
        <f>'SO 402 - Přeložka CETIN'!F33</f>
        <v>0</v>
      </c>
      <c r="BB67" s="114">
        <f>'SO 402 - Přeložka CETIN'!F34</f>
        <v>0</v>
      </c>
      <c r="BC67" s="114">
        <f>'SO 402 - Přeložka CETIN'!F35</f>
        <v>0</v>
      </c>
      <c r="BD67" s="116">
        <f>'SO 402 - Přeložka CETIN'!F36</f>
        <v>0</v>
      </c>
      <c r="BT67" s="117" t="s">
        <v>83</v>
      </c>
      <c r="BV67" s="117" t="s">
        <v>76</v>
      </c>
      <c r="BW67" s="117" t="s">
        <v>130</v>
      </c>
      <c r="BX67" s="117" t="s">
        <v>124</v>
      </c>
      <c r="CL67" s="117" t="s">
        <v>21</v>
      </c>
    </row>
    <row r="68" spans="1:91" s="5" customFormat="1" ht="16.5" customHeight="1">
      <c r="B68" s="98"/>
      <c r="C68" s="99"/>
      <c r="D68" s="409" t="s">
        <v>131</v>
      </c>
      <c r="E68" s="409"/>
      <c r="F68" s="409"/>
      <c r="G68" s="409"/>
      <c r="H68" s="409"/>
      <c r="I68" s="100"/>
      <c r="J68" s="409" t="s">
        <v>132</v>
      </c>
      <c r="K68" s="409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409"/>
      <c r="AB68" s="409"/>
      <c r="AC68" s="409"/>
      <c r="AD68" s="409"/>
      <c r="AE68" s="409"/>
      <c r="AF68" s="409"/>
      <c r="AG68" s="408">
        <f>ROUND(AG69,2)</f>
        <v>0</v>
      </c>
      <c r="AH68" s="407"/>
      <c r="AI68" s="407"/>
      <c r="AJ68" s="407"/>
      <c r="AK68" s="407"/>
      <c r="AL68" s="407"/>
      <c r="AM68" s="407"/>
      <c r="AN68" s="406">
        <f t="shared" si="0"/>
        <v>0</v>
      </c>
      <c r="AO68" s="407"/>
      <c r="AP68" s="407"/>
      <c r="AQ68" s="101" t="s">
        <v>80</v>
      </c>
      <c r="AR68" s="102"/>
      <c r="AS68" s="103">
        <f>ROUND(AS69,2)</f>
        <v>0</v>
      </c>
      <c r="AT68" s="104">
        <f t="shared" si="1"/>
        <v>0</v>
      </c>
      <c r="AU68" s="105">
        <f>ROUND(AU69,5)</f>
        <v>0</v>
      </c>
      <c r="AV68" s="104">
        <f>ROUND(AZ68*L26,2)</f>
        <v>0</v>
      </c>
      <c r="AW68" s="104">
        <f>ROUND(BA68*L27,2)</f>
        <v>0</v>
      </c>
      <c r="AX68" s="104">
        <f>ROUND(BB68*L26,2)</f>
        <v>0</v>
      </c>
      <c r="AY68" s="104">
        <f>ROUND(BC68*L27,2)</f>
        <v>0</v>
      </c>
      <c r="AZ68" s="104">
        <f>ROUND(AZ69,2)</f>
        <v>0</v>
      </c>
      <c r="BA68" s="104">
        <f>ROUND(BA69,2)</f>
        <v>0</v>
      </c>
      <c r="BB68" s="104">
        <f>ROUND(BB69,2)</f>
        <v>0</v>
      </c>
      <c r="BC68" s="104">
        <f>ROUND(BC69,2)</f>
        <v>0</v>
      </c>
      <c r="BD68" s="106">
        <f>ROUND(BD69,2)</f>
        <v>0</v>
      </c>
      <c r="BS68" s="107" t="s">
        <v>73</v>
      </c>
      <c r="BT68" s="107" t="s">
        <v>81</v>
      </c>
      <c r="BU68" s="107" t="s">
        <v>75</v>
      </c>
      <c r="BV68" s="107" t="s">
        <v>76</v>
      </c>
      <c r="BW68" s="107" t="s">
        <v>133</v>
      </c>
      <c r="BX68" s="107" t="s">
        <v>7</v>
      </c>
      <c r="CL68" s="107" t="s">
        <v>21</v>
      </c>
      <c r="CM68" s="107" t="s">
        <v>83</v>
      </c>
    </row>
    <row r="69" spans="1:91" s="6" customFormat="1" ht="16.5" customHeight="1">
      <c r="A69" s="108" t="s">
        <v>84</v>
      </c>
      <c r="B69" s="109"/>
      <c r="C69" s="110"/>
      <c r="D69" s="110"/>
      <c r="E69" s="412" t="s">
        <v>134</v>
      </c>
      <c r="F69" s="412"/>
      <c r="G69" s="412"/>
      <c r="H69" s="412"/>
      <c r="I69" s="412"/>
      <c r="J69" s="110"/>
      <c r="K69" s="412" t="s">
        <v>135</v>
      </c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0">
        <f>'SO 501 - Přeložka plynovodu'!J29</f>
        <v>0</v>
      </c>
      <c r="AH69" s="411"/>
      <c r="AI69" s="411"/>
      <c r="AJ69" s="411"/>
      <c r="AK69" s="411"/>
      <c r="AL69" s="411"/>
      <c r="AM69" s="411"/>
      <c r="AN69" s="410">
        <f t="shared" si="0"/>
        <v>0</v>
      </c>
      <c r="AO69" s="411"/>
      <c r="AP69" s="411"/>
      <c r="AQ69" s="111" t="s">
        <v>87</v>
      </c>
      <c r="AR69" s="112"/>
      <c r="AS69" s="113">
        <v>0</v>
      </c>
      <c r="AT69" s="114">
        <f t="shared" si="1"/>
        <v>0</v>
      </c>
      <c r="AU69" s="115">
        <f>'SO 501 - Přeložka plynovodu'!P93</f>
        <v>0</v>
      </c>
      <c r="AV69" s="114">
        <f>'SO 501 - Přeložka plynovodu'!J32</f>
        <v>0</v>
      </c>
      <c r="AW69" s="114">
        <f>'SO 501 - Přeložka plynovodu'!J33</f>
        <v>0</v>
      </c>
      <c r="AX69" s="114">
        <f>'SO 501 - Přeložka plynovodu'!J34</f>
        <v>0</v>
      </c>
      <c r="AY69" s="114">
        <f>'SO 501 - Přeložka plynovodu'!J35</f>
        <v>0</v>
      </c>
      <c r="AZ69" s="114">
        <f>'SO 501 - Přeložka plynovodu'!F32</f>
        <v>0</v>
      </c>
      <c r="BA69" s="114">
        <f>'SO 501 - Přeložka plynovodu'!F33</f>
        <v>0</v>
      </c>
      <c r="BB69" s="114">
        <f>'SO 501 - Přeložka plynovodu'!F34</f>
        <v>0</v>
      </c>
      <c r="BC69" s="114">
        <f>'SO 501 - Přeložka plynovodu'!F35</f>
        <v>0</v>
      </c>
      <c r="BD69" s="116">
        <f>'SO 501 - Přeložka plynovodu'!F36</f>
        <v>0</v>
      </c>
      <c r="BT69" s="117" t="s">
        <v>83</v>
      </c>
      <c r="BV69" s="117" t="s">
        <v>76</v>
      </c>
      <c r="BW69" s="117" t="s">
        <v>136</v>
      </c>
      <c r="BX69" s="117" t="s">
        <v>133</v>
      </c>
      <c r="CL69" s="117" t="s">
        <v>21</v>
      </c>
    </row>
    <row r="70" spans="1:91" s="5" customFormat="1" ht="16.5" customHeight="1">
      <c r="B70" s="98"/>
      <c r="C70" s="99"/>
      <c r="D70" s="409" t="s">
        <v>137</v>
      </c>
      <c r="E70" s="409"/>
      <c r="F70" s="409"/>
      <c r="G70" s="409"/>
      <c r="H70" s="409"/>
      <c r="I70" s="100"/>
      <c r="J70" s="409" t="s">
        <v>138</v>
      </c>
      <c r="K70" s="409"/>
      <c r="L70" s="409"/>
      <c r="M70" s="409"/>
      <c r="N70" s="409"/>
      <c r="O70" s="409"/>
      <c r="P70" s="409"/>
      <c r="Q70" s="409"/>
      <c r="R70" s="409"/>
      <c r="S70" s="409"/>
      <c r="T70" s="409"/>
      <c r="U70" s="409"/>
      <c r="V70" s="409"/>
      <c r="W70" s="409"/>
      <c r="X70" s="409"/>
      <c r="Y70" s="409"/>
      <c r="Z70" s="409"/>
      <c r="AA70" s="409"/>
      <c r="AB70" s="409"/>
      <c r="AC70" s="409"/>
      <c r="AD70" s="409"/>
      <c r="AE70" s="409"/>
      <c r="AF70" s="409"/>
      <c r="AG70" s="408">
        <f>ROUND(AG71,2)</f>
        <v>0</v>
      </c>
      <c r="AH70" s="407"/>
      <c r="AI70" s="407"/>
      <c r="AJ70" s="407"/>
      <c r="AK70" s="407"/>
      <c r="AL70" s="407"/>
      <c r="AM70" s="407"/>
      <c r="AN70" s="406">
        <f t="shared" si="0"/>
        <v>0</v>
      </c>
      <c r="AO70" s="407"/>
      <c r="AP70" s="407"/>
      <c r="AQ70" s="101" t="s">
        <v>80</v>
      </c>
      <c r="AR70" s="102"/>
      <c r="AS70" s="103">
        <f>ROUND(AS71,2)</f>
        <v>0</v>
      </c>
      <c r="AT70" s="104">
        <f t="shared" si="1"/>
        <v>0</v>
      </c>
      <c r="AU70" s="105">
        <f>ROUND(AU71,5)</f>
        <v>0</v>
      </c>
      <c r="AV70" s="104">
        <f>ROUND(AZ70*L26,2)</f>
        <v>0</v>
      </c>
      <c r="AW70" s="104">
        <f>ROUND(BA70*L27,2)</f>
        <v>0</v>
      </c>
      <c r="AX70" s="104">
        <f>ROUND(BB70*L26,2)</f>
        <v>0</v>
      </c>
      <c r="AY70" s="104">
        <f>ROUND(BC70*L27,2)</f>
        <v>0</v>
      </c>
      <c r="AZ70" s="104">
        <f>ROUND(AZ71,2)</f>
        <v>0</v>
      </c>
      <c r="BA70" s="104">
        <f>ROUND(BA71,2)</f>
        <v>0</v>
      </c>
      <c r="BB70" s="104">
        <f>ROUND(BB71,2)</f>
        <v>0</v>
      </c>
      <c r="BC70" s="104">
        <f>ROUND(BC71,2)</f>
        <v>0</v>
      </c>
      <c r="BD70" s="106">
        <f>ROUND(BD71,2)</f>
        <v>0</v>
      </c>
      <c r="BS70" s="107" t="s">
        <v>73</v>
      </c>
      <c r="BT70" s="107" t="s">
        <v>81</v>
      </c>
      <c r="BU70" s="107" t="s">
        <v>75</v>
      </c>
      <c r="BV70" s="107" t="s">
        <v>76</v>
      </c>
      <c r="BW70" s="107" t="s">
        <v>139</v>
      </c>
      <c r="BX70" s="107" t="s">
        <v>7</v>
      </c>
      <c r="CL70" s="107" t="s">
        <v>21</v>
      </c>
      <c r="CM70" s="107" t="s">
        <v>83</v>
      </c>
    </row>
    <row r="71" spans="1:91" s="6" customFormat="1" ht="16.5" customHeight="1">
      <c r="A71" s="108" t="s">
        <v>84</v>
      </c>
      <c r="B71" s="109"/>
      <c r="C71" s="110"/>
      <c r="D71" s="110"/>
      <c r="E71" s="412" t="s">
        <v>140</v>
      </c>
      <c r="F71" s="412"/>
      <c r="G71" s="412"/>
      <c r="H71" s="412"/>
      <c r="I71" s="412"/>
      <c r="J71" s="110"/>
      <c r="K71" s="412" t="s">
        <v>141</v>
      </c>
      <c r="L71" s="412"/>
      <c r="M71" s="412"/>
      <c r="N71" s="412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2"/>
      <c r="AC71" s="412"/>
      <c r="AD71" s="412"/>
      <c r="AE71" s="412"/>
      <c r="AF71" s="412"/>
      <c r="AG71" s="410">
        <f>'SO 801 - Vegetační úpravy'!J29</f>
        <v>0</v>
      </c>
      <c r="AH71" s="411"/>
      <c r="AI71" s="411"/>
      <c r="AJ71" s="411"/>
      <c r="AK71" s="411"/>
      <c r="AL71" s="411"/>
      <c r="AM71" s="411"/>
      <c r="AN71" s="410">
        <f t="shared" si="0"/>
        <v>0</v>
      </c>
      <c r="AO71" s="411"/>
      <c r="AP71" s="411"/>
      <c r="AQ71" s="111" t="s">
        <v>87</v>
      </c>
      <c r="AR71" s="112"/>
      <c r="AS71" s="113">
        <v>0</v>
      </c>
      <c r="AT71" s="114">
        <f t="shared" si="1"/>
        <v>0</v>
      </c>
      <c r="AU71" s="115">
        <f>'SO 801 - Vegetační úpravy'!P84</f>
        <v>0</v>
      </c>
      <c r="AV71" s="114">
        <f>'SO 801 - Vegetační úpravy'!J32</f>
        <v>0</v>
      </c>
      <c r="AW71" s="114">
        <f>'SO 801 - Vegetační úpravy'!J33</f>
        <v>0</v>
      </c>
      <c r="AX71" s="114">
        <f>'SO 801 - Vegetační úpravy'!J34</f>
        <v>0</v>
      </c>
      <c r="AY71" s="114">
        <f>'SO 801 - Vegetační úpravy'!J35</f>
        <v>0</v>
      </c>
      <c r="AZ71" s="114">
        <f>'SO 801 - Vegetační úpravy'!F32</f>
        <v>0</v>
      </c>
      <c r="BA71" s="114">
        <f>'SO 801 - Vegetační úpravy'!F33</f>
        <v>0</v>
      </c>
      <c r="BB71" s="114">
        <f>'SO 801 - Vegetační úpravy'!F34</f>
        <v>0</v>
      </c>
      <c r="BC71" s="114">
        <f>'SO 801 - Vegetační úpravy'!F35</f>
        <v>0</v>
      </c>
      <c r="BD71" s="116">
        <f>'SO 801 - Vegetační úpravy'!F36</f>
        <v>0</v>
      </c>
      <c r="BT71" s="117" t="s">
        <v>83</v>
      </c>
      <c r="BV71" s="117" t="s">
        <v>76</v>
      </c>
      <c r="BW71" s="117" t="s">
        <v>142</v>
      </c>
      <c r="BX71" s="117" t="s">
        <v>139</v>
      </c>
      <c r="CL71" s="117" t="s">
        <v>21</v>
      </c>
    </row>
    <row r="72" spans="1:91" s="5" customFormat="1" ht="16.5" customHeight="1">
      <c r="A72" s="108" t="s">
        <v>84</v>
      </c>
      <c r="B72" s="98"/>
      <c r="C72" s="99"/>
      <c r="D72" s="409" t="s">
        <v>143</v>
      </c>
      <c r="E72" s="409"/>
      <c r="F72" s="409"/>
      <c r="G72" s="409"/>
      <c r="H72" s="409"/>
      <c r="I72" s="100"/>
      <c r="J72" s="409" t="s">
        <v>144</v>
      </c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6">
        <f>'900 - Ostatní náklady stavby'!J27</f>
        <v>0</v>
      </c>
      <c r="AH72" s="407"/>
      <c r="AI72" s="407"/>
      <c r="AJ72" s="407"/>
      <c r="AK72" s="407"/>
      <c r="AL72" s="407"/>
      <c r="AM72" s="407"/>
      <c r="AN72" s="406">
        <f t="shared" si="0"/>
        <v>0</v>
      </c>
      <c r="AO72" s="407"/>
      <c r="AP72" s="407"/>
      <c r="AQ72" s="101" t="s">
        <v>80</v>
      </c>
      <c r="AR72" s="102"/>
      <c r="AS72" s="118">
        <v>0</v>
      </c>
      <c r="AT72" s="119">
        <f t="shared" si="1"/>
        <v>0</v>
      </c>
      <c r="AU72" s="120">
        <f>'900 - Ostatní náklady stavby'!P82</f>
        <v>0</v>
      </c>
      <c r="AV72" s="119">
        <f>'900 - Ostatní náklady stavby'!J30</f>
        <v>0</v>
      </c>
      <c r="AW72" s="119">
        <f>'900 - Ostatní náklady stavby'!J31</f>
        <v>0</v>
      </c>
      <c r="AX72" s="119">
        <f>'900 - Ostatní náklady stavby'!J32</f>
        <v>0</v>
      </c>
      <c r="AY72" s="119">
        <f>'900 - Ostatní náklady stavby'!J33</f>
        <v>0</v>
      </c>
      <c r="AZ72" s="119">
        <f>'900 - Ostatní náklady stavby'!F30</f>
        <v>0</v>
      </c>
      <c r="BA72" s="119">
        <f>'900 - Ostatní náklady stavby'!F31</f>
        <v>0</v>
      </c>
      <c r="BB72" s="119">
        <f>'900 - Ostatní náklady stavby'!F32</f>
        <v>0</v>
      </c>
      <c r="BC72" s="119">
        <f>'900 - Ostatní náklady stavby'!F33</f>
        <v>0</v>
      </c>
      <c r="BD72" s="121">
        <f>'900 - Ostatní náklady stavby'!F34</f>
        <v>0</v>
      </c>
      <c r="BT72" s="107" t="s">
        <v>81</v>
      </c>
      <c r="BV72" s="107" t="s">
        <v>76</v>
      </c>
      <c r="BW72" s="107" t="s">
        <v>145</v>
      </c>
      <c r="BX72" s="107" t="s">
        <v>7</v>
      </c>
      <c r="CL72" s="107" t="s">
        <v>21</v>
      </c>
      <c r="CM72" s="107" t="s">
        <v>83</v>
      </c>
    </row>
    <row r="73" spans="1:91" s="1" customFormat="1" ht="30" customHeight="1">
      <c r="B73" s="43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3"/>
    </row>
    <row r="74" spans="1:91" s="1" customFormat="1" ht="6.95" customHeight="1"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63"/>
    </row>
  </sheetData>
  <sheetProtection algorithmName="SHA-512" hashValue="+8XepChcDAm8lQb0g1vKYJOYTXtIsWIoQXSiWkVbX383mJgH+sOGsU7f94EpeSIfVs3hvobl79ygF52/hIgQLw==" saltValue="F1zO9Sv8FGsSvPYqR3keiR9h8jKi2ujD3XdHMKfds78s6/bT7t7G1pZ2xTTh1s7/OLV6DWL3V3YqyssCRsy+hw==" spinCount="100000" sheet="1" objects="1" scenarios="1" formatColumns="0" formatRows="0"/>
  <mergeCells count="121">
    <mergeCell ref="AG51:AM51"/>
    <mergeCell ref="AN51:AP51"/>
    <mergeCell ref="AR2:BE2"/>
    <mergeCell ref="AN70:AP70"/>
    <mergeCell ref="AG70:AM70"/>
    <mergeCell ref="D70:H70"/>
    <mergeCell ref="J70:AF70"/>
    <mergeCell ref="AN71:AP71"/>
    <mergeCell ref="AG71:AM71"/>
    <mergeCell ref="E71:I71"/>
    <mergeCell ref="K71:AF71"/>
    <mergeCell ref="AN72:AP72"/>
    <mergeCell ref="AG72:AM72"/>
    <mergeCell ref="D72:H72"/>
    <mergeCell ref="J72:AF72"/>
    <mergeCell ref="AN67:AP67"/>
    <mergeCell ref="AG67:AM67"/>
    <mergeCell ref="E67:I67"/>
    <mergeCell ref="K67:AF67"/>
    <mergeCell ref="AN68:AP68"/>
    <mergeCell ref="AG68:AM68"/>
    <mergeCell ref="D68:H68"/>
    <mergeCell ref="J68:AF68"/>
    <mergeCell ref="AN69:AP69"/>
    <mergeCell ref="AG69:AM69"/>
    <mergeCell ref="E69:I69"/>
    <mergeCell ref="K69:AF69"/>
    <mergeCell ref="AN64:AP64"/>
    <mergeCell ref="AG64:AM64"/>
    <mergeCell ref="E64:I64"/>
    <mergeCell ref="K64:AF64"/>
    <mergeCell ref="AN65:AP65"/>
    <mergeCell ref="AG65:AM65"/>
    <mergeCell ref="D65:H65"/>
    <mergeCell ref="J65:AF65"/>
    <mergeCell ref="AN66:AP66"/>
    <mergeCell ref="AG66:AM66"/>
    <mergeCell ref="E66:I66"/>
    <mergeCell ref="K66:AF66"/>
    <mergeCell ref="AN61:AP61"/>
    <mergeCell ref="AG61:AM61"/>
    <mergeCell ref="E61:I61"/>
    <mergeCell ref="K61:AF61"/>
    <mergeCell ref="AN62:AP62"/>
    <mergeCell ref="AG62:AM62"/>
    <mergeCell ref="D62:H62"/>
    <mergeCell ref="J62:AF62"/>
    <mergeCell ref="AN63:AP63"/>
    <mergeCell ref="AG63:AM63"/>
    <mergeCell ref="E63:I63"/>
    <mergeCell ref="K63:AF63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N60:AP60"/>
    <mergeCell ref="AG60:AM60"/>
    <mergeCell ref="D60:H60"/>
    <mergeCell ref="J60:AF60"/>
    <mergeCell ref="AN55:AP55"/>
    <mergeCell ref="AG55:AM55"/>
    <mergeCell ref="E55:I55"/>
    <mergeCell ref="K55:AF55"/>
    <mergeCell ref="AN56:AP56"/>
    <mergeCell ref="AG56:AM56"/>
    <mergeCell ref="E56:I56"/>
    <mergeCell ref="K56:AF56"/>
    <mergeCell ref="AN57:AP57"/>
    <mergeCell ref="AG57:AM57"/>
    <mergeCell ref="E57:I57"/>
    <mergeCell ref="K57:AF57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N54:AP54"/>
    <mergeCell ref="AG54:AM54"/>
    <mergeCell ref="D54:H54"/>
    <mergeCell ref="J54:AF54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</mergeCells>
  <hyperlinks>
    <hyperlink ref="K1:S1" location="C2" display="1) Rekapitulace stavby"/>
    <hyperlink ref="W1:AI1" location="C51" display="2) Rekapitulace objektů stavby a soupisů prací"/>
    <hyperlink ref="A53" location="'SO 001 - Příprava staveniště'!C2" display="/"/>
    <hyperlink ref="A55" location="'SO 101 - Větev A'!C2" display="/"/>
    <hyperlink ref="A56" location="'SO 102 - Větev B'!C2" display="/"/>
    <hyperlink ref="A57" location="'SO 103 - Větev C'!C2" display="/"/>
    <hyperlink ref="A58" location="'SO 104 - Chodník a cyklos...'!C2" display="/"/>
    <hyperlink ref="A59" location="'SO 105 - DIO'!C2" display="/"/>
    <hyperlink ref="A61" location="'SO 201 - Most přes Počápe...'!C2" display="/"/>
    <hyperlink ref="A63" location="'SO 301 - Kanalizace'!C2" display="/"/>
    <hyperlink ref="A64" location="'SO 302 - Přeložka vodovodu'!C2" display="/"/>
    <hyperlink ref="A66" location="'SO 401 - Veřejné osvětlení'!C2" display="/"/>
    <hyperlink ref="A67" location="'SO 402 - Přeložka CETIN'!C2" display="/"/>
    <hyperlink ref="A69" location="'SO 501 - Přeložka plynovodu'!C2" display="/"/>
    <hyperlink ref="A71" location="'SO 801 - Vegetační úpravy'!C2" display="/"/>
    <hyperlink ref="A72" location="'900 - Ostatní náklady stavby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9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121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ht="15">
      <c r="B8" s="30"/>
      <c r="C8" s="31"/>
      <c r="D8" s="39" t="s">
        <v>152</v>
      </c>
      <c r="E8" s="31"/>
      <c r="F8" s="31"/>
      <c r="G8" s="31"/>
      <c r="H8" s="31"/>
      <c r="I8" s="128"/>
      <c r="J8" s="31"/>
      <c r="K8" s="33"/>
    </row>
    <row r="9" spans="1:70" s="1" customFormat="1" ht="16.5" customHeight="1">
      <c r="B9" s="43"/>
      <c r="C9" s="44"/>
      <c r="D9" s="44"/>
      <c r="E9" s="416" t="s">
        <v>1125</v>
      </c>
      <c r="F9" s="418"/>
      <c r="G9" s="418"/>
      <c r="H9" s="418"/>
      <c r="I9" s="129"/>
      <c r="J9" s="44"/>
      <c r="K9" s="47"/>
    </row>
    <row r="10" spans="1:70" s="1" customFormat="1" ht="15">
      <c r="B10" s="43"/>
      <c r="C10" s="44"/>
      <c r="D10" s="39" t="s">
        <v>154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9" t="s">
        <v>1714</v>
      </c>
      <c r="F11" s="418"/>
      <c r="G11" s="418"/>
      <c r="H11" s="418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9" t="s">
        <v>20</v>
      </c>
      <c r="E13" s="44"/>
      <c r="F13" s="37" t="s">
        <v>21</v>
      </c>
      <c r="G13" s="44"/>
      <c r="H13" s="44"/>
      <c r="I13" s="130" t="s">
        <v>22</v>
      </c>
      <c r="J13" s="37" t="s">
        <v>21</v>
      </c>
      <c r="K13" s="47"/>
    </row>
    <row r="14" spans="1:70" s="1" customFormat="1" ht="14.45" customHeight="1">
      <c r="B14" s="43"/>
      <c r="C14" s="44"/>
      <c r="D14" s="39" t="s">
        <v>23</v>
      </c>
      <c r="E14" s="44"/>
      <c r="F14" s="37" t="s">
        <v>24</v>
      </c>
      <c r="G14" s="44"/>
      <c r="H14" s="44"/>
      <c r="I14" s="130" t="s">
        <v>25</v>
      </c>
      <c r="J14" s="131" t="str">
        <f>'Rekapitulace stavby'!AN8</f>
        <v>4. 5. 2018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9" t="s">
        <v>27</v>
      </c>
      <c r="E16" s="44"/>
      <c r="F16" s="44"/>
      <c r="G16" s="44"/>
      <c r="H16" s="44"/>
      <c r="I16" s="130" t="s">
        <v>28</v>
      </c>
      <c r="J16" s="37" t="s">
        <v>21</v>
      </c>
      <c r="K16" s="47"/>
    </row>
    <row r="17" spans="2:11" s="1" customFormat="1" ht="18" customHeight="1">
      <c r="B17" s="43"/>
      <c r="C17" s="44"/>
      <c r="D17" s="44"/>
      <c r="E17" s="37" t="s">
        <v>29</v>
      </c>
      <c r="F17" s="44"/>
      <c r="G17" s="44"/>
      <c r="H17" s="44"/>
      <c r="I17" s="130" t="s">
        <v>30</v>
      </c>
      <c r="J17" s="37" t="s">
        <v>21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9" t="s">
        <v>31</v>
      </c>
      <c r="E19" s="44"/>
      <c r="F19" s="44"/>
      <c r="G19" s="44"/>
      <c r="H19" s="44"/>
      <c r="I19" s="130" t="s">
        <v>28</v>
      </c>
      <c r="J19" s="37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7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30</v>
      </c>
      <c r="J20" s="37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9" t="s">
        <v>33</v>
      </c>
      <c r="E22" s="44"/>
      <c r="F22" s="44"/>
      <c r="G22" s="44"/>
      <c r="H22" s="44"/>
      <c r="I22" s="130" t="s">
        <v>28</v>
      </c>
      <c r="J22" s="37" t="s">
        <v>34</v>
      </c>
      <c r="K22" s="47"/>
    </row>
    <row r="23" spans="2:11" s="1" customFormat="1" ht="18" customHeight="1">
      <c r="B23" s="43"/>
      <c r="C23" s="44"/>
      <c r="D23" s="44"/>
      <c r="E23" s="37" t="s">
        <v>35</v>
      </c>
      <c r="F23" s="44"/>
      <c r="G23" s="44"/>
      <c r="H23" s="44"/>
      <c r="I23" s="130" t="s">
        <v>30</v>
      </c>
      <c r="J23" s="37" t="s">
        <v>36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9" t="s">
        <v>38</v>
      </c>
      <c r="E25" s="44"/>
      <c r="F25" s="44"/>
      <c r="G25" s="44"/>
      <c r="H25" s="44"/>
      <c r="I25" s="129"/>
      <c r="J25" s="44"/>
      <c r="K25" s="47"/>
    </row>
    <row r="26" spans="2:11" s="7" customFormat="1" ht="16.5" customHeight="1">
      <c r="B26" s="132"/>
      <c r="C26" s="133"/>
      <c r="D26" s="133"/>
      <c r="E26" s="381" t="s">
        <v>21</v>
      </c>
      <c r="F26" s="381"/>
      <c r="G26" s="381"/>
      <c r="H26" s="38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40</v>
      </c>
      <c r="E29" s="44"/>
      <c r="F29" s="44"/>
      <c r="G29" s="44"/>
      <c r="H29" s="44"/>
      <c r="I29" s="129"/>
      <c r="J29" s="139">
        <f>ROUND(J91,2)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42</v>
      </c>
      <c r="G31" s="44"/>
      <c r="H31" s="44"/>
      <c r="I31" s="140" t="s">
        <v>41</v>
      </c>
      <c r="J31" s="48" t="s">
        <v>43</v>
      </c>
      <c r="K31" s="47"/>
    </row>
    <row r="32" spans="2:11" s="1" customFormat="1" ht="14.45" customHeight="1">
      <c r="B32" s="43"/>
      <c r="C32" s="44"/>
      <c r="D32" s="51" t="s">
        <v>44</v>
      </c>
      <c r="E32" s="51" t="s">
        <v>45</v>
      </c>
      <c r="F32" s="141">
        <f>ROUND(SUM(BE91:BE188), 2)</f>
        <v>0</v>
      </c>
      <c r="G32" s="44"/>
      <c r="H32" s="44"/>
      <c r="I32" s="142">
        <v>0.21</v>
      </c>
      <c r="J32" s="141">
        <f>ROUND(ROUND((SUM(BE91:BE188)),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46</v>
      </c>
      <c r="F33" s="141">
        <f>ROUND(SUM(BF91:BF188), 2)</f>
        <v>0</v>
      </c>
      <c r="G33" s="44"/>
      <c r="H33" s="44"/>
      <c r="I33" s="142">
        <v>0.15</v>
      </c>
      <c r="J33" s="141">
        <f>ROUND(ROUND((SUM(BF91:BF188)),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47</v>
      </c>
      <c r="F34" s="141">
        <f>ROUND(SUM(BG91:BG188),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48</v>
      </c>
      <c r="F35" s="141">
        <f>ROUND(SUM(BH91:BH188),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49</v>
      </c>
      <c r="F36" s="141">
        <f>ROUND(SUM(BI91:BI188),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50</v>
      </c>
      <c r="E38" s="81"/>
      <c r="F38" s="81"/>
      <c r="G38" s="145" t="s">
        <v>51</v>
      </c>
      <c r="H38" s="146" t="s">
        <v>52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2" t="s">
        <v>156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9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6.5" customHeight="1">
      <c r="B47" s="43"/>
      <c r="C47" s="44"/>
      <c r="D47" s="44"/>
      <c r="E47" s="416" t="str">
        <f>E7</f>
        <v>OBCHVAT KRÁLŮV DVŮR - silnice II. třídy - I. etapa</v>
      </c>
      <c r="F47" s="417"/>
      <c r="G47" s="417"/>
      <c r="H47" s="417"/>
      <c r="I47" s="129"/>
      <c r="J47" s="44"/>
      <c r="K47" s="47"/>
    </row>
    <row r="48" spans="2:11" ht="15">
      <c r="B48" s="30"/>
      <c r="C48" s="39" t="s">
        <v>152</v>
      </c>
      <c r="D48" s="31"/>
      <c r="E48" s="31"/>
      <c r="F48" s="31"/>
      <c r="G48" s="31"/>
      <c r="H48" s="31"/>
      <c r="I48" s="128"/>
      <c r="J48" s="31"/>
      <c r="K48" s="33"/>
    </row>
    <row r="49" spans="2:47" s="1" customFormat="1" ht="16.5" customHeight="1">
      <c r="B49" s="43"/>
      <c r="C49" s="44"/>
      <c r="D49" s="44"/>
      <c r="E49" s="416" t="s">
        <v>1125</v>
      </c>
      <c r="F49" s="418"/>
      <c r="G49" s="418"/>
      <c r="H49" s="418"/>
      <c r="I49" s="129"/>
      <c r="J49" s="44"/>
      <c r="K49" s="47"/>
    </row>
    <row r="50" spans="2:47" s="1" customFormat="1" ht="14.45" customHeight="1">
      <c r="B50" s="43"/>
      <c r="C50" s="39" t="s">
        <v>154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17.25" customHeight="1">
      <c r="B51" s="43"/>
      <c r="C51" s="44"/>
      <c r="D51" s="44"/>
      <c r="E51" s="419" t="str">
        <f>E11</f>
        <v>SO 302 - Přeložka vodovodu</v>
      </c>
      <c r="F51" s="418"/>
      <c r="G51" s="418"/>
      <c r="H51" s="418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9" t="s">
        <v>23</v>
      </c>
      <c r="D53" s="44"/>
      <c r="E53" s="44"/>
      <c r="F53" s="37" t="str">
        <f>F14</f>
        <v>Králův Dvůr</v>
      </c>
      <c r="G53" s="44"/>
      <c r="H53" s="44"/>
      <c r="I53" s="130" t="s">
        <v>25</v>
      </c>
      <c r="J53" s="131" t="str">
        <f>IF(J14="","",J14)</f>
        <v>4. 5. 2018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9" t="s">
        <v>27</v>
      </c>
      <c r="D55" s="44"/>
      <c r="E55" s="44"/>
      <c r="F55" s="37" t="str">
        <f>E17</f>
        <v>Město Králův Dvůr, Náměstí Míru  139, 267 01</v>
      </c>
      <c r="G55" s="44"/>
      <c r="H55" s="44"/>
      <c r="I55" s="130" t="s">
        <v>33</v>
      </c>
      <c r="J55" s="381" t="str">
        <f>E23</f>
        <v>Spektra s.r.o.Beroun, V Hlinkách 1548, 266 01</v>
      </c>
      <c r="K55" s="47"/>
    </row>
    <row r="56" spans="2:47" s="1" customFormat="1" ht="14.45" customHeight="1">
      <c r="B56" s="43"/>
      <c r="C56" s="39" t="s">
        <v>31</v>
      </c>
      <c r="D56" s="44"/>
      <c r="E56" s="44"/>
      <c r="F56" s="37" t="str">
        <f>IF(E20="","",E20)</f>
        <v/>
      </c>
      <c r="G56" s="44"/>
      <c r="H56" s="44"/>
      <c r="I56" s="129"/>
      <c r="J56" s="420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157</v>
      </c>
      <c r="D58" s="143"/>
      <c r="E58" s="143"/>
      <c r="F58" s="143"/>
      <c r="G58" s="143"/>
      <c r="H58" s="143"/>
      <c r="I58" s="156"/>
      <c r="J58" s="157" t="s">
        <v>158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159</v>
      </c>
      <c r="D60" s="44"/>
      <c r="E60" s="44"/>
      <c r="F60" s="44"/>
      <c r="G60" s="44"/>
      <c r="H60" s="44"/>
      <c r="I60" s="129"/>
      <c r="J60" s="139">
        <f>J91</f>
        <v>0</v>
      </c>
      <c r="K60" s="47"/>
      <c r="AU60" s="26" t="s">
        <v>160</v>
      </c>
    </row>
    <row r="61" spans="2:47" s="8" customFormat="1" ht="24.95" customHeight="1">
      <c r="B61" s="160"/>
      <c r="C61" s="161"/>
      <c r="D61" s="162" t="s">
        <v>161</v>
      </c>
      <c r="E61" s="163"/>
      <c r="F61" s="163"/>
      <c r="G61" s="163"/>
      <c r="H61" s="163"/>
      <c r="I61" s="164"/>
      <c r="J61" s="165">
        <f>J92</f>
        <v>0</v>
      </c>
      <c r="K61" s="166"/>
    </row>
    <row r="62" spans="2:47" s="9" customFormat="1" ht="19.899999999999999" customHeight="1">
      <c r="B62" s="167"/>
      <c r="C62" s="168"/>
      <c r="D62" s="169" t="s">
        <v>162</v>
      </c>
      <c r="E62" s="170"/>
      <c r="F62" s="170"/>
      <c r="G62" s="170"/>
      <c r="H62" s="170"/>
      <c r="I62" s="171"/>
      <c r="J62" s="172">
        <f>J93</f>
        <v>0</v>
      </c>
      <c r="K62" s="173"/>
    </row>
    <row r="63" spans="2:47" s="9" customFormat="1" ht="19.899999999999999" customHeight="1">
      <c r="B63" s="167"/>
      <c r="C63" s="168"/>
      <c r="D63" s="169" t="s">
        <v>272</v>
      </c>
      <c r="E63" s="170"/>
      <c r="F63" s="170"/>
      <c r="G63" s="170"/>
      <c r="H63" s="170"/>
      <c r="I63" s="171"/>
      <c r="J63" s="172">
        <f>J121</f>
        <v>0</v>
      </c>
      <c r="K63" s="173"/>
    </row>
    <row r="64" spans="2:47" s="9" customFormat="1" ht="19.899999999999999" customHeight="1">
      <c r="B64" s="167"/>
      <c r="C64" s="168"/>
      <c r="D64" s="169" t="s">
        <v>1127</v>
      </c>
      <c r="E64" s="170"/>
      <c r="F64" s="170"/>
      <c r="G64" s="170"/>
      <c r="H64" s="170"/>
      <c r="I64" s="171"/>
      <c r="J64" s="172">
        <f>J132</f>
        <v>0</v>
      </c>
      <c r="K64" s="173"/>
    </row>
    <row r="65" spans="2:12" s="9" customFormat="1" ht="19.899999999999999" customHeight="1">
      <c r="B65" s="167"/>
      <c r="C65" s="168"/>
      <c r="D65" s="169" t="s">
        <v>1128</v>
      </c>
      <c r="E65" s="170"/>
      <c r="F65" s="170"/>
      <c r="G65" s="170"/>
      <c r="H65" s="170"/>
      <c r="I65" s="171"/>
      <c r="J65" s="172">
        <f>J135</f>
        <v>0</v>
      </c>
      <c r="K65" s="173"/>
    </row>
    <row r="66" spans="2:12" s="9" customFormat="1" ht="19.899999999999999" customHeight="1">
      <c r="B66" s="167"/>
      <c r="C66" s="168"/>
      <c r="D66" s="169" t="s">
        <v>163</v>
      </c>
      <c r="E66" s="170"/>
      <c r="F66" s="170"/>
      <c r="G66" s="170"/>
      <c r="H66" s="170"/>
      <c r="I66" s="171"/>
      <c r="J66" s="172">
        <f>J179</f>
        <v>0</v>
      </c>
      <c r="K66" s="173"/>
    </row>
    <row r="67" spans="2:12" s="9" customFormat="1" ht="14.85" customHeight="1">
      <c r="B67" s="167"/>
      <c r="C67" s="168"/>
      <c r="D67" s="169" t="s">
        <v>164</v>
      </c>
      <c r="E67" s="170"/>
      <c r="F67" s="170"/>
      <c r="G67" s="170"/>
      <c r="H67" s="170"/>
      <c r="I67" s="171"/>
      <c r="J67" s="172">
        <f>J181</f>
        <v>0</v>
      </c>
      <c r="K67" s="173"/>
    </row>
    <row r="68" spans="2:12" s="9" customFormat="1" ht="21.75" customHeight="1">
      <c r="B68" s="167"/>
      <c r="C68" s="168"/>
      <c r="D68" s="169" t="s">
        <v>165</v>
      </c>
      <c r="E68" s="170"/>
      <c r="F68" s="170"/>
      <c r="G68" s="170"/>
      <c r="H68" s="170"/>
      <c r="I68" s="171"/>
      <c r="J68" s="172">
        <f>J182</f>
        <v>0</v>
      </c>
      <c r="K68" s="173"/>
    </row>
    <row r="69" spans="2:12" s="9" customFormat="1" ht="19.899999999999999" customHeight="1">
      <c r="B69" s="167"/>
      <c r="C69" s="168"/>
      <c r="D69" s="169" t="s">
        <v>1129</v>
      </c>
      <c r="E69" s="170"/>
      <c r="F69" s="170"/>
      <c r="G69" s="170"/>
      <c r="H69" s="170"/>
      <c r="I69" s="171"/>
      <c r="J69" s="172">
        <f>J187</f>
        <v>0</v>
      </c>
      <c r="K69" s="173"/>
    </row>
    <row r="70" spans="2:12" s="1" customFormat="1" ht="21.75" customHeight="1">
      <c r="B70" s="43"/>
      <c r="C70" s="44"/>
      <c r="D70" s="44"/>
      <c r="E70" s="44"/>
      <c r="F70" s="44"/>
      <c r="G70" s="44"/>
      <c r="H70" s="44"/>
      <c r="I70" s="129"/>
      <c r="J70" s="44"/>
      <c r="K70" s="47"/>
    </row>
    <row r="71" spans="2:12" s="1" customFormat="1" ht="6.95" customHeight="1">
      <c r="B71" s="58"/>
      <c r="C71" s="59"/>
      <c r="D71" s="59"/>
      <c r="E71" s="59"/>
      <c r="F71" s="59"/>
      <c r="G71" s="59"/>
      <c r="H71" s="59"/>
      <c r="I71" s="150"/>
      <c r="J71" s="59"/>
      <c r="K71" s="60"/>
    </row>
    <row r="75" spans="2:12" s="1" customFormat="1" ht="6.95" customHeight="1">
      <c r="B75" s="61"/>
      <c r="C75" s="62"/>
      <c r="D75" s="62"/>
      <c r="E75" s="62"/>
      <c r="F75" s="62"/>
      <c r="G75" s="62"/>
      <c r="H75" s="62"/>
      <c r="I75" s="153"/>
      <c r="J75" s="62"/>
      <c r="K75" s="62"/>
      <c r="L75" s="63"/>
    </row>
    <row r="76" spans="2:12" s="1" customFormat="1" ht="36.950000000000003" customHeight="1">
      <c r="B76" s="43"/>
      <c r="C76" s="64" t="s">
        <v>166</v>
      </c>
      <c r="D76" s="65"/>
      <c r="E76" s="65"/>
      <c r="F76" s="65"/>
      <c r="G76" s="65"/>
      <c r="H76" s="65"/>
      <c r="I76" s="174"/>
      <c r="J76" s="65"/>
      <c r="K76" s="65"/>
      <c r="L76" s="63"/>
    </row>
    <row r="77" spans="2:12" s="1" customFormat="1" ht="6.9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4.45" customHeight="1">
      <c r="B78" s="43"/>
      <c r="C78" s="67" t="s">
        <v>18</v>
      </c>
      <c r="D78" s="65"/>
      <c r="E78" s="65"/>
      <c r="F78" s="65"/>
      <c r="G78" s="65"/>
      <c r="H78" s="65"/>
      <c r="I78" s="174"/>
      <c r="J78" s="65"/>
      <c r="K78" s="65"/>
      <c r="L78" s="63"/>
    </row>
    <row r="79" spans="2:12" s="1" customFormat="1" ht="16.5" customHeight="1">
      <c r="B79" s="43"/>
      <c r="C79" s="65"/>
      <c r="D79" s="65"/>
      <c r="E79" s="421" t="str">
        <f>E7</f>
        <v>OBCHVAT KRÁLŮV DVŮR - silnice II. třídy - I. etapa</v>
      </c>
      <c r="F79" s="422"/>
      <c r="G79" s="422"/>
      <c r="H79" s="422"/>
      <c r="I79" s="174"/>
      <c r="J79" s="65"/>
      <c r="K79" s="65"/>
      <c r="L79" s="63"/>
    </row>
    <row r="80" spans="2:12" ht="15">
      <c r="B80" s="30"/>
      <c r="C80" s="67" t="s">
        <v>152</v>
      </c>
      <c r="D80" s="175"/>
      <c r="E80" s="175"/>
      <c r="F80" s="175"/>
      <c r="G80" s="175"/>
      <c r="H80" s="175"/>
      <c r="J80" s="175"/>
      <c r="K80" s="175"/>
      <c r="L80" s="176"/>
    </row>
    <row r="81" spans="2:65" s="1" customFormat="1" ht="16.5" customHeight="1">
      <c r="B81" s="43"/>
      <c r="C81" s="65"/>
      <c r="D81" s="65"/>
      <c r="E81" s="421" t="s">
        <v>1125</v>
      </c>
      <c r="F81" s="423"/>
      <c r="G81" s="423"/>
      <c r="H81" s="423"/>
      <c r="I81" s="174"/>
      <c r="J81" s="65"/>
      <c r="K81" s="65"/>
      <c r="L81" s="63"/>
    </row>
    <row r="82" spans="2:65" s="1" customFormat="1" ht="14.45" customHeight="1">
      <c r="B82" s="43"/>
      <c r="C82" s="67" t="s">
        <v>154</v>
      </c>
      <c r="D82" s="65"/>
      <c r="E82" s="65"/>
      <c r="F82" s="65"/>
      <c r="G82" s="65"/>
      <c r="H82" s="65"/>
      <c r="I82" s="174"/>
      <c r="J82" s="65"/>
      <c r="K82" s="65"/>
      <c r="L82" s="63"/>
    </row>
    <row r="83" spans="2:65" s="1" customFormat="1" ht="17.25" customHeight="1">
      <c r="B83" s="43"/>
      <c r="C83" s="65"/>
      <c r="D83" s="65"/>
      <c r="E83" s="392" t="str">
        <f>E11</f>
        <v>SO 302 - Přeložka vodovodu</v>
      </c>
      <c r="F83" s="423"/>
      <c r="G83" s="423"/>
      <c r="H83" s="423"/>
      <c r="I83" s="174"/>
      <c r="J83" s="65"/>
      <c r="K83" s="65"/>
      <c r="L83" s="63"/>
    </row>
    <row r="84" spans="2:65" s="1" customFormat="1" ht="6.95" customHeight="1">
      <c r="B84" s="43"/>
      <c r="C84" s="65"/>
      <c r="D84" s="65"/>
      <c r="E84" s="65"/>
      <c r="F84" s="65"/>
      <c r="G84" s="65"/>
      <c r="H84" s="65"/>
      <c r="I84" s="174"/>
      <c r="J84" s="65"/>
      <c r="K84" s="65"/>
      <c r="L84" s="63"/>
    </row>
    <row r="85" spans="2:65" s="1" customFormat="1" ht="18" customHeight="1">
      <c r="B85" s="43"/>
      <c r="C85" s="67" t="s">
        <v>23</v>
      </c>
      <c r="D85" s="65"/>
      <c r="E85" s="65"/>
      <c r="F85" s="177" t="str">
        <f>F14</f>
        <v>Králův Dvůr</v>
      </c>
      <c r="G85" s="65"/>
      <c r="H85" s="65"/>
      <c r="I85" s="178" t="s">
        <v>25</v>
      </c>
      <c r="J85" s="75" t="str">
        <f>IF(J14="","",J14)</f>
        <v>4. 5. 2018</v>
      </c>
      <c r="K85" s="65"/>
      <c r="L85" s="63"/>
    </row>
    <row r="86" spans="2:65" s="1" customFormat="1" ht="6.95" customHeight="1">
      <c r="B86" s="43"/>
      <c r="C86" s="65"/>
      <c r="D86" s="65"/>
      <c r="E86" s="65"/>
      <c r="F86" s="65"/>
      <c r="G86" s="65"/>
      <c r="H86" s="65"/>
      <c r="I86" s="174"/>
      <c r="J86" s="65"/>
      <c r="K86" s="65"/>
      <c r="L86" s="63"/>
    </row>
    <row r="87" spans="2:65" s="1" customFormat="1" ht="15">
      <c r="B87" s="43"/>
      <c r="C87" s="67" t="s">
        <v>27</v>
      </c>
      <c r="D87" s="65"/>
      <c r="E87" s="65"/>
      <c r="F87" s="177" t="str">
        <f>E17</f>
        <v>Město Králův Dvůr, Náměstí Míru  139, 267 01</v>
      </c>
      <c r="G87" s="65"/>
      <c r="H87" s="65"/>
      <c r="I87" s="178" t="s">
        <v>33</v>
      </c>
      <c r="J87" s="177" t="str">
        <f>E23</f>
        <v>Spektra s.r.o.Beroun, V Hlinkách 1548, 266 01</v>
      </c>
      <c r="K87" s="65"/>
      <c r="L87" s="63"/>
    </row>
    <row r="88" spans="2:65" s="1" customFormat="1" ht="14.45" customHeight="1">
      <c r="B88" s="43"/>
      <c r="C88" s="67" t="s">
        <v>31</v>
      </c>
      <c r="D88" s="65"/>
      <c r="E88" s="65"/>
      <c r="F88" s="177" t="str">
        <f>IF(E20="","",E20)</f>
        <v/>
      </c>
      <c r="G88" s="65"/>
      <c r="H88" s="65"/>
      <c r="I88" s="174"/>
      <c r="J88" s="65"/>
      <c r="K88" s="65"/>
      <c r="L88" s="63"/>
    </row>
    <row r="89" spans="2:65" s="1" customFormat="1" ht="10.35" customHeight="1">
      <c r="B89" s="43"/>
      <c r="C89" s="65"/>
      <c r="D89" s="65"/>
      <c r="E89" s="65"/>
      <c r="F89" s="65"/>
      <c r="G89" s="65"/>
      <c r="H89" s="65"/>
      <c r="I89" s="174"/>
      <c r="J89" s="65"/>
      <c r="K89" s="65"/>
      <c r="L89" s="63"/>
    </row>
    <row r="90" spans="2:65" s="10" customFormat="1" ht="29.25" customHeight="1">
      <c r="B90" s="179"/>
      <c r="C90" s="180" t="s">
        <v>167</v>
      </c>
      <c r="D90" s="181" t="s">
        <v>59</v>
      </c>
      <c r="E90" s="181" t="s">
        <v>55</v>
      </c>
      <c r="F90" s="181" t="s">
        <v>168</v>
      </c>
      <c r="G90" s="181" t="s">
        <v>169</v>
      </c>
      <c r="H90" s="181" t="s">
        <v>170</v>
      </c>
      <c r="I90" s="182" t="s">
        <v>171</v>
      </c>
      <c r="J90" s="181" t="s">
        <v>158</v>
      </c>
      <c r="K90" s="183" t="s">
        <v>172</v>
      </c>
      <c r="L90" s="184"/>
      <c r="M90" s="83" t="s">
        <v>173</v>
      </c>
      <c r="N90" s="84" t="s">
        <v>44</v>
      </c>
      <c r="O90" s="84" t="s">
        <v>174</v>
      </c>
      <c r="P90" s="84" t="s">
        <v>175</v>
      </c>
      <c r="Q90" s="84" t="s">
        <v>176</v>
      </c>
      <c r="R90" s="84" t="s">
        <v>177</v>
      </c>
      <c r="S90" s="84" t="s">
        <v>178</v>
      </c>
      <c r="T90" s="85" t="s">
        <v>179</v>
      </c>
    </row>
    <row r="91" spans="2:65" s="1" customFormat="1" ht="29.25" customHeight="1">
      <c r="B91" s="43"/>
      <c r="C91" s="89" t="s">
        <v>159</v>
      </c>
      <c r="D91" s="65"/>
      <c r="E91" s="65"/>
      <c r="F91" s="65"/>
      <c r="G91" s="65"/>
      <c r="H91" s="65"/>
      <c r="I91" s="174"/>
      <c r="J91" s="185">
        <f>BK91</f>
        <v>0</v>
      </c>
      <c r="K91" s="65"/>
      <c r="L91" s="63"/>
      <c r="M91" s="86"/>
      <c r="N91" s="87"/>
      <c r="O91" s="87"/>
      <c r="P91" s="186">
        <f>P92</f>
        <v>0</v>
      </c>
      <c r="Q91" s="87"/>
      <c r="R91" s="186">
        <f>R92</f>
        <v>28.213717119999998</v>
      </c>
      <c r="S91" s="87"/>
      <c r="T91" s="187">
        <f>T92</f>
        <v>1.6902080000000002</v>
      </c>
      <c r="AT91" s="26" t="s">
        <v>73</v>
      </c>
      <c r="AU91" s="26" t="s">
        <v>160</v>
      </c>
      <c r="BK91" s="188">
        <f>BK92</f>
        <v>0</v>
      </c>
    </row>
    <row r="92" spans="2:65" s="11" customFormat="1" ht="37.35" customHeight="1">
      <c r="B92" s="189"/>
      <c r="C92" s="190"/>
      <c r="D92" s="191" t="s">
        <v>73</v>
      </c>
      <c r="E92" s="192" t="s">
        <v>180</v>
      </c>
      <c r="F92" s="192" t="s">
        <v>181</v>
      </c>
      <c r="G92" s="190"/>
      <c r="H92" s="190"/>
      <c r="I92" s="193"/>
      <c r="J92" s="194">
        <f>BK92</f>
        <v>0</v>
      </c>
      <c r="K92" s="190"/>
      <c r="L92" s="195"/>
      <c r="M92" s="196"/>
      <c r="N92" s="197"/>
      <c r="O92" s="197"/>
      <c r="P92" s="198">
        <f>P93+P121+P132+P135+P179+P187</f>
        <v>0</v>
      </c>
      <c r="Q92" s="197"/>
      <c r="R92" s="198">
        <f>R93+R121+R132+R135+R179+R187</f>
        <v>28.213717119999998</v>
      </c>
      <c r="S92" s="197"/>
      <c r="T92" s="199">
        <f>T93+T121+T132+T135+T179+T187</f>
        <v>1.6902080000000002</v>
      </c>
      <c r="AR92" s="200" t="s">
        <v>81</v>
      </c>
      <c r="AT92" s="201" t="s">
        <v>73</v>
      </c>
      <c r="AU92" s="201" t="s">
        <v>74</v>
      </c>
      <c r="AY92" s="200" t="s">
        <v>182</v>
      </c>
      <c r="BK92" s="202">
        <f>BK93+BK121+BK132+BK135+BK179+BK187</f>
        <v>0</v>
      </c>
    </row>
    <row r="93" spans="2:65" s="11" customFormat="1" ht="19.899999999999999" customHeight="1">
      <c r="B93" s="189"/>
      <c r="C93" s="190"/>
      <c r="D93" s="191" t="s">
        <v>73</v>
      </c>
      <c r="E93" s="203" t="s">
        <v>81</v>
      </c>
      <c r="F93" s="203" t="s">
        <v>183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SUM(P94:P120)</f>
        <v>0</v>
      </c>
      <c r="Q93" s="197"/>
      <c r="R93" s="198">
        <f>SUM(R94:R120)</f>
        <v>23.171877119999998</v>
      </c>
      <c r="S93" s="197"/>
      <c r="T93" s="199">
        <f>SUM(T94:T120)</f>
        <v>0</v>
      </c>
      <c r="AR93" s="200" t="s">
        <v>81</v>
      </c>
      <c r="AT93" s="201" t="s">
        <v>73</v>
      </c>
      <c r="AU93" s="201" t="s">
        <v>81</v>
      </c>
      <c r="AY93" s="200" t="s">
        <v>182</v>
      </c>
      <c r="BK93" s="202">
        <f>SUM(BK94:BK120)</f>
        <v>0</v>
      </c>
    </row>
    <row r="94" spans="2:65" s="1" customFormat="1" ht="25.5" customHeight="1">
      <c r="B94" s="43"/>
      <c r="C94" s="205" t="s">
        <v>81</v>
      </c>
      <c r="D94" s="205" t="s">
        <v>184</v>
      </c>
      <c r="E94" s="206" t="s">
        <v>1132</v>
      </c>
      <c r="F94" s="207" t="s">
        <v>1133</v>
      </c>
      <c r="G94" s="208" t="s">
        <v>236</v>
      </c>
      <c r="H94" s="209">
        <v>74.111999999999995</v>
      </c>
      <c r="I94" s="210"/>
      <c r="J94" s="211">
        <f>ROUND(I94*H94,2)</f>
        <v>0</v>
      </c>
      <c r="K94" s="207" t="s">
        <v>188</v>
      </c>
      <c r="L94" s="63"/>
      <c r="M94" s="212" t="s">
        <v>21</v>
      </c>
      <c r="N94" s="213" t="s">
        <v>45</v>
      </c>
      <c r="O94" s="44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AR94" s="26" t="s">
        <v>189</v>
      </c>
      <c r="AT94" s="26" t="s">
        <v>184</v>
      </c>
      <c r="AU94" s="26" t="s">
        <v>83</v>
      </c>
      <c r="AY94" s="26" t="s">
        <v>182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26" t="s">
        <v>81</v>
      </c>
      <c r="BK94" s="216">
        <f>ROUND(I94*H94,2)</f>
        <v>0</v>
      </c>
      <c r="BL94" s="26" t="s">
        <v>189</v>
      </c>
      <c r="BM94" s="26" t="s">
        <v>1715</v>
      </c>
    </row>
    <row r="95" spans="2:65" s="12" customFormat="1" ht="13.5">
      <c r="B95" s="217"/>
      <c r="C95" s="218"/>
      <c r="D95" s="219" t="s">
        <v>191</v>
      </c>
      <c r="E95" s="220" t="s">
        <v>21</v>
      </c>
      <c r="F95" s="221" t="s">
        <v>1716</v>
      </c>
      <c r="G95" s="218"/>
      <c r="H95" s="222">
        <v>70.272000000000006</v>
      </c>
      <c r="I95" s="223"/>
      <c r="J95" s="218"/>
      <c r="K95" s="218"/>
      <c r="L95" s="224"/>
      <c r="M95" s="225"/>
      <c r="N95" s="226"/>
      <c r="O95" s="226"/>
      <c r="P95" s="226"/>
      <c r="Q95" s="226"/>
      <c r="R95" s="226"/>
      <c r="S95" s="226"/>
      <c r="T95" s="227"/>
      <c r="AT95" s="228" t="s">
        <v>191</v>
      </c>
      <c r="AU95" s="228" t="s">
        <v>83</v>
      </c>
      <c r="AV95" s="12" t="s">
        <v>83</v>
      </c>
      <c r="AW95" s="12" t="s">
        <v>37</v>
      </c>
      <c r="AX95" s="12" t="s">
        <v>74</v>
      </c>
      <c r="AY95" s="228" t="s">
        <v>182</v>
      </c>
    </row>
    <row r="96" spans="2:65" s="12" customFormat="1" ht="13.5">
      <c r="B96" s="217"/>
      <c r="C96" s="218"/>
      <c r="D96" s="219" t="s">
        <v>191</v>
      </c>
      <c r="E96" s="220" t="s">
        <v>21</v>
      </c>
      <c r="F96" s="221" t="s">
        <v>1717</v>
      </c>
      <c r="G96" s="218"/>
      <c r="H96" s="222">
        <v>3.84</v>
      </c>
      <c r="I96" s="223"/>
      <c r="J96" s="218"/>
      <c r="K96" s="218"/>
      <c r="L96" s="224"/>
      <c r="M96" s="225"/>
      <c r="N96" s="226"/>
      <c r="O96" s="226"/>
      <c r="P96" s="226"/>
      <c r="Q96" s="226"/>
      <c r="R96" s="226"/>
      <c r="S96" s="226"/>
      <c r="T96" s="227"/>
      <c r="AT96" s="228" t="s">
        <v>191</v>
      </c>
      <c r="AU96" s="228" t="s">
        <v>83</v>
      </c>
      <c r="AV96" s="12" t="s">
        <v>83</v>
      </c>
      <c r="AW96" s="12" t="s">
        <v>37</v>
      </c>
      <c r="AX96" s="12" t="s">
        <v>74</v>
      </c>
      <c r="AY96" s="228" t="s">
        <v>182</v>
      </c>
    </row>
    <row r="97" spans="2:65" s="14" customFormat="1" ht="13.5">
      <c r="B97" s="246"/>
      <c r="C97" s="247"/>
      <c r="D97" s="219" t="s">
        <v>191</v>
      </c>
      <c r="E97" s="248" t="s">
        <v>21</v>
      </c>
      <c r="F97" s="249" t="s">
        <v>281</v>
      </c>
      <c r="G97" s="247"/>
      <c r="H97" s="250">
        <v>74.111999999999995</v>
      </c>
      <c r="I97" s="251"/>
      <c r="J97" s="247"/>
      <c r="K97" s="247"/>
      <c r="L97" s="252"/>
      <c r="M97" s="253"/>
      <c r="N97" s="254"/>
      <c r="O97" s="254"/>
      <c r="P97" s="254"/>
      <c r="Q97" s="254"/>
      <c r="R97" s="254"/>
      <c r="S97" s="254"/>
      <c r="T97" s="255"/>
      <c r="AT97" s="256" t="s">
        <v>191</v>
      </c>
      <c r="AU97" s="256" t="s">
        <v>83</v>
      </c>
      <c r="AV97" s="14" t="s">
        <v>189</v>
      </c>
      <c r="AW97" s="14" t="s">
        <v>37</v>
      </c>
      <c r="AX97" s="14" t="s">
        <v>81</v>
      </c>
      <c r="AY97" s="256" t="s">
        <v>182</v>
      </c>
    </row>
    <row r="98" spans="2:65" s="1" customFormat="1" ht="25.5" customHeight="1">
      <c r="B98" s="43"/>
      <c r="C98" s="205" t="s">
        <v>83</v>
      </c>
      <c r="D98" s="205" t="s">
        <v>184</v>
      </c>
      <c r="E98" s="206" t="s">
        <v>1718</v>
      </c>
      <c r="F98" s="207" t="s">
        <v>1719</v>
      </c>
      <c r="G98" s="208" t="s">
        <v>187</v>
      </c>
      <c r="H98" s="209">
        <v>117.12</v>
      </c>
      <c r="I98" s="210"/>
      <c r="J98" s="211">
        <f>ROUND(I98*H98,2)</f>
        <v>0</v>
      </c>
      <c r="K98" s="207" t="s">
        <v>188</v>
      </c>
      <c r="L98" s="63"/>
      <c r="M98" s="212" t="s">
        <v>21</v>
      </c>
      <c r="N98" s="213" t="s">
        <v>45</v>
      </c>
      <c r="O98" s="44"/>
      <c r="P98" s="214">
        <f>O98*H98</f>
        <v>0</v>
      </c>
      <c r="Q98" s="214">
        <v>8.4999999999999995E-4</v>
      </c>
      <c r="R98" s="214">
        <f>Q98*H98</f>
        <v>9.9552000000000002E-2</v>
      </c>
      <c r="S98" s="214">
        <v>0</v>
      </c>
      <c r="T98" s="215">
        <f>S98*H98</f>
        <v>0</v>
      </c>
      <c r="AR98" s="26" t="s">
        <v>189</v>
      </c>
      <c r="AT98" s="26" t="s">
        <v>184</v>
      </c>
      <c r="AU98" s="26" t="s">
        <v>83</v>
      </c>
      <c r="AY98" s="26" t="s">
        <v>182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26" t="s">
        <v>81</v>
      </c>
      <c r="BK98" s="216">
        <f>ROUND(I98*H98,2)</f>
        <v>0</v>
      </c>
      <c r="BL98" s="26" t="s">
        <v>189</v>
      </c>
      <c r="BM98" s="26" t="s">
        <v>1720</v>
      </c>
    </row>
    <row r="99" spans="2:65" s="12" customFormat="1" ht="13.5">
      <c r="B99" s="217"/>
      <c r="C99" s="218"/>
      <c r="D99" s="219" t="s">
        <v>191</v>
      </c>
      <c r="E99" s="220" t="s">
        <v>21</v>
      </c>
      <c r="F99" s="221" t="s">
        <v>1721</v>
      </c>
      <c r="G99" s="218"/>
      <c r="H99" s="222">
        <v>117.12</v>
      </c>
      <c r="I99" s="223"/>
      <c r="J99" s="218"/>
      <c r="K99" s="218"/>
      <c r="L99" s="224"/>
      <c r="M99" s="225"/>
      <c r="N99" s="226"/>
      <c r="O99" s="226"/>
      <c r="P99" s="226"/>
      <c r="Q99" s="226"/>
      <c r="R99" s="226"/>
      <c r="S99" s="226"/>
      <c r="T99" s="227"/>
      <c r="AT99" s="228" t="s">
        <v>191</v>
      </c>
      <c r="AU99" s="228" t="s">
        <v>83</v>
      </c>
      <c r="AV99" s="12" t="s">
        <v>83</v>
      </c>
      <c r="AW99" s="12" t="s">
        <v>37</v>
      </c>
      <c r="AX99" s="12" t="s">
        <v>81</v>
      </c>
      <c r="AY99" s="228" t="s">
        <v>182</v>
      </c>
    </row>
    <row r="100" spans="2:65" s="1" customFormat="1" ht="38.25" customHeight="1">
      <c r="B100" s="43"/>
      <c r="C100" s="205" t="s">
        <v>197</v>
      </c>
      <c r="D100" s="205" t="s">
        <v>184</v>
      </c>
      <c r="E100" s="206" t="s">
        <v>1722</v>
      </c>
      <c r="F100" s="207" t="s">
        <v>1723</v>
      </c>
      <c r="G100" s="208" t="s">
        <v>187</v>
      </c>
      <c r="H100" s="209">
        <v>117.12</v>
      </c>
      <c r="I100" s="210"/>
      <c r="J100" s="211">
        <f>ROUND(I100*H100,2)</f>
        <v>0</v>
      </c>
      <c r="K100" s="207" t="s">
        <v>188</v>
      </c>
      <c r="L100" s="63"/>
      <c r="M100" s="212" t="s">
        <v>21</v>
      </c>
      <c r="N100" s="213" t="s">
        <v>45</v>
      </c>
      <c r="O100" s="44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AR100" s="26" t="s">
        <v>189</v>
      </c>
      <c r="AT100" s="26" t="s">
        <v>184</v>
      </c>
      <c r="AU100" s="26" t="s">
        <v>83</v>
      </c>
      <c r="AY100" s="26" t="s">
        <v>182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26" t="s">
        <v>81</v>
      </c>
      <c r="BK100" s="216">
        <f>ROUND(I100*H100,2)</f>
        <v>0</v>
      </c>
      <c r="BL100" s="26" t="s">
        <v>189</v>
      </c>
      <c r="BM100" s="26" t="s">
        <v>1724</v>
      </c>
    </row>
    <row r="101" spans="2:65" s="1" customFormat="1" ht="25.5" customHeight="1">
      <c r="B101" s="43"/>
      <c r="C101" s="205" t="s">
        <v>189</v>
      </c>
      <c r="D101" s="205" t="s">
        <v>184</v>
      </c>
      <c r="E101" s="206" t="s">
        <v>1725</v>
      </c>
      <c r="F101" s="207" t="s">
        <v>1726</v>
      </c>
      <c r="G101" s="208" t="s">
        <v>236</v>
      </c>
      <c r="H101" s="209">
        <v>70.272000000000006</v>
      </c>
      <c r="I101" s="210"/>
      <c r="J101" s="211">
        <f>ROUND(I101*H101,2)</f>
        <v>0</v>
      </c>
      <c r="K101" s="207" t="s">
        <v>188</v>
      </c>
      <c r="L101" s="63"/>
      <c r="M101" s="212" t="s">
        <v>21</v>
      </c>
      <c r="N101" s="213" t="s">
        <v>45</v>
      </c>
      <c r="O101" s="44"/>
      <c r="P101" s="214">
        <f>O101*H101</f>
        <v>0</v>
      </c>
      <c r="Q101" s="214">
        <v>4.6000000000000001E-4</v>
      </c>
      <c r="R101" s="214">
        <f>Q101*H101</f>
        <v>3.2325120000000006E-2</v>
      </c>
      <c r="S101" s="214">
        <v>0</v>
      </c>
      <c r="T101" s="215">
        <f>S101*H101</f>
        <v>0</v>
      </c>
      <c r="AR101" s="26" t="s">
        <v>189</v>
      </c>
      <c r="AT101" s="26" t="s">
        <v>184</v>
      </c>
      <c r="AU101" s="26" t="s">
        <v>83</v>
      </c>
      <c r="AY101" s="26" t="s">
        <v>182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26" t="s">
        <v>81</v>
      </c>
      <c r="BK101" s="216">
        <f>ROUND(I101*H101,2)</f>
        <v>0</v>
      </c>
      <c r="BL101" s="26" t="s">
        <v>189</v>
      </c>
      <c r="BM101" s="26" t="s">
        <v>1727</v>
      </c>
    </row>
    <row r="102" spans="2:65" s="12" customFormat="1" ht="13.5">
      <c r="B102" s="217"/>
      <c r="C102" s="218"/>
      <c r="D102" s="219" t="s">
        <v>191</v>
      </c>
      <c r="E102" s="220" t="s">
        <v>21</v>
      </c>
      <c r="F102" s="221" t="s">
        <v>1728</v>
      </c>
      <c r="G102" s="218"/>
      <c r="H102" s="222">
        <v>70.272000000000006</v>
      </c>
      <c r="I102" s="223"/>
      <c r="J102" s="218"/>
      <c r="K102" s="218"/>
      <c r="L102" s="224"/>
      <c r="M102" s="225"/>
      <c r="N102" s="226"/>
      <c r="O102" s="226"/>
      <c r="P102" s="226"/>
      <c r="Q102" s="226"/>
      <c r="R102" s="226"/>
      <c r="S102" s="226"/>
      <c r="T102" s="227"/>
      <c r="AT102" s="228" t="s">
        <v>191</v>
      </c>
      <c r="AU102" s="228" t="s">
        <v>83</v>
      </c>
      <c r="AV102" s="12" t="s">
        <v>83</v>
      </c>
      <c r="AW102" s="12" t="s">
        <v>37</v>
      </c>
      <c r="AX102" s="12" t="s">
        <v>81</v>
      </c>
      <c r="AY102" s="228" t="s">
        <v>182</v>
      </c>
    </row>
    <row r="103" spans="2:65" s="1" customFormat="1" ht="25.5" customHeight="1">
      <c r="B103" s="43"/>
      <c r="C103" s="205" t="s">
        <v>206</v>
      </c>
      <c r="D103" s="205" t="s">
        <v>184</v>
      </c>
      <c r="E103" s="206" t="s">
        <v>1729</v>
      </c>
      <c r="F103" s="207" t="s">
        <v>1730</v>
      </c>
      <c r="G103" s="208" t="s">
        <v>236</v>
      </c>
      <c r="H103" s="209">
        <v>70.272000000000006</v>
      </c>
      <c r="I103" s="210"/>
      <c r="J103" s="211">
        <f>ROUND(I103*H103,2)</f>
        <v>0</v>
      </c>
      <c r="K103" s="207" t="s">
        <v>188</v>
      </c>
      <c r="L103" s="63"/>
      <c r="M103" s="212" t="s">
        <v>21</v>
      </c>
      <c r="N103" s="213" t="s">
        <v>45</v>
      </c>
      <c r="O103" s="44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AR103" s="26" t="s">
        <v>189</v>
      </c>
      <c r="AT103" s="26" t="s">
        <v>184</v>
      </c>
      <c r="AU103" s="26" t="s">
        <v>83</v>
      </c>
      <c r="AY103" s="26" t="s">
        <v>182</v>
      </c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26" t="s">
        <v>81</v>
      </c>
      <c r="BK103" s="216">
        <f>ROUND(I103*H103,2)</f>
        <v>0</v>
      </c>
      <c r="BL103" s="26" t="s">
        <v>189</v>
      </c>
      <c r="BM103" s="26" t="s">
        <v>1731</v>
      </c>
    </row>
    <row r="104" spans="2:65" s="1" customFormat="1" ht="25.5" customHeight="1">
      <c r="B104" s="43"/>
      <c r="C104" s="205" t="s">
        <v>210</v>
      </c>
      <c r="D104" s="205" t="s">
        <v>184</v>
      </c>
      <c r="E104" s="206" t="s">
        <v>1732</v>
      </c>
      <c r="F104" s="207" t="s">
        <v>1733</v>
      </c>
      <c r="G104" s="208" t="s">
        <v>187</v>
      </c>
      <c r="H104" s="209">
        <v>117.12</v>
      </c>
      <c r="I104" s="210"/>
      <c r="J104" s="211">
        <f>ROUND(I104*H104,2)</f>
        <v>0</v>
      </c>
      <c r="K104" s="207" t="s">
        <v>188</v>
      </c>
      <c r="L104" s="63"/>
      <c r="M104" s="212" t="s">
        <v>21</v>
      </c>
      <c r="N104" s="213" t="s">
        <v>45</v>
      </c>
      <c r="O104" s="44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AR104" s="26" t="s">
        <v>189</v>
      </c>
      <c r="AT104" s="26" t="s">
        <v>184</v>
      </c>
      <c r="AU104" s="26" t="s">
        <v>83</v>
      </c>
      <c r="AY104" s="26" t="s">
        <v>182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26" t="s">
        <v>81</v>
      </c>
      <c r="BK104" s="216">
        <f>ROUND(I104*H104,2)</f>
        <v>0</v>
      </c>
      <c r="BL104" s="26" t="s">
        <v>189</v>
      </c>
      <c r="BM104" s="26" t="s">
        <v>1734</v>
      </c>
    </row>
    <row r="105" spans="2:65" s="12" customFormat="1" ht="13.5">
      <c r="B105" s="217"/>
      <c r="C105" s="218"/>
      <c r="D105" s="219" t="s">
        <v>191</v>
      </c>
      <c r="E105" s="220" t="s">
        <v>21</v>
      </c>
      <c r="F105" s="221" t="s">
        <v>1721</v>
      </c>
      <c r="G105" s="218"/>
      <c r="H105" s="222">
        <v>117.12</v>
      </c>
      <c r="I105" s="223"/>
      <c r="J105" s="218"/>
      <c r="K105" s="218"/>
      <c r="L105" s="224"/>
      <c r="M105" s="225"/>
      <c r="N105" s="226"/>
      <c r="O105" s="226"/>
      <c r="P105" s="226"/>
      <c r="Q105" s="226"/>
      <c r="R105" s="226"/>
      <c r="S105" s="226"/>
      <c r="T105" s="227"/>
      <c r="AT105" s="228" t="s">
        <v>191</v>
      </c>
      <c r="AU105" s="228" t="s">
        <v>83</v>
      </c>
      <c r="AV105" s="12" t="s">
        <v>83</v>
      </c>
      <c r="AW105" s="12" t="s">
        <v>37</v>
      </c>
      <c r="AX105" s="12" t="s">
        <v>81</v>
      </c>
      <c r="AY105" s="228" t="s">
        <v>182</v>
      </c>
    </row>
    <row r="106" spans="2:65" s="1" customFormat="1" ht="51" customHeight="1">
      <c r="B106" s="43"/>
      <c r="C106" s="205" t="s">
        <v>214</v>
      </c>
      <c r="D106" s="205" t="s">
        <v>184</v>
      </c>
      <c r="E106" s="206" t="s">
        <v>1735</v>
      </c>
      <c r="F106" s="207" t="s">
        <v>1736</v>
      </c>
      <c r="G106" s="208" t="s">
        <v>187</v>
      </c>
      <c r="H106" s="209">
        <v>819.84</v>
      </c>
      <c r="I106" s="210"/>
      <c r="J106" s="211">
        <f>ROUND(I106*H106,2)</f>
        <v>0</v>
      </c>
      <c r="K106" s="207" t="s">
        <v>188</v>
      </c>
      <c r="L106" s="63"/>
      <c r="M106" s="212" t="s">
        <v>21</v>
      </c>
      <c r="N106" s="213" t="s">
        <v>45</v>
      </c>
      <c r="O106" s="44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AR106" s="26" t="s">
        <v>189</v>
      </c>
      <c r="AT106" s="26" t="s">
        <v>184</v>
      </c>
      <c r="AU106" s="26" t="s">
        <v>83</v>
      </c>
      <c r="AY106" s="26" t="s">
        <v>182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26" t="s">
        <v>81</v>
      </c>
      <c r="BK106" s="216">
        <f>ROUND(I106*H106,2)</f>
        <v>0</v>
      </c>
      <c r="BL106" s="26" t="s">
        <v>189</v>
      </c>
      <c r="BM106" s="26" t="s">
        <v>1737</v>
      </c>
    </row>
    <row r="107" spans="2:65" s="12" customFormat="1" ht="13.5">
      <c r="B107" s="217"/>
      <c r="C107" s="218"/>
      <c r="D107" s="219" t="s">
        <v>191</v>
      </c>
      <c r="E107" s="218"/>
      <c r="F107" s="221" t="s">
        <v>1738</v>
      </c>
      <c r="G107" s="218"/>
      <c r="H107" s="222">
        <v>819.84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191</v>
      </c>
      <c r="AU107" s="228" t="s">
        <v>83</v>
      </c>
      <c r="AV107" s="12" t="s">
        <v>83</v>
      </c>
      <c r="AW107" s="12" t="s">
        <v>6</v>
      </c>
      <c r="AX107" s="12" t="s">
        <v>81</v>
      </c>
      <c r="AY107" s="228" t="s">
        <v>182</v>
      </c>
    </row>
    <row r="108" spans="2:65" s="1" customFormat="1" ht="51" customHeight="1">
      <c r="B108" s="43"/>
      <c r="C108" s="205" t="s">
        <v>218</v>
      </c>
      <c r="D108" s="205" t="s">
        <v>184</v>
      </c>
      <c r="E108" s="206" t="s">
        <v>286</v>
      </c>
      <c r="F108" s="207" t="s">
        <v>287</v>
      </c>
      <c r="G108" s="208" t="s">
        <v>236</v>
      </c>
      <c r="H108" s="209">
        <v>21.12</v>
      </c>
      <c r="I108" s="210"/>
      <c r="J108" s="211">
        <f>ROUND(I108*H108,2)</f>
        <v>0</v>
      </c>
      <c r="K108" s="207" t="s">
        <v>188</v>
      </c>
      <c r="L108" s="63"/>
      <c r="M108" s="212" t="s">
        <v>21</v>
      </c>
      <c r="N108" s="213" t="s">
        <v>45</v>
      </c>
      <c r="O108" s="44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AR108" s="26" t="s">
        <v>189</v>
      </c>
      <c r="AT108" s="26" t="s">
        <v>184</v>
      </c>
      <c r="AU108" s="26" t="s">
        <v>83</v>
      </c>
      <c r="AY108" s="26" t="s">
        <v>182</v>
      </c>
      <c r="BE108" s="216">
        <f>IF(N108="základní",J108,0)</f>
        <v>0</v>
      </c>
      <c r="BF108" s="216">
        <f>IF(N108="snížená",J108,0)</f>
        <v>0</v>
      </c>
      <c r="BG108" s="216">
        <f>IF(N108="zákl. přenesená",J108,0)</f>
        <v>0</v>
      </c>
      <c r="BH108" s="216">
        <f>IF(N108="sníž. přenesená",J108,0)</f>
        <v>0</v>
      </c>
      <c r="BI108" s="216">
        <f>IF(N108="nulová",J108,0)</f>
        <v>0</v>
      </c>
      <c r="BJ108" s="26" t="s">
        <v>81</v>
      </c>
      <c r="BK108" s="216">
        <f>ROUND(I108*H108,2)</f>
        <v>0</v>
      </c>
      <c r="BL108" s="26" t="s">
        <v>189</v>
      </c>
      <c r="BM108" s="26" t="s">
        <v>1739</v>
      </c>
    </row>
    <row r="109" spans="2:65" s="12" customFormat="1" ht="13.5">
      <c r="B109" s="217"/>
      <c r="C109" s="218"/>
      <c r="D109" s="219" t="s">
        <v>191</v>
      </c>
      <c r="E109" s="220" t="s">
        <v>21</v>
      </c>
      <c r="F109" s="221" t="s">
        <v>1740</v>
      </c>
      <c r="G109" s="218"/>
      <c r="H109" s="222">
        <v>74.111999999999995</v>
      </c>
      <c r="I109" s="223"/>
      <c r="J109" s="218"/>
      <c r="K109" s="218"/>
      <c r="L109" s="224"/>
      <c r="M109" s="225"/>
      <c r="N109" s="226"/>
      <c r="O109" s="226"/>
      <c r="P109" s="226"/>
      <c r="Q109" s="226"/>
      <c r="R109" s="226"/>
      <c r="S109" s="226"/>
      <c r="T109" s="227"/>
      <c r="AT109" s="228" t="s">
        <v>191</v>
      </c>
      <c r="AU109" s="228" t="s">
        <v>83</v>
      </c>
      <c r="AV109" s="12" t="s">
        <v>83</v>
      </c>
      <c r="AW109" s="12" t="s">
        <v>37</v>
      </c>
      <c r="AX109" s="12" t="s">
        <v>74</v>
      </c>
      <c r="AY109" s="228" t="s">
        <v>182</v>
      </c>
    </row>
    <row r="110" spans="2:65" s="12" customFormat="1" ht="13.5">
      <c r="B110" s="217"/>
      <c r="C110" s="218"/>
      <c r="D110" s="219" t="s">
        <v>191</v>
      </c>
      <c r="E110" s="220" t="s">
        <v>21</v>
      </c>
      <c r="F110" s="221" t="s">
        <v>1741</v>
      </c>
      <c r="G110" s="218"/>
      <c r="H110" s="222">
        <v>-52.991999999999997</v>
      </c>
      <c r="I110" s="223"/>
      <c r="J110" s="218"/>
      <c r="K110" s="218"/>
      <c r="L110" s="224"/>
      <c r="M110" s="225"/>
      <c r="N110" s="226"/>
      <c r="O110" s="226"/>
      <c r="P110" s="226"/>
      <c r="Q110" s="226"/>
      <c r="R110" s="226"/>
      <c r="S110" s="226"/>
      <c r="T110" s="227"/>
      <c r="AT110" s="228" t="s">
        <v>191</v>
      </c>
      <c r="AU110" s="228" t="s">
        <v>83</v>
      </c>
      <c r="AV110" s="12" t="s">
        <v>83</v>
      </c>
      <c r="AW110" s="12" t="s">
        <v>37</v>
      </c>
      <c r="AX110" s="12" t="s">
        <v>74</v>
      </c>
      <c r="AY110" s="228" t="s">
        <v>182</v>
      </c>
    </row>
    <row r="111" spans="2:65" s="14" customFormat="1" ht="13.5">
      <c r="B111" s="246"/>
      <c r="C111" s="247"/>
      <c r="D111" s="219" t="s">
        <v>191</v>
      </c>
      <c r="E111" s="248" t="s">
        <v>21</v>
      </c>
      <c r="F111" s="249" t="s">
        <v>281</v>
      </c>
      <c r="G111" s="247"/>
      <c r="H111" s="250">
        <v>21.12</v>
      </c>
      <c r="I111" s="251"/>
      <c r="J111" s="247"/>
      <c r="K111" s="247"/>
      <c r="L111" s="252"/>
      <c r="M111" s="253"/>
      <c r="N111" s="254"/>
      <c r="O111" s="254"/>
      <c r="P111" s="254"/>
      <c r="Q111" s="254"/>
      <c r="R111" s="254"/>
      <c r="S111" s="254"/>
      <c r="T111" s="255"/>
      <c r="AT111" s="256" t="s">
        <v>191</v>
      </c>
      <c r="AU111" s="256" t="s">
        <v>83</v>
      </c>
      <c r="AV111" s="14" t="s">
        <v>189</v>
      </c>
      <c r="AW111" s="14" t="s">
        <v>37</v>
      </c>
      <c r="AX111" s="14" t="s">
        <v>81</v>
      </c>
      <c r="AY111" s="256" t="s">
        <v>182</v>
      </c>
    </row>
    <row r="112" spans="2:65" s="1" customFormat="1" ht="25.5" customHeight="1">
      <c r="B112" s="43"/>
      <c r="C112" s="205" t="s">
        <v>223</v>
      </c>
      <c r="D112" s="205" t="s">
        <v>184</v>
      </c>
      <c r="E112" s="206" t="s">
        <v>1249</v>
      </c>
      <c r="F112" s="207" t="s">
        <v>1250</v>
      </c>
      <c r="G112" s="208" t="s">
        <v>236</v>
      </c>
      <c r="H112" s="209">
        <v>56.832000000000001</v>
      </c>
      <c r="I112" s="210"/>
      <c r="J112" s="211">
        <f>ROUND(I112*H112,2)</f>
        <v>0</v>
      </c>
      <c r="K112" s="207" t="s">
        <v>188</v>
      </c>
      <c r="L112" s="63"/>
      <c r="M112" s="212" t="s">
        <v>21</v>
      </c>
      <c r="N112" s="213" t="s">
        <v>45</v>
      </c>
      <c r="O112" s="44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AR112" s="26" t="s">
        <v>189</v>
      </c>
      <c r="AT112" s="26" t="s">
        <v>184</v>
      </c>
      <c r="AU112" s="26" t="s">
        <v>83</v>
      </c>
      <c r="AY112" s="26" t="s">
        <v>182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26" t="s">
        <v>81</v>
      </c>
      <c r="BK112" s="216">
        <f>ROUND(I112*H112,2)</f>
        <v>0</v>
      </c>
      <c r="BL112" s="26" t="s">
        <v>189</v>
      </c>
      <c r="BM112" s="26" t="s">
        <v>1742</v>
      </c>
    </row>
    <row r="113" spans="2:65" s="12" customFormat="1" ht="13.5">
      <c r="B113" s="217"/>
      <c r="C113" s="218"/>
      <c r="D113" s="219" t="s">
        <v>191</v>
      </c>
      <c r="E113" s="220" t="s">
        <v>21</v>
      </c>
      <c r="F113" s="221" t="s">
        <v>1740</v>
      </c>
      <c r="G113" s="218"/>
      <c r="H113" s="222">
        <v>74.111999999999995</v>
      </c>
      <c r="I113" s="223"/>
      <c r="J113" s="218"/>
      <c r="K113" s="218"/>
      <c r="L113" s="224"/>
      <c r="M113" s="225"/>
      <c r="N113" s="226"/>
      <c r="O113" s="226"/>
      <c r="P113" s="226"/>
      <c r="Q113" s="226"/>
      <c r="R113" s="226"/>
      <c r="S113" s="226"/>
      <c r="T113" s="227"/>
      <c r="AT113" s="228" t="s">
        <v>191</v>
      </c>
      <c r="AU113" s="228" t="s">
        <v>83</v>
      </c>
      <c r="AV113" s="12" t="s">
        <v>83</v>
      </c>
      <c r="AW113" s="12" t="s">
        <v>37</v>
      </c>
      <c r="AX113" s="12" t="s">
        <v>74</v>
      </c>
      <c r="AY113" s="228" t="s">
        <v>182</v>
      </c>
    </row>
    <row r="114" spans="2:65" s="12" customFormat="1" ht="13.5">
      <c r="B114" s="217"/>
      <c r="C114" s="218"/>
      <c r="D114" s="219" t="s">
        <v>191</v>
      </c>
      <c r="E114" s="220" t="s">
        <v>21</v>
      </c>
      <c r="F114" s="221" t="s">
        <v>1743</v>
      </c>
      <c r="G114" s="218"/>
      <c r="H114" s="222">
        <v>-5.76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191</v>
      </c>
      <c r="AU114" s="228" t="s">
        <v>83</v>
      </c>
      <c r="AV114" s="12" t="s">
        <v>83</v>
      </c>
      <c r="AW114" s="12" t="s">
        <v>37</v>
      </c>
      <c r="AX114" s="12" t="s">
        <v>74</v>
      </c>
      <c r="AY114" s="228" t="s">
        <v>182</v>
      </c>
    </row>
    <row r="115" spans="2:65" s="12" customFormat="1" ht="13.5">
      <c r="B115" s="217"/>
      <c r="C115" s="218"/>
      <c r="D115" s="219" t="s">
        <v>191</v>
      </c>
      <c r="E115" s="220" t="s">
        <v>21</v>
      </c>
      <c r="F115" s="221" t="s">
        <v>1744</v>
      </c>
      <c r="G115" s="218"/>
      <c r="H115" s="222">
        <v>-11.52</v>
      </c>
      <c r="I115" s="223"/>
      <c r="J115" s="218"/>
      <c r="K115" s="218"/>
      <c r="L115" s="224"/>
      <c r="M115" s="225"/>
      <c r="N115" s="226"/>
      <c r="O115" s="226"/>
      <c r="P115" s="226"/>
      <c r="Q115" s="226"/>
      <c r="R115" s="226"/>
      <c r="S115" s="226"/>
      <c r="T115" s="227"/>
      <c r="AT115" s="228" t="s">
        <v>191</v>
      </c>
      <c r="AU115" s="228" t="s">
        <v>83</v>
      </c>
      <c r="AV115" s="12" t="s">
        <v>83</v>
      </c>
      <c r="AW115" s="12" t="s">
        <v>37</v>
      </c>
      <c r="AX115" s="12" t="s">
        <v>74</v>
      </c>
      <c r="AY115" s="228" t="s">
        <v>182</v>
      </c>
    </row>
    <row r="116" spans="2:65" s="14" customFormat="1" ht="13.5">
      <c r="B116" s="246"/>
      <c r="C116" s="247"/>
      <c r="D116" s="219" t="s">
        <v>191</v>
      </c>
      <c r="E116" s="248" t="s">
        <v>21</v>
      </c>
      <c r="F116" s="249" t="s">
        <v>281</v>
      </c>
      <c r="G116" s="247"/>
      <c r="H116" s="250">
        <v>56.832000000000001</v>
      </c>
      <c r="I116" s="251"/>
      <c r="J116" s="247"/>
      <c r="K116" s="247"/>
      <c r="L116" s="252"/>
      <c r="M116" s="253"/>
      <c r="N116" s="254"/>
      <c r="O116" s="254"/>
      <c r="P116" s="254"/>
      <c r="Q116" s="254"/>
      <c r="R116" s="254"/>
      <c r="S116" s="254"/>
      <c r="T116" s="255"/>
      <c r="AT116" s="256" t="s">
        <v>191</v>
      </c>
      <c r="AU116" s="256" t="s">
        <v>83</v>
      </c>
      <c r="AV116" s="14" t="s">
        <v>189</v>
      </c>
      <c r="AW116" s="14" t="s">
        <v>37</v>
      </c>
      <c r="AX116" s="14" t="s">
        <v>81</v>
      </c>
      <c r="AY116" s="256" t="s">
        <v>182</v>
      </c>
    </row>
    <row r="117" spans="2:65" s="1" customFormat="1" ht="38.25" customHeight="1">
      <c r="B117" s="43"/>
      <c r="C117" s="205" t="s">
        <v>228</v>
      </c>
      <c r="D117" s="205" t="s">
        <v>184</v>
      </c>
      <c r="E117" s="206" t="s">
        <v>1294</v>
      </c>
      <c r="F117" s="207" t="s">
        <v>1295</v>
      </c>
      <c r="G117" s="208" t="s">
        <v>236</v>
      </c>
      <c r="H117" s="209">
        <v>11.52</v>
      </c>
      <c r="I117" s="210"/>
      <c r="J117" s="211">
        <f>ROUND(I117*H117,2)</f>
        <v>0</v>
      </c>
      <c r="K117" s="207" t="s">
        <v>188</v>
      </c>
      <c r="L117" s="63"/>
      <c r="M117" s="212" t="s">
        <v>21</v>
      </c>
      <c r="N117" s="213" t="s">
        <v>45</v>
      </c>
      <c r="O117" s="44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AR117" s="26" t="s">
        <v>189</v>
      </c>
      <c r="AT117" s="26" t="s">
        <v>184</v>
      </c>
      <c r="AU117" s="26" t="s">
        <v>83</v>
      </c>
      <c r="AY117" s="26" t="s">
        <v>182</v>
      </c>
      <c r="BE117" s="216">
        <f>IF(N117="základní",J117,0)</f>
        <v>0</v>
      </c>
      <c r="BF117" s="216">
        <f>IF(N117="snížená",J117,0)</f>
        <v>0</v>
      </c>
      <c r="BG117" s="216">
        <f>IF(N117="zákl. přenesená",J117,0)</f>
        <v>0</v>
      </c>
      <c r="BH117" s="216">
        <f>IF(N117="sníž. přenesená",J117,0)</f>
        <v>0</v>
      </c>
      <c r="BI117" s="216">
        <f>IF(N117="nulová",J117,0)</f>
        <v>0</v>
      </c>
      <c r="BJ117" s="26" t="s">
        <v>81</v>
      </c>
      <c r="BK117" s="216">
        <f>ROUND(I117*H117,2)</f>
        <v>0</v>
      </c>
      <c r="BL117" s="26" t="s">
        <v>189</v>
      </c>
      <c r="BM117" s="26" t="s">
        <v>1745</v>
      </c>
    </row>
    <row r="118" spans="2:65" s="12" customFormat="1" ht="13.5">
      <c r="B118" s="217"/>
      <c r="C118" s="218"/>
      <c r="D118" s="219" t="s">
        <v>191</v>
      </c>
      <c r="E118" s="220" t="s">
        <v>21</v>
      </c>
      <c r="F118" s="221" t="s">
        <v>1746</v>
      </c>
      <c r="G118" s="218"/>
      <c r="H118" s="222">
        <v>11.52</v>
      </c>
      <c r="I118" s="223"/>
      <c r="J118" s="218"/>
      <c r="K118" s="218"/>
      <c r="L118" s="224"/>
      <c r="M118" s="225"/>
      <c r="N118" s="226"/>
      <c r="O118" s="226"/>
      <c r="P118" s="226"/>
      <c r="Q118" s="226"/>
      <c r="R118" s="226"/>
      <c r="S118" s="226"/>
      <c r="T118" s="227"/>
      <c r="AT118" s="228" t="s">
        <v>191</v>
      </c>
      <c r="AU118" s="228" t="s">
        <v>83</v>
      </c>
      <c r="AV118" s="12" t="s">
        <v>83</v>
      </c>
      <c r="AW118" s="12" t="s">
        <v>37</v>
      </c>
      <c r="AX118" s="12" t="s">
        <v>81</v>
      </c>
      <c r="AY118" s="228" t="s">
        <v>182</v>
      </c>
    </row>
    <row r="119" spans="2:65" s="1" customFormat="1" ht="16.5" customHeight="1">
      <c r="B119" s="43"/>
      <c r="C119" s="257" t="s">
        <v>233</v>
      </c>
      <c r="D119" s="257" t="s">
        <v>304</v>
      </c>
      <c r="E119" s="258" t="s">
        <v>1313</v>
      </c>
      <c r="F119" s="259" t="s">
        <v>1314</v>
      </c>
      <c r="G119" s="260" t="s">
        <v>258</v>
      </c>
      <c r="H119" s="261">
        <v>23.04</v>
      </c>
      <c r="I119" s="262"/>
      <c r="J119" s="263">
        <f>ROUND(I119*H119,2)</f>
        <v>0</v>
      </c>
      <c r="K119" s="259" t="s">
        <v>188</v>
      </c>
      <c r="L119" s="264"/>
      <c r="M119" s="265" t="s">
        <v>21</v>
      </c>
      <c r="N119" s="266" t="s">
        <v>45</v>
      </c>
      <c r="O119" s="44"/>
      <c r="P119" s="214">
        <f>O119*H119</f>
        <v>0</v>
      </c>
      <c r="Q119" s="214">
        <v>1</v>
      </c>
      <c r="R119" s="214">
        <f>Q119*H119</f>
        <v>23.04</v>
      </c>
      <c r="S119" s="214">
        <v>0</v>
      </c>
      <c r="T119" s="215">
        <f>S119*H119</f>
        <v>0</v>
      </c>
      <c r="AR119" s="26" t="s">
        <v>218</v>
      </c>
      <c r="AT119" s="26" t="s">
        <v>304</v>
      </c>
      <c r="AU119" s="26" t="s">
        <v>83</v>
      </c>
      <c r="AY119" s="26" t="s">
        <v>182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26" t="s">
        <v>81</v>
      </c>
      <c r="BK119" s="216">
        <f>ROUND(I119*H119,2)</f>
        <v>0</v>
      </c>
      <c r="BL119" s="26" t="s">
        <v>189</v>
      </c>
      <c r="BM119" s="26" t="s">
        <v>1747</v>
      </c>
    </row>
    <row r="120" spans="2:65" s="12" customFormat="1" ht="13.5">
      <c r="B120" s="217"/>
      <c r="C120" s="218"/>
      <c r="D120" s="219" t="s">
        <v>191</v>
      </c>
      <c r="E120" s="218"/>
      <c r="F120" s="221" t="s">
        <v>1748</v>
      </c>
      <c r="G120" s="218"/>
      <c r="H120" s="222">
        <v>23.04</v>
      </c>
      <c r="I120" s="223"/>
      <c r="J120" s="218"/>
      <c r="K120" s="218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191</v>
      </c>
      <c r="AU120" s="228" t="s">
        <v>83</v>
      </c>
      <c r="AV120" s="12" t="s">
        <v>83</v>
      </c>
      <c r="AW120" s="12" t="s">
        <v>6</v>
      </c>
      <c r="AX120" s="12" t="s">
        <v>81</v>
      </c>
      <c r="AY120" s="228" t="s">
        <v>182</v>
      </c>
    </row>
    <row r="121" spans="2:65" s="11" customFormat="1" ht="29.85" customHeight="1">
      <c r="B121" s="189"/>
      <c r="C121" s="190"/>
      <c r="D121" s="191" t="s">
        <v>73</v>
      </c>
      <c r="E121" s="203" t="s">
        <v>83</v>
      </c>
      <c r="F121" s="203" t="s">
        <v>347</v>
      </c>
      <c r="G121" s="190"/>
      <c r="H121" s="190"/>
      <c r="I121" s="193"/>
      <c r="J121" s="204">
        <f>BK121</f>
        <v>0</v>
      </c>
      <c r="K121" s="190"/>
      <c r="L121" s="195"/>
      <c r="M121" s="196"/>
      <c r="N121" s="197"/>
      <c r="O121" s="197"/>
      <c r="P121" s="198">
        <f>SUM(P122:P131)</f>
        <v>0</v>
      </c>
      <c r="Q121" s="197"/>
      <c r="R121" s="198">
        <f>SUM(R122:R131)</f>
        <v>4.3560000000000001E-2</v>
      </c>
      <c r="S121" s="197"/>
      <c r="T121" s="199">
        <f>SUM(T122:T131)</f>
        <v>0</v>
      </c>
      <c r="AR121" s="200" t="s">
        <v>81</v>
      </c>
      <c r="AT121" s="201" t="s">
        <v>73</v>
      </c>
      <c r="AU121" s="201" t="s">
        <v>81</v>
      </c>
      <c r="AY121" s="200" t="s">
        <v>182</v>
      </c>
      <c r="BK121" s="202">
        <f>SUM(BK122:BK131)</f>
        <v>0</v>
      </c>
    </row>
    <row r="122" spans="2:65" s="1" customFormat="1" ht="25.5" customHeight="1">
      <c r="B122" s="43"/>
      <c r="C122" s="205" t="s">
        <v>239</v>
      </c>
      <c r="D122" s="205" t="s">
        <v>184</v>
      </c>
      <c r="E122" s="206" t="s">
        <v>348</v>
      </c>
      <c r="F122" s="207" t="s">
        <v>349</v>
      </c>
      <c r="G122" s="208" t="s">
        <v>236</v>
      </c>
      <c r="H122" s="209">
        <v>3.84</v>
      </c>
      <c r="I122" s="210"/>
      <c r="J122" s="211">
        <f>ROUND(I122*H122,2)</f>
        <v>0</v>
      </c>
      <c r="K122" s="207" t="s">
        <v>188</v>
      </c>
      <c r="L122" s="63"/>
      <c r="M122" s="212" t="s">
        <v>21</v>
      </c>
      <c r="N122" s="213" t="s">
        <v>45</v>
      </c>
      <c r="O122" s="44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AR122" s="26" t="s">
        <v>189</v>
      </c>
      <c r="AT122" s="26" t="s">
        <v>184</v>
      </c>
      <c r="AU122" s="26" t="s">
        <v>83</v>
      </c>
      <c r="AY122" s="26" t="s">
        <v>182</v>
      </c>
      <c r="BE122" s="216">
        <f>IF(N122="základní",J122,0)</f>
        <v>0</v>
      </c>
      <c r="BF122" s="216">
        <f>IF(N122="snížená",J122,0)</f>
        <v>0</v>
      </c>
      <c r="BG122" s="216">
        <f>IF(N122="zákl. přenesená",J122,0)</f>
        <v>0</v>
      </c>
      <c r="BH122" s="216">
        <f>IF(N122="sníž. přenesená",J122,0)</f>
        <v>0</v>
      </c>
      <c r="BI122" s="216">
        <f>IF(N122="nulová",J122,0)</f>
        <v>0</v>
      </c>
      <c r="BJ122" s="26" t="s">
        <v>81</v>
      </c>
      <c r="BK122" s="216">
        <f>ROUND(I122*H122,2)</f>
        <v>0</v>
      </c>
      <c r="BL122" s="26" t="s">
        <v>189</v>
      </c>
      <c r="BM122" s="26" t="s">
        <v>1749</v>
      </c>
    </row>
    <row r="123" spans="2:65" s="12" customFormat="1" ht="13.5">
      <c r="B123" s="217"/>
      <c r="C123" s="218"/>
      <c r="D123" s="219" t="s">
        <v>191</v>
      </c>
      <c r="E123" s="220" t="s">
        <v>21</v>
      </c>
      <c r="F123" s="221" t="s">
        <v>1750</v>
      </c>
      <c r="G123" s="218"/>
      <c r="H123" s="222">
        <v>3.84</v>
      </c>
      <c r="I123" s="223"/>
      <c r="J123" s="218"/>
      <c r="K123" s="218"/>
      <c r="L123" s="224"/>
      <c r="M123" s="225"/>
      <c r="N123" s="226"/>
      <c r="O123" s="226"/>
      <c r="P123" s="226"/>
      <c r="Q123" s="226"/>
      <c r="R123" s="226"/>
      <c r="S123" s="226"/>
      <c r="T123" s="227"/>
      <c r="AT123" s="228" t="s">
        <v>191</v>
      </c>
      <c r="AU123" s="228" t="s">
        <v>83</v>
      </c>
      <c r="AV123" s="12" t="s">
        <v>83</v>
      </c>
      <c r="AW123" s="12" t="s">
        <v>37</v>
      </c>
      <c r="AX123" s="12" t="s">
        <v>81</v>
      </c>
      <c r="AY123" s="228" t="s">
        <v>182</v>
      </c>
    </row>
    <row r="124" spans="2:65" s="1" customFormat="1" ht="25.5" customHeight="1">
      <c r="B124" s="43"/>
      <c r="C124" s="205" t="s">
        <v>243</v>
      </c>
      <c r="D124" s="205" t="s">
        <v>184</v>
      </c>
      <c r="E124" s="206" t="s">
        <v>354</v>
      </c>
      <c r="F124" s="207" t="s">
        <v>355</v>
      </c>
      <c r="G124" s="208" t="s">
        <v>187</v>
      </c>
      <c r="H124" s="209">
        <v>48</v>
      </c>
      <c r="I124" s="210"/>
      <c r="J124" s="211">
        <f>ROUND(I124*H124,2)</f>
        <v>0</v>
      </c>
      <c r="K124" s="207" t="s">
        <v>188</v>
      </c>
      <c r="L124" s="63"/>
      <c r="M124" s="212" t="s">
        <v>21</v>
      </c>
      <c r="N124" s="213" t="s">
        <v>45</v>
      </c>
      <c r="O124" s="44"/>
      <c r="P124" s="214">
        <f>O124*H124</f>
        <v>0</v>
      </c>
      <c r="Q124" s="214">
        <v>1.7000000000000001E-4</v>
      </c>
      <c r="R124" s="214">
        <f>Q124*H124</f>
        <v>8.1600000000000006E-3</v>
      </c>
      <c r="S124" s="214">
        <v>0</v>
      </c>
      <c r="T124" s="215">
        <f>S124*H124</f>
        <v>0</v>
      </c>
      <c r="AR124" s="26" t="s">
        <v>189</v>
      </c>
      <c r="AT124" s="26" t="s">
        <v>184</v>
      </c>
      <c r="AU124" s="26" t="s">
        <v>83</v>
      </c>
      <c r="AY124" s="26" t="s">
        <v>182</v>
      </c>
      <c r="BE124" s="216">
        <f>IF(N124="základní",J124,0)</f>
        <v>0</v>
      </c>
      <c r="BF124" s="216">
        <f>IF(N124="snížená",J124,0)</f>
        <v>0</v>
      </c>
      <c r="BG124" s="216">
        <f>IF(N124="zákl. přenesená",J124,0)</f>
        <v>0</v>
      </c>
      <c r="BH124" s="216">
        <f>IF(N124="sníž. přenesená",J124,0)</f>
        <v>0</v>
      </c>
      <c r="BI124" s="216">
        <f>IF(N124="nulová",J124,0)</f>
        <v>0</v>
      </c>
      <c r="BJ124" s="26" t="s">
        <v>81</v>
      </c>
      <c r="BK124" s="216">
        <f>ROUND(I124*H124,2)</f>
        <v>0</v>
      </c>
      <c r="BL124" s="26" t="s">
        <v>189</v>
      </c>
      <c r="BM124" s="26" t="s">
        <v>1751</v>
      </c>
    </row>
    <row r="125" spans="2:65" s="12" customFormat="1" ht="13.5">
      <c r="B125" s="217"/>
      <c r="C125" s="218"/>
      <c r="D125" s="219" t="s">
        <v>191</v>
      </c>
      <c r="E125" s="220" t="s">
        <v>21</v>
      </c>
      <c r="F125" s="221" t="s">
        <v>1752</v>
      </c>
      <c r="G125" s="218"/>
      <c r="H125" s="222">
        <v>48</v>
      </c>
      <c r="I125" s="223"/>
      <c r="J125" s="218"/>
      <c r="K125" s="218"/>
      <c r="L125" s="224"/>
      <c r="M125" s="225"/>
      <c r="N125" s="226"/>
      <c r="O125" s="226"/>
      <c r="P125" s="226"/>
      <c r="Q125" s="226"/>
      <c r="R125" s="226"/>
      <c r="S125" s="226"/>
      <c r="T125" s="227"/>
      <c r="AT125" s="228" t="s">
        <v>191</v>
      </c>
      <c r="AU125" s="228" t="s">
        <v>83</v>
      </c>
      <c r="AV125" s="12" t="s">
        <v>83</v>
      </c>
      <c r="AW125" s="12" t="s">
        <v>37</v>
      </c>
      <c r="AX125" s="12" t="s">
        <v>81</v>
      </c>
      <c r="AY125" s="228" t="s">
        <v>182</v>
      </c>
    </row>
    <row r="126" spans="2:65" s="1" customFormat="1" ht="16.5" customHeight="1">
      <c r="B126" s="43"/>
      <c r="C126" s="257" t="s">
        <v>247</v>
      </c>
      <c r="D126" s="257" t="s">
        <v>304</v>
      </c>
      <c r="E126" s="258" t="s">
        <v>360</v>
      </c>
      <c r="F126" s="259" t="s">
        <v>361</v>
      </c>
      <c r="G126" s="260" t="s">
        <v>187</v>
      </c>
      <c r="H126" s="261">
        <v>50.4</v>
      </c>
      <c r="I126" s="262"/>
      <c r="J126" s="263">
        <f>ROUND(I126*H126,2)</f>
        <v>0</v>
      </c>
      <c r="K126" s="259" t="s">
        <v>188</v>
      </c>
      <c r="L126" s="264"/>
      <c r="M126" s="265" t="s">
        <v>21</v>
      </c>
      <c r="N126" s="266" t="s">
        <v>45</v>
      </c>
      <c r="O126" s="44"/>
      <c r="P126" s="214">
        <f>O126*H126</f>
        <v>0</v>
      </c>
      <c r="Q126" s="214">
        <v>1.4999999999999999E-4</v>
      </c>
      <c r="R126" s="214">
        <f>Q126*H126</f>
        <v>7.559999999999999E-3</v>
      </c>
      <c r="S126" s="214">
        <v>0</v>
      </c>
      <c r="T126" s="215">
        <f>S126*H126</f>
        <v>0</v>
      </c>
      <c r="AR126" s="26" t="s">
        <v>218</v>
      </c>
      <c r="AT126" s="26" t="s">
        <v>304</v>
      </c>
      <c r="AU126" s="26" t="s">
        <v>83</v>
      </c>
      <c r="AY126" s="26" t="s">
        <v>182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26" t="s">
        <v>81</v>
      </c>
      <c r="BK126" s="216">
        <f>ROUND(I126*H126,2)</f>
        <v>0</v>
      </c>
      <c r="BL126" s="26" t="s">
        <v>189</v>
      </c>
      <c r="BM126" s="26" t="s">
        <v>1753</v>
      </c>
    </row>
    <row r="127" spans="2:65" s="12" customFormat="1" ht="13.5">
      <c r="B127" s="217"/>
      <c r="C127" s="218"/>
      <c r="D127" s="219" t="s">
        <v>191</v>
      </c>
      <c r="E127" s="218"/>
      <c r="F127" s="221" t="s">
        <v>1754</v>
      </c>
      <c r="G127" s="218"/>
      <c r="H127" s="222">
        <v>50.4</v>
      </c>
      <c r="I127" s="223"/>
      <c r="J127" s="218"/>
      <c r="K127" s="218"/>
      <c r="L127" s="224"/>
      <c r="M127" s="225"/>
      <c r="N127" s="226"/>
      <c r="O127" s="226"/>
      <c r="P127" s="226"/>
      <c r="Q127" s="226"/>
      <c r="R127" s="226"/>
      <c r="S127" s="226"/>
      <c r="T127" s="227"/>
      <c r="AT127" s="228" t="s">
        <v>191</v>
      </c>
      <c r="AU127" s="228" t="s">
        <v>83</v>
      </c>
      <c r="AV127" s="12" t="s">
        <v>83</v>
      </c>
      <c r="AW127" s="12" t="s">
        <v>6</v>
      </c>
      <c r="AX127" s="12" t="s">
        <v>81</v>
      </c>
      <c r="AY127" s="228" t="s">
        <v>182</v>
      </c>
    </row>
    <row r="128" spans="2:65" s="1" customFormat="1" ht="16.5" customHeight="1">
      <c r="B128" s="43"/>
      <c r="C128" s="205" t="s">
        <v>10</v>
      </c>
      <c r="D128" s="205" t="s">
        <v>184</v>
      </c>
      <c r="E128" s="206" t="s">
        <v>365</v>
      </c>
      <c r="F128" s="207" t="s">
        <v>366</v>
      </c>
      <c r="G128" s="208" t="s">
        <v>236</v>
      </c>
      <c r="H128" s="209">
        <v>0.96</v>
      </c>
      <c r="I128" s="210"/>
      <c r="J128" s="211">
        <f>ROUND(I128*H128,2)</f>
        <v>0</v>
      </c>
      <c r="K128" s="207" t="s">
        <v>188</v>
      </c>
      <c r="L128" s="63"/>
      <c r="M128" s="212" t="s">
        <v>21</v>
      </c>
      <c r="N128" s="213" t="s">
        <v>45</v>
      </c>
      <c r="O128" s="44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AR128" s="26" t="s">
        <v>189</v>
      </c>
      <c r="AT128" s="26" t="s">
        <v>184</v>
      </c>
      <c r="AU128" s="26" t="s">
        <v>83</v>
      </c>
      <c r="AY128" s="26" t="s">
        <v>182</v>
      </c>
      <c r="BE128" s="216">
        <f>IF(N128="základní",J128,0)</f>
        <v>0</v>
      </c>
      <c r="BF128" s="216">
        <f>IF(N128="snížená",J128,0)</f>
        <v>0</v>
      </c>
      <c r="BG128" s="216">
        <f>IF(N128="zákl. přenesená",J128,0)</f>
        <v>0</v>
      </c>
      <c r="BH128" s="216">
        <f>IF(N128="sníž. přenesená",J128,0)</f>
        <v>0</v>
      </c>
      <c r="BI128" s="216">
        <f>IF(N128="nulová",J128,0)</f>
        <v>0</v>
      </c>
      <c r="BJ128" s="26" t="s">
        <v>81</v>
      </c>
      <c r="BK128" s="216">
        <f>ROUND(I128*H128,2)</f>
        <v>0</v>
      </c>
      <c r="BL128" s="26" t="s">
        <v>189</v>
      </c>
      <c r="BM128" s="26" t="s">
        <v>1755</v>
      </c>
    </row>
    <row r="129" spans="2:65" s="12" customFormat="1" ht="13.5">
      <c r="B129" s="217"/>
      <c r="C129" s="218"/>
      <c r="D129" s="219" t="s">
        <v>191</v>
      </c>
      <c r="E129" s="220" t="s">
        <v>21</v>
      </c>
      <c r="F129" s="221" t="s">
        <v>1756</v>
      </c>
      <c r="G129" s="218"/>
      <c r="H129" s="222">
        <v>0.96</v>
      </c>
      <c r="I129" s="223"/>
      <c r="J129" s="218"/>
      <c r="K129" s="218"/>
      <c r="L129" s="224"/>
      <c r="M129" s="225"/>
      <c r="N129" s="226"/>
      <c r="O129" s="226"/>
      <c r="P129" s="226"/>
      <c r="Q129" s="226"/>
      <c r="R129" s="226"/>
      <c r="S129" s="226"/>
      <c r="T129" s="227"/>
      <c r="AT129" s="228" t="s">
        <v>191</v>
      </c>
      <c r="AU129" s="228" t="s">
        <v>83</v>
      </c>
      <c r="AV129" s="12" t="s">
        <v>83</v>
      </c>
      <c r="AW129" s="12" t="s">
        <v>37</v>
      </c>
      <c r="AX129" s="12" t="s">
        <v>81</v>
      </c>
      <c r="AY129" s="228" t="s">
        <v>182</v>
      </c>
    </row>
    <row r="130" spans="2:65" s="1" customFormat="1" ht="16.5" customHeight="1">
      <c r="B130" s="43"/>
      <c r="C130" s="205" t="s">
        <v>260</v>
      </c>
      <c r="D130" s="205" t="s">
        <v>184</v>
      </c>
      <c r="E130" s="206" t="s">
        <v>370</v>
      </c>
      <c r="F130" s="207" t="s">
        <v>371</v>
      </c>
      <c r="G130" s="208" t="s">
        <v>372</v>
      </c>
      <c r="H130" s="209">
        <v>24</v>
      </c>
      <c r="I130" s="210"/>
      <c r="J130" s="211">
        <f>ROUND(I130*H130,2)</f>
        <v>0</v>
      </c>
      <c r="K130" s="207" t="s">
        <v>188</v>
      </c>
      <c r="L130" s="63"/>
      <c r="M130" s="212" t="s">
        <v>21</v>
      </c>
      <c r="N130" s="213" t="s">
        <v>45</v>
      </c>
      <c r="O130" s="44"/>
      <c r="P130" s="214">
        <f>O130*H130</f>
        <v>0</v>
      </c>
      <c r="Q130" s="214">
        <v>1.16E-3</v>
      </c>
      <c r="R130" s="214">
        <f>Q130*H130</f>
        <v>2.784E-2</v>
      </c>
      <c r="S130" s="214">
        <v>0</v>
      </c>
      <c r="T130" s="215">
        <f>S130*H130</f>
        <v>0</v>
      </c>
      <c r="AR130" s="26" t="s">
        <v>189</v>
      </c>
      <c r="AT130" s="26" t="s">
        <v>184</v>
      </c>
      <c r="AU130" s="26" t="s">
        <v>83</v>
      </c>
      <c r="AY130" s="26" t="s">
        <v>182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26" t="s">
        <v>81</v>
      </c>
      <c r="BK130" s="216">
        <f>ROUND(I130*H130,2)</f>
        <v>0</v>
      </c>
      <c r="BL130" s="26" t="s">
        <v>189</v>
      </c>
      <c r="BM130" s="26" t="s">
        <v>1757</v>
      </c>
    </row>
    <row r="131" spans="2:65" s="12" customFormat="1" ht="13.5">
      <c r="B131" s="217"/>
      <c r="C131" s="218"/>
      <c r="D131" s="219" t="s">
        <v>191</v>
      </c>
      <c r="E131" s="220" t="s">
        <v>21</v>
      </c>
      <c r="F131" s="221" t="s">
        <v>1758</v>
      </c>
      <c r="G131" s="218"/>
      <c r="H131" s="222">
        <v>24</v>
      </c>
      <c r="I131" s="223"/>
      <c r="J131" s="218"/>
      <c r="K131" s="218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191</v>
      </c>
      <c r="AU131" s="228" t="s">
        <v>83</v>
      </c>
      <c r="AV131" s="12" t="s">
        <v>83</v>
      </c>
      <c r="AW131" s="12" t="s">
        <v>37</v>
      </c>
      <c r="AX131" s="12" t="s">
        <v>81</v>
      </c>
      <c r="AY131" s="228" t="s">
        <v>182</v>
      </c>
    </row>
    <row r="132" spans="2:65" s="11" customFormat="1" ht="29.85" customHeight="1">
      <c r="B132" s="189"/>
      <c r="C132" s="190"/>
      <c r="D132" s="191" t="s">
        <v>73</v>
      </c>
      <c r="E132" s="203" t="s">
        <v>189</v>
      </c>
      <c r="F132" s="203" t="s">
        <v>1014</v>
      </c>
      <c r="G132" s="190"/>
      <c r="H132" s="190"/>
      <c r="I132" s="193"/>
      <c r="J132" s="204">
        <f>BK132</f>
        <v>0</v>
      </c>
      <c r="K132" s="190"/>
      <c r="L132" s="195"/>
      <c r="M132" s="196"/>
      <c r="N132" s="197"/>
      <c r="O132" s="197"/>
      <c r="P132" s="198">
        <f>SUM(P133:P134)</f>
        <v>0</v>
      </c>
      <c r="Q132" s="197"/>
      <c r="R132" s="198">
        <f>SUM(R133:R134)</f>
        <v>0</v>
      </c>
      <c r="S132" s="197"/>
      <c r="T132" s="199">
        <f>SUM(T133:T134)</f>
        <v>0</v>
      </c>
      <c r="AR132" s="200" t="s">
        <v>81</v>
      </c>
      <c r="AT132" s="201" t="s">
        <v>73</v>
      </c>
      <c r="AU132" s="201" t="s">
        <v>81</v>
      </c>
      <c r="AY132" s="200" t="s">
        <v>182</v>
      </c>
      <c r="BK132" s="202">
        <f>SUM(BK133:BK134)</f>
        <v>0</v>
      </c>
    </row>
    <row r="133" spans="2:65" s="1" customFormat="1" ht="38.25" customHeight="1">
      <c r="B133" s="43"/>
      <c r="C133" s="205" t="s">
        <v>265</v>
      </c>
      <c r="D133" s="205" t="s">
        <v>184</v>
      </c>
      <c r="E133" s="206" t="s">
        <v>1323</v>
      </c>
      <c r="F133" s="207" t="s">
        <v>1759</v>
      </c>
      <c r="G133" s="208" t="s">
        <v>236</v>
      </c>
      <c r="H133" s="209">
        <v>5.76</v>
      </c>
      <c r="I133" s="210"/>
      <c r="J133" s="211">
        <f>ROUND(I133*H133,2)</f>
        <v>0</v>
      </c>
      <c r="K133" s="207" t="s">
        <v>188</v>
      </c>
      <c r="L133" s="63"/>
      <c r="M133" s="212" t="s">
        <v>21</v>
      </c>
      <c r="N133" s="213" t="s">
        <v>45</v>
      </c>
      <c r="O133" s="44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AR133" s="26" t="s">
        <v>189</v>
      </c>
      <c r="AT133" s="26" t="s">
        <v>184</v>
      </c>
      <c r="AU133" s="26" t="s">
        <v>83</v>
      </c>
      <c r="AY133" s="26" t="s">
        <v>182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26" t="s">
        <v>81</v>
      </c>
      <c r="BK133" s="216">
        <f>ROUND(I133*H133,2)</f>
        <v>0</v>
      </c>
      <c r="BL133" s="26" t="s">
        <v>189</v>
      </c>
      <c r="BM133" s="26" t="s">
        <v>1760</v>
      </c>
    </row>
    <row r="134" spans="2:65" s="12" customFormat="1" ht="13.5">
      <c r="B134" s="217"/>
      <c r="C134" s="218"/>
      <c r="D134" s="219" t="s">
        <v>191</v>
      </c>
      <c r="E134" s="220" t="s">
        <v>21</v>
      </c>
      <c r="F134" s="221" t="s">
        <v>1761</v>
      </c>
      <c r="G134" s="218"/>
      <c r="H134" s="222">
        <v>5.76</v>
      </c>
      <c r="I134" s="223"/>
      <c r="J134" s="218"/>
      <c r="K134" s="218"/>
      <c r="L134" s="224"/>
      <c r="M134" s="225"/>
      <c r="N134" s="226"/>
      <c r="O134" s="226"/>
      <c r="P134" s="226"/>
      <c r="Q134" s="226"/>
      <c r="R134" s="226"/>
      <c r="S134" s="226"/>
      <c r="T134" s="227"/>
      <c r="AT134" s="228" t="s">
        <v>191</v>
      </c>
      <c r="AU134" s="228" t="s">
        <v>83</v>
      </c>
      <c r="AV134" s="12" t="s">
        <v>83</v>
      </c>
      <c r="AW134" s="12" t="s">
        <v>37</v>
      </c>
      <c r="AX134" s="12" t="s">
        <v>81</v>
      </c>
      <c r="AY134" s="228" t="s">
        <v>182</v>
      </c>
    </row>
    <row r="135" spans="2:65" s="11" customFormat="1" ht="29.85" customHeight="1">
      <c r="B135" s="189"/>
      <c r="C135" s="190"/>
      <c r="D135" s="191" t="s">
        <v>73</v>
      </c>
      <c r="E135" s="203" t="s">
        <v>218</v>
      </c>
      <c r="F135" s="203" t="s">
        <v>1388</v>
      </c>
      <c r="G135" s="190"/>
      <c r="H135" s="190"/>
      <c r="I135" s="193"/>
      <c r="J135" s="204">
        <f>BK135</f>
        <v>0</v>
      </c>
      <c r="K135" s="190"/>
      <c r="L135" s="195"/>
      <c r="M135" s="196"/>
      <c r="N135" s="197"/>
      <c r="O135" s="197"/>
      <c r="P135" s="198">
        <f>SUM(P136:P178)</f>
        <v>0</v>
      </c>
      <c r="Q135" s="197"/>
      <c r="R135" s="198">
        <f>SUM(R136:R178)</f>
        <v>4.9982799999999994</v>
      </c>
      <c r="S135" s="197"/>
      <c r="T135" s="199">
        <f>SUM(T136:T178)</f>
        <v>0</v>
      </c>
      <c r="AR135" s="200" t="s">
        <v>81</v>
      </c>
      <c r="AT135" s="201" t="s">
        <v>73</v>
      </c>
      <c r="AU135" s="201" t="s">
        <v>81</v>
      </c>
      <c r="AY135" s="200" t="s">
        <v>182</v>
      </c>
      <c r="BK135" s="202">
        <f>SUM(BK136:BK178)</f>
        <v>0</v>
      </c>
    </row>
    <row r="136" spans="2:65" s="1" customFormat="1" ht="25.5" customHeight="1">
      <c r="B136" s="43"/>
      <c r="C136" s="205" t="s">
        <v>353</v>
      </c>
      <c r="D136" s="205" t="s">
        <v>184</v>
      </c>
      <c r="E136" s="206" t="s">
        <v>1762</v>
      </c>
      <c r="F136" s="207" t="s">
        <v>1763</v>
      </c>
      <c r="G136" s="208" t="s">
        <v>372</v>
      </c>
      <c r="H136" s="209">
        <v>22.1</v>
      </c>
      <c r="I136" s="210"/>
      <c r="J136" s="211">
        <f>ROUND(I136*H136,2)</f>
        <v>0</v>
      </c>
      <c r="K136" s="207" t="s">
        <v>188</v>
      </c>
      <c r="L136" s="63"/>
      <c r="M136" s="212" t="s">
        <v>21</v>
      </c>
      <c r="N136" s="213" t="s">
        <v>45</v>
      </c>
      <c r="O136" s="44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AR136" s="26" t="s">
        <v>189</v>
      </c>
      <c r="AT136" s="26" t="s">
        <v>184</v>
      </c>
      <c r="AU136" s="26" t="s">
        <v>83</v>
      </c>
      <c r="AY136" s="26" t="s">
        <v>182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26" t="s">
        <v>81</v>
      </c>
      <c r="BK136" s="216">
        <f>ROUND(I136*H136,2)</f>
        <v>0</v>
      </c>
      <c r="BL136" s="26" t="s">
        <v>189</v>
      </c>
      <c r="BM136" s="26" t="s">
        <v>1764</v>
      </c>
    </row>
    <row r="137" spans="2:65" s="12" customFormat="1" ht="13.5">
      <c r="B137" s="217"/>
      <c r="C137" s="218"/>
      <c r="D137" s="219" t="s">
        <v>191</v>
      </c>
      <c r="E137" s="220" t="s">
        <v>21</v>
      </c>
      <c r="F137" s="221" t="s">
        <v>1765</v>
      </c>
      <c r="G137" s="218"/>
      <c r="H137" s="222">
        <v>22.1</v>
      </c>
      <c r="I137" s="223"/>
      <c r="J137" s="218"/>
      <c r="K137" s="218"/>
      <c r="L137" s="224"/>
      <c r="M137" s="225"/>
      <c r="N137" s="226"/>
      <c r="O137" s="226"/>
      <c r="P137" s="226"/>
      <c r="Q137" s="226"/>
      <c r="R137" s="226"/>
      <c r="S137" s="226"/>
      <c r="T137" s="227"/>
      <c r="AT137" s="228" t="s">
        <v>191</v>
      </c>
      <c r="AU137" s="228" t="s">
        <v>83</v>
      </c>
      <c r="AV137" s="12" t="s">
        <v>83</v>
      </c>
      <c r="AW137" s="12" t="s">
        <v>37</v>
      </c>
      <c r="AX137" s="12" t="s">
        <v>81</v>
      </c>
      <c r="AY137" s="228" t="s">
        <v>182</v>
      </c>
    </row>
    <row r="138" spans="2:65" s="1" customFormat="1" ht="25.5" customHeight="1">
      <c r="B138" s="43"/>
      <c r="C138" s="257" t="s">
        <v>359</v>
      </c>
      <c r="D138" s="257" t="s">
        <v>304</v>
      </c>
      <c r="E138" s="258" t="s">
        <v>1766</v>
      </c>
      <c r="F138" s="259" t="s">
        <v>1767</v>
      </c>
      <c r="G138" s="260" t="s">
        <v>372</v>
      </c>
      <c r="H138" s="261">
        <v>25</v>
      </c>
      <c r="I138" s="262"/>
      <c r="J138" s="263">
        <f>ROUND(I138*H138,2)</f>
        <v>0</v>
      </c>
      <c r="K138" s="259" t="s">
        <v>188</v>
      </c>
      <c r="L138" s="264"/>
      <c r="M138" s="265" t="s">
        <v>21</v>
      </c>
      <c r="N138" s="266" t="s">
        <v>45</v>
      </c>
      <c r="O138" s="44"/>
      <c r="P138" s="214">
        <f>O138*H138</f>
        <v>0</v>
      </c>
      <c r="Q138" s="214">
        <v>3.6799999999999999E-2</v>
      </c>
      <c r="R138" s="214">
        <f>Q138*H138</f>
        <v>0.91999999999999993</v>
      </c>
      <c r="S138" s="214">
        <v>0</v>
      </c>
      <c r="T138" s="215">
        <f>S138*H138</f>
        <v>0</v>
      </c>
      <c r="AR138" s="26" t="s">
        <v>218</v>
      </c>
      <c r="AT138" s="26" t="s">
        <v>304</v>
      </c>
      <c r="AU138" s="26" t="s">
        <v>83</v>
      </c>
      <c r="AY138" s="26" t="s">
        <v>182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26" t="s">
        <v>81</v>
      </c>
      <c r="BK138" s="216">
        <f>ROUND(I138*H138,2)</f>
        <v>0</v>
      </c>
      <c r="BL138" s="26" t="s">
        <v>189</v>
      </c>
      <c r="BM138" s="26" t="s">
        <v>1768</v>
      </c>
    </row>
    <row r="139" spans="2:65" s="12" customFormat="1" ht="13.5">
      <c r="B139" s="217"/>
      <c r="C139" s="218"/>
      <c r="D139" s="219" t="s">
        <v>191</v>
      </c>
      <c r="E139" s="218"/>
      <c r="F139" s="221" t="s">
        <v>1769</v>
      </c>
      <c r="G139" s="218"/>
      <c r="H139" s="222">
        <v>25</v>
      </c>
      <c r="I139" s="223"/>
      <c r="J139" s="218"/>
      <c r="K139" s="218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191</v>
      </c>
      <c r="AU139" s="228" t="s">
        <v>83</v>
      </c>
      <c r="AV139" s="12" t="s">
        <v>83</v>
      </c>
      <c r="AW139" s="12" t="s">
        <v>6</v>
      </c>
      <c r="AX139" s="12" t="s">
        <v>81</v>
      </c>
      <c r="AY139" s="228" t="s">
        <v>182</v>
      </c>
    </row>
    <row r="140" spans="2:65" s="1" customFormat="1" ht="38.25" customHeight="1">
      <c r="B140" s="43"/>
      <c r="C140" s="205" t="s">
        <v>364</v>
      </c>
      <c r="D140" s="205" t="s">
        <v>184</v>
      </c>
      <c r="E140" s="206" t="s">
        <v>1770</v>
      </c>
      <c r="F140" s="207" t="s">
        <v>1771</v>
      </c>
      <c r="G140" s="208" t="s">
        <v>204</v>
      </c>
      <c r="H140" s="209">
        <v>6</v>
      </c>
      <c r="I140" s="210"/>
      <c r="J140" s="211">
        <f>ROUND(I140*H140,2)</f>
        <v>0</v>
      </c>
      <c r="K140" s="207" t="s">
        <v>188</v>
      </c>
      <c r="L140" s="63"/>
      <c r="M140" s="212" t="s">
        <v>21</v>
      </c>
      <c r="N140" s="213" t="s">
        <v>45</v>
      </c>
      <c r="O140" s="44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AR140" s="26" t="s">
        <v>189</v>
      </c>
      <c r="AT140" s="26" t="s">
        <v>184</v>
      </c>
      <c r="AU140" s="26" t="s">
        <v>83</v>
      </c>
      <c r="AY140" s="26" t="s">
        <v>182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26" t="s">
        <v>81</v>
      </c>
      <c r="BK140" s="216">
        <f>ROUND(I140*H140,2)</f>
        <v>0</v>
      </c>
      <c r="BL140" s="26" t="s">
        <v>189</v>
      </c>
      <c r="BM140" s="26" t="s">
        <v>1772</v>
      </c>
    </row>
    <row r="141" spans="2:65" s="12" customFormat="1" ht="13.5">
      <c r="B141" s="217"/>
      <c r="C141" s="218"/>
      <c r="D141" s="219" t="s">
        <v>191</v>
      </c>
      <c r="E141" s="220" t="s">
        <v>21</v>
      </c>
      <c r="F141" s="221" t="s">
        <v>1773</v>
      </c>
      <c r="G141" s="218"/>
      <c r="H141" s="222">
        <v>2</v>
      </c>
      <c r="I141" s="223"/>
      <c r="J141" s="218"/>
      <c r="K141" s="218"/>
      <c r="L141" s="224"/>
      <c r="M141" s="225"/>
      <c r="N141" s="226"/>
      <c r="O141" s="226"/>
      <c r="P141" s="226"/>
      <c r="Q141" s="226"/>
      <c r="R141" s="226"/>
      <c r="S141" s="226"/>
      <c r="T141" s="227"/>
      <c r="AT141" s="228" t="s">
        <v>191</v>
      </c>
      <c r="AU141" s="228" t="s">
        <v>83</v>
      </c>
      <c r="AV141" s="12" t="s">
        <v>83</v>
      </c>
      <c r="AW141" s="12" t="s">
        <v>37</v>
      </c>
      <c r="AX141" s="12" t="s">
        <v>74</v>
      </c>
      <c r="AY141" s="228" t="s">
        <v>182</v>
      </c>
    </row>
    <row r="142" spans="2:65" s="12" customFormat="1" ht="13.5">
      <c r="B142" s="217"/>
      <c r="C142" s="218"/>
      <c r="D142" s="219" t="s">
        <v>191</v>
      </c>
      <c r="E142" s="220" t="s">
        <v>21</v>
      </c>
      <c r="F142" s="221" t="s">
        <v>1774</v>
      </c>
      <c r="G142" s="218"/>
      <c r="H142" s="222">
        <v>4</v>
      </c>
      <c r="I142" s="223"/>
      <c r="J142" s="218"/>
      <c r="K142" s="218"/>
      <c r="L142" s="224"/>
      <c r="M142" s="225"/>
      <c r="N142" s="226"/>
      <c r="O142" s="226"/>
      <c r="P142" s="226"/>
      <c r="Q142" s="226"/>
      <c r="R142" s="226"/>
      <c r="S142" s="226"/>
      <c r="T142" s="227"/>
      <c r="AT142" s="228" t="s">
        <v>191</v>
      </c>
      <c r="AU142" s="228" t="s">
        <v>83</v>
      </c>
      <c r="AV142" s="12" t="s">
        <v>83</v>
      </c>
      <c r="AW142" s="12" t="s">
        <v>37</v>
      </c>
      <c r="AX142" s="12" t="s">
        <v>74</v>
      </c>
      <c r="AY142" s="228" t="s">
        <v>182</v>
      </c>
    </row>
    <row r="143" spans="2:65" s="14" customFormat="1" ht="13.5">
      <c r="B143" s="246"/>
      <c r="C143" s="247"/>
      <c r="D143" s="219" t="s">
        <v>191</v>
      </c>
      <c r="E143" s="248" t="s">
        <v>21</v>
      </c>
      <c r="F143" s="249" t="s">
        <v>281</v>
      </c>
      <c r="G143" s="247"/>
      <c r="H143" s="250">
        <v>6</v>
      </c>
      <c r="I143" s="251"/>
      <c r="J143" s="247"/>
      <c r="K143" s="247"/>
      <c r="L143" s="252"/>
      <c r="M143" s="253"/>
      <c r="N143" s="254"/>
      <c r="O143" s="254"/>
      <c r="P143" s="254"/>
      <c r="Q143" s="254"/>
      <c r="R143" s="254"/>
      <c r="S143" s="254"/>
      <c r="T143" s="255"/>
      <c r="AT143" s="256" t="s">
        <v>191</v>
      </c>
      <c r="AU143" s="256" t="s">
        <v>83</v>
      </c>
      <c r="AV143" s="14" t="s">
        <v>189</v>
      </c>
      <c r="AW143" s="14" t="s">
        <v>37</v>
      </c>
      <c r="AX143" s="14" t="s">
        <v>81</v>
      </c>
      <c r="AY143" s="256" t="s">
        <v>182</v>
      </c>
    </row>
    <row r="144" spans="2:65" s="1" customFormat="1" ht="16.5" customHeight="1">
      <c r="B144" s="43"/>
      <c r="C144" s="257" t="s">
        <v>9</v>
      </c>
      <c r="D144" s="257" t="s">
        <v>304</v>
      </c>
      <c r="E144" s="258" t="s">
        <v>1775</v>
      </c>
      <c r="F144" s="259" t="s">
        <v>1776</v>
      </c>
      <c r="G144" s="260" t="s">
        <v>204</v>
      </c>
      <c r="H144" s="261">
        <v>2</v>
      </c>
      <c r="I144" s="262"/>
      <c r="J144" s="263">
        <f>ROUND(I144*H144,2)</f>
        <v>0</v>
      </c>
      <c r="K144" s="259" t="s">
        <v>188</v>
      </c>
      <c r="L144" s="264"/>
      <c r="M144" s="265" t="s">
        <v>21</v>
      </c>
      <c r="N144" s="266" t="s">
        <v>45</v>
      </c>
      <c r="O144" s="44"/>
      <c r="P144" s="214">
        <f>O144*H144</f>
        <v>0</v>
      </c>
      <c r="Q144" s="214">
        <v>2.3E-2</v>
      </c>
      <c r="R144" s="214">
        <f>Q144*H144</f>
        <v>4.5999999999999999E-2</v>
      </c>
      <c r="S144" s="214">
        <v>0</v>
      </c>
      <c r="T144" s="215">
        <f>S144*H144</f>
        <v>0</v>
      </c>
      <c r="AR144" s="26" t="s">
        <v>218</v>
      </c>
      <c r="AT144" s="26" t="s">
        <v>304</v>
      </c>
      <c r="AU144" s="26" t="s">
        <v>83</v>
      </c>
      <c r="AY144" s="26" t="s">
        <v>182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26" t="s">
        <v>81</v>
      </c>
      <c r="BK144" s="216">
        <f>ROUND(I144*H144,2)</f>
        <v>0</v>
      </c>
      <c r="BL144" s="26" t="s">
        <v>189</v>
      </c>
      <c r="BM144" s="26" t="s">
        <v>1777</v>
      </c>
    </row>
    <row r="145" spans="2:65" s="12" customFormat="1" ht="13.5">
      <c r="B145" s="217"/>
      <c r="C145" s="218"/>
      <c r="D145" s="219" t="s">
        <v>191</v>
      </c>
      <c r="E145" s="220" t="s">
        <v>21</v>
      </c>
      <c r="F145" s="221" t="s">
        <v>1773</v>
      </c>
      <c r="G145" s="218"/>
      <c r="H145" s="222">
        <v>2</v>
      </c>
      <c r="I145" s="223"/>
      <c r="J145" s="218"/>
      <c r="K145" s="218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191</v>
      </c>
      <c r="AU145" s="228" t="s">
        <v>83</v>
      </c>
      <c r="AV145" s="12" t="s">
        <v>83</v>
      </c>
      <c r="AW145" s="12" t="s">
        <v>37</v>
      </c>
      <c r="AX145" s="12" t="s">
        <v>81</v>
      </c>
      <c r="AY145" s="228" t="s">
        <v>182</v>
      </c>
    </row>
    <row r="146" spans="2:65" s="1" customFormat="1" ht="16.5" customHeight="1">
      <c r="B146" s="43"/>
      <c r="C146" s="257" t="s">
        <v>377</v>
      </c>
      <c r="D146" s="257" t="s">
        <v>304</v>
      </c>
      <c r="E146" s="258" t="s">
        <v>1778</v>
      </c>
      <c r="F146" s="259" t="s">
        <v>1779</v>
      </c>
      <c r="G146" s="260" t="s">
        <v>204</v>
      </c>
      <c r="H146" s="261">
        <v>4</v>
      </c>
      <c r="I146" s="262"/>
      <c r="J146" s="263">
        <f>ROUND(I146*H146,2)</f>
        <v>0</v>
      </c>
      <c r="K146" s="259" t="s">
        <v>188</v>
      </c>
      <c r="L146" s="264"/>
      <c r="M146" s="265" t="s">
        <v>21</v>
      </c>
      <c r="N146" s="266" t="s">
        <v>45</v>
      </c>
      <c r="O146" s="44"/>
      <c r="P146" s="214">
        <f>O146*H146</f>
        <v>0</v>
      </c>
      <c r="Q146" s="214">
        <v>2.41E-2</v>
      </c>
      <c r="R146" s="214">
        <f>Q146*H146</f>
        <v>9.64E-2</v>
      </c>
      <c r="S146" s="214">
        <v>0</v>
      </c>
      <c r="T146" s="215">
        <f>S146*H146</f>
        <v>0</v>
      </c>
      <c r="AR146" s="26" t="s">
        <v>218</v>
      </c>
      <c r="AT146" s="26" t="s">
        <v>304</v>
      </c>
      <c r="AU146" s="26" t="s">
        <v>83</v>
      </c>
      <c r="AY146" s="26" t="s">
        <v>182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26" t="s">
        <v>81</v>
      </c>
      <c r="BK146" s="216">
        <f>ROUND(I146*H146,2)</f>
        <v>0</v>
      </c>
      <c r="BL146" s="26" t="s">
        <v>189</v>
      </c>
      <c r="BM146" s="26" t="s">
        <v>1780</v>
      </c>
    </row>
    <row r="147" spans="2:65" s="12" customFormat="1" ht="13.5">
      <c r="B147" s="217"/>
      <c r="C147" s="218"/>
      <c r="D147" s="219" t="s">
        <v>191</v>
      </c>
      <c r="E147" s="220" t="s">
        <v>21</v>
      </c>
      <c r="F147" s="221" t="s">
        <v>1774</v>
      </c>
      <c r="G147" s="218"/>
      <c r="H147" s="222">
        <v>4</v>
      </c>
      <c r="I147" s="223"/>
      <c r="J147" s="218"/>
      <c r="K147" s="218"/>
      <c r="L147" s="224"/>
      <c r="M147" s="225"/>
      <c r="N147" s="226"/>
      <c r="O147" s="226"/>
      <c r="P147" s="226"/>
      <c r="Q147" s="226"/>
      <c r="R147" s="226"/>
      <c r="S147" s="226"/>
      <c r="T147" s="227"/>
      <c r="AT147" s="228" t="s">
        <v>191</v>
      </c>
      <c r="AU147" s="228" t="s">
        <v>83</v>
      </c>
      <c r="AV147" s="12" t="s">
        <v>83</v>
      </c>
      <c r="AW147" s="12" t="s">
        <v>37</v>
      </c>
      <c r="AX147" s="12" t="s">
        <v>81</v>
      </c>
      <c r="AY147" s="228" t="s">
        <v>182</v>
      </c>
    </row>
    <row r="148" spans="2:65" s="1" customFormat="1" ht="25.5" customHeight="1">
      <c r="B148" s="43"/>
      <c r="C148" s="257" t="s">
        <v>381</v>
      </c>
      <c r="D148" s="257" t="s">
        <v>304</v>
      </c>
      <c r="E148" s="258" t="s">
        <v>1781</v>
      </c>
      <c r="F148" s="259" t="s">
        <v>1782</v>
      </c>
      <c r="G148" s="260" t="s">
        <v>204</v>
      </c>
      <c r="H148" s="261">
        <v>1</v>
      </c>
      <c r="I148" s="262"/>
      <c r="J148" s="263">
        <f>ROUND(I148*H148,2)</f>
        <v>0</v>
      </c>
      <c r="K148" s="259" t="s">
        <v>188</v>
      </c>
      <c r="L148" s="264"/>
      <c r="M148" s="265" t="s">
        <v>21</v>
      </c>
      <c r="N148" s="266" t="s">
        <v>45</v>
      </c>
      <c r="O148" s="44"/>
      <c r="P148" s="214">
        <f>O148*H148</f>
        <v>0</v>
      </c>
      <c r="Q148" s="214">
        <v>3.2000000000000001E-2</v>
      </c>
      <c r="R148" s="214">
        <f>Q148*H148</f>
        <v>3.2000000000000001E-2</v>
      </c>
      <c r="S148" s="214">
        <v>0</v>
      </c>
      <c r="T148" s="215">
        <f>S148*H148</f>
        <v>0</v>
      </c>
      <c r="AR148" s="26" t="s">
        <v>218</v>
      </c>
      <c r="AT148" s="26" t="s">
        <v>304</v>
      </c>
      <c r="AU148" s="26" t="s">
        <v>83</v>
      </c>
      <c r="AY148" s="26" t="s">
        <v>182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26" t="s">
        <v>81</v>
      </c>
      <c r="BK148" s="216">
        <f>ROUND(I148*H148,2)</f>
        <v>0</v>
      </c>
      <c r="BL148" s="26" t="s">
        <v>189</v>
      </c>
      <c r="BM148" s="26" t="s">
        <v>1783</v>
      </c>
    </row>
    <row r="149" spans="2:65" s="12" customFormat="1" ht="13.5">
      <c r="B149" s="217"/>
      <c r="C149" s="218"/>
      <c r="D149" s="219" t="s">
        <v>191</v>
      </c>
      <c r="E149" s="220" t="s">
        <v>21</v>
      </c>
      <c r="F149" s="221" t="s">
        <v>1784</v>
      </c>
      <c r="G149" s="218"/>
      <c r="H149" s="222">
        <v>1</v>
      </c>
      <c r="I149" s="223"/>
      <c r="J149" s="218"/>
      <c r="K149" s="218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191</v>
      </c>
      <c r="AU149" s="228" t="s">
        <v>83</v>
      </c>
      <c r="AV149" s="12" t="s">
        <v>83</v>
      </c>
      <c r="AW149" s="12" t="s">
        <v>37</v>
      </c>
      <c r="AX149" s="12" t="s">
        <v>81</v>
      </c>
      <c r="AY149" s="228" t="s">
        <v>182</v>
      </c>
    </row>
    <row r="150" spans="2:65" s="1" customFormat="1" ht="38.25" customHeight="1">
      <c r="B150" s="43"/>
      <c r="C150" s="205" t="s">
        <v>385</v>
      </c>
      <c r="D150" s="205" t="s">
        <v>184</v>
      </c>
      <c r="E150" s="206" t="s">
        <v>1785</v>
      </c>
      <c r="F150" s="207" t="s">
        <v>1786</v>
      </c>
      <c r="G150" s="208" t="s">
        <v>204</v>
      </c>
      <c r="H150" s="209">
        <v>2</v>
      </c>
      <c r="I150" s="210"/>
      <c r="J150" s="211">
        <f t="shared" ref="J150:J161" si="0">ROUND(I150*H150,2)</f>
        <v>0</v>
      </c>
      <c r="K150" s="207" t="s">
        <v>21</v>
      </c>
      <c r="L150" s="63"/>
      <c r="M150" s="212" t="s">
        <v>21</v>
      </c>
      <c r="N150" s="213" t="s">
        <v>45</v>
      </c>
      <c r="O150" s="44"/>
      <c r="P150" s="214">
        <f t="shared" ref="P150:P161" si="1">O150*H150</f>
        <v>0</v>
      </c>
      <c r="Q150" s="214">
        <v>2.1000000000000001E-4</v>
      </c>
      <c r="R150" s="214">
        <f t="shared" ref="R150:R161" si="2">Q150*H150</f>
        <v>4.2000000000000002E-4</v>
      </c>
      <c r="S150" s="214">
        <v>0</v>
      </c>
      <c r="T150" s="215">
        <f t="shared" ref="T150:T161" si="3">S150*H150</f>
        <v>0</v>
      </c>
      <c r="AR150" s="26" t="s">
        <v>189</v>
      </c>
      <c r="AT150" s="26" t="s">
        <v>184</v>
      </c>
      <c r="AU150" s="26" t="s">
        <v>83</v>
      </c>
      <c r="AY150" s="26" t="s">
        <v>182</v>
      </c>
      <c r="BE150" s="216">
        <f t="shared" ref="BE150:BE161" si="4">IF(N150="základní",J150,0)</f>
        <v>0</v>
      </c>
      <c r="BF150" s="216">
        <f t="shared" ref="BF150:BF161" si="5">IF(N150="snížená",J150,0)</f>
        <v>0</v>
      </c>
      <c r="BG150" s="216">
        <f t="shared" ref="BG150:BG161" si="6">IF(N150="zákl. přenesená",J150,0)</f>
        <v>0</v>
      </c>
      <c r="BH150" s="216">
        <f t="shared" ref="BH150:BH161" si="7">IF(N150="sníž. přenesená",J150,0)</f>
        <v>0</v>
      </c>
      <c r="BI150" s="216">
        <f t="shared" ref="BI150:BI161" si="8">IF(N150="nulová",J150,0)</f>
        <v>0</v>
      </c>
      <c r="BJ150" s="26" t="s">
        <v>81</v>
      </c>
      <c r="BK150" s="216">
        <f t="shared" ref="BK150:BK161" si="9">ROUND(I150*H150,2)</f>
        <v>0</v>
      </c>
      <c r="BL150" s="26" t="s">
        <v>189</v>
      </c>
      <c r="BM150" s="26" t="s">
        <v>1787</v>
      </c>
    </row>
    <row r="151" spans="2:65" s="1" customFormat="1" ht="16.5" customHeight="1">
      <c r="B151" s="43"/>
      <c r="C151" s="257" t="s">
        <v>391</v>
      </c>
      <c r="D151" s="257" t="s">
        <v>304</v>
      </c>
      <c r="E151" s="258" t="s">
        <v>1788</v>
      </c>
      <c r="F151" s="259" t="s">
        <v>1789</v>
      </c>
      <c r="G151" s="260" t="s">
        <v>204</v>
      </c>
      <c r="H151" s="261">
        <v>2</v>
      </c>
      <c r="I151" s="262"/>
      <c r="J151" s="263">
        <f t="shared" si="0"/>
        <v>0</v>
      </c>
      <c r="K151" s="259" t="s">
        <v>21</v>
      </c>
      <c r="L151" s="264"/>
      <c r="M151" s="265" t="s">
        <v>21</v>
      </c>
      <c r="N151" s="266" t="s">
        <v>45</v>
      </c>
      <c r="O151" s="44"/>
      <c r="P151" s="214">
        <f t="shared" si="1"/>
        <v>0</v>
      </c>
      <c r="Q151" s="214">
        <v>4.9200000000000001E-2</v>
      </c>
      <c r="R151" s="214">
        <f t="shared" si="2"/>
        <v>9.8400000000000001E-2</v>
      </c>
      <c r="S151" s="214">
        <v>0</v>
      </c>
      <c r="T151" s="215">
        <f t="shared" si="3"/>
        <v>0</v>
      </c>
      <c r="AR151" s="26" t="s">
        <v>218</v>
      </c>
      <c r="AT151" s="26" t="s">
        <v>304</v>
      </c>
      <c r="AU151" s="26" t="s">
        <v>83</v>
      </c>
      <c r="AY151" s="26" t="s">
        <v>182</v>
      </c>
      <c r="BE151" s="216">
        <f t="shared" si="4"/>
        <v>0</v>
      </c>
      <c r="BF151" s="216">
        <f t="shared" si="5"/>
        <v>0</v>
      </c>
      <c r="BG151" s="216">
        <f t="shared" si="6"/>
        <v>0</v>
      </c>
      <c r="BH151" s="216">
        <f t="shared" si="7"/>
        <v>0</v>
      </c>
      <c r="BI151" s="216">
        <f t="shared" si="8"/>
        <v>0</v>
      </c>
      <c r="BJ151" s="26" t="s">
        <v>81</v>
      </c>
      <c r="BK151" s="216">
        <f t="shared" si="9"/>
        <v>0</v>
      </c>
      <c r="BL151" s="26" t="s">
        <v>189</v>
      </c>
      <c r="BM151" s="26" t="s">
        <v>1790</v>
      </c>
    </row>
    <row r="152" spans="2:65" s="1" customFormat="1" ht="38.25" customHeight="1">
      <c r="B152" s="43"/>
      <c r="C152" s="205" t="s">
        <v>396</v>
      </c>
      <c r="D152" s="205" t="s">
        <v>184</v>
      </c>
      <c r="E152" s="206" t="s">
        <v>1791</v>
      </c>
      <c r="F152" s="207" t="s">
        <v>1792</v>
      </c>
      <c r="G152" s="208" t="s">
        <v>204</v>
      </c>
      <c r="H152" s="209">
        <v>1</v>
      </c>
      <c r="I152" s="210"/>
      <c r="J152" s="211">
        <f t="shared" si="0"/>
        <v>0</v>
      </c>
      <c r="K152" s="207" t="s">
        <v>188</v>
      </c>
      <c r="L152" s="63"/>
      <c r="M152" s="212" t="s">
        <v>21</v>
      </c>
      <c r="N152" s="213" t="s">
        <v>45</v>
      </c>
      <c r="O152" s="44"/>
      <c r="P152" s="214">
        <f t="shared" si="1"/>
        <v>0</v>
      </c>
      <c r="Q152" s="214">
        <v>8.5999999999999998E-4</v>
      </c>
      <c r="R152" s="214">
        <f t="shared" si="2"/>
        <v>8.5999999999999998E-4</v>
      </c>
      <c r="S152" s="214">
        <v>0</v>
      </c>
      <c r="T152" s="215">
        <f t="shared" si="3"/>
        <v>0</v>
      </c>
      <c r="AR152" s="26" t="s">
        <v>189</v>
      </c>
      <c r="AT152" s="26" t="s">
        <v>184</v>
      </c>
      <c r="AU152" s="26" t="s">
        <v>83</v>
      </c>
      <c r="AY152" s="26" t="s">
        <v>182</v>
      </c>
      <c r="BE152" s="216">
        <f t="shared" si="4"/>
        <v>0</v>
      </c>
      <c r="BF152" s="216">
        <f t="shared" si="5"/>
        <v>0</v>
      </c>
      <c r="BG152" s="216">
        <f t="shared" si="6"/>
        <v>0</v>
      </c>
      <c r="BH152" s="216">
        <f t="shared" si="7"/>
        <v>0</v>
      </c>
      <c r="BI152" s="216">
        <f t="shared" si="8"/>
        <v>0</v>
      </c>
      <c r="BJ152" s="26" t="s">
        <v>81</v>
      </c>
      <c r="BK152" s="216">
        <f t="shared" si="9"/>
        <v>0</v>
      </c>
      <c r="BL152" s="26" t="s">
        <v>189</v>
      </c>
      <c r="BM152" s="26" t="s">
        <v>1793</v>
      </c>
    </row>
    <row r="153" spans="2:65" s="1" customFormat="1" ht="16.5" customHeight="1">
      <c r="B153" s="43"/>
      <c r="C153" s="257" t="s">
        <v>400</v>
      </c>
      <c r="D153" s="257" t="s">
        <v>304</v>
      </c>
      <c r="E153" s="258" t="s">
        <v>1794</v>
      </c>
      <c r="F153" s="259" t="s">
        <v>1795</v>
      </c>
      <c r="G153" s="260" t="s">
        <v>204</v>
      </c>
      <c r="H153" s="261">
        <v>1</v>
      </c>
      <c r="I153" s="262"/>
      <c r="J153" s="263">
        <f t="shared" si="0"/>
        <v>0</v>
      </c>
      <c r="K153" s="259" t="s">
        <v>188</v>
      </c>
      <c r="L153" s="264"/>
      <c r="M153" s="265" t="s">
        <v>21</v>
      </c>
      <c r="N153" s="266" t="s">
        <v>45</v>
      </c>
      <c r="O153" s="44"/>
      <c r="P153" s="214">
        <f t="shared" si="1"/>
        <v>0</v>
      </c>
      <c r="Q153" s="214">
        <v>1.7999999999999999E-2</v>
      </c>
      <c r="R153" s="214">
        <f t="shared" si="2"/>
        <v>1.7999999999999999E-2</v>
      </c>
      <c r="S153" s="214">
        <v>0</v>
      </c>
      <c r="T153" s="215">
        <f t="shared" si="3"/>
        <v>0</v>
      </c>
      <c r="AR153" s="26" t="s">
        <v>218</v>
      </c>
      <c r="AT153" s="26" t="s">
        <v>304</v>
      </c>
      <c r="AU153" s="26" t="s">
        <v>83</v>
      </c>
      <c r="AY153" s="26" t="s">
        <v>182</v>
      </c>
      <c r="BE153" s="216">
        <f t="shared" si="4"/>
        <v>0</v>
      </c>
      <c r="BF153" s="216">
        <f t="shared" si="5"/>
        <v>0</v>
      </c>
      <c r="BG153" s="216">
        <f t="shared" si="6"/>
        <v>0</v>
      </c>
      <c r="BH153" s="216">
        <f t="shared" si="7"/>
        <v>0</v>
      </c>
      <c r="BI153" s="216">
        <f t="shared" si="8"/>
        <v>0</v>
      </c>
      <c r="BJ153" s="26" t="s">
        <v>81</v>
      </c>
      <c r="BK153" s="216">
        <f t="shared" si="9"/>
        <v>0</v>
      </c>
      <c r="BL153" s="26" t="s">
        <v>189</v>
      </c>
      <c r="BM153" s="26" t="s">
        <v>1796</v>
      </c>
    </row>
    <row r="154" spans="2:65" s="1" customFormat="1" ht="16.5" customHeight="1">
      <c r="B154" s="43"/>
      <c r="C154" s="257" t="s">
        <v>404</v>
      </c>
      <c r="D154" s="257" t="s">
        <v>304</v>
      </c>
      <c r="E154" s="258" t="s">
        <v>1797</v>
      </c>
      <c r="F154" s="259" t="s">
        <v>1798</v>
      </c>
      <c r="G154" s="260" t="s">
        <v>204</v>
      </c>
      <c r="H154" s="261">
        <v>1</v>
      </c>
      <c r="I154" s="262"/>
      <c r="J154" s="263">
        <f t="shared" si="0"/>
        <v>0</v>
      </c>
      <c r="K154" s="259" t="s">
        <v>21</v>
      </c>
      <c r="L154" s="264"/>
      <c r="M154" s="265" t="s">
        <v>21</v>
      </c>
      <c r="N154" s="266" t="s">
        <v>45</v>
      </c>
      <c r="O154" s="44"/>
      <c r="P154" s="214">
        <f t="shared" si="1"/>
        <v>0</v>
      </c>
      <c r="Q154" s="214">
        <v>1.34E-2</v>
      </c>
      <c r="R154" s="214">
        <f t="shared" si="2"/>
        <v>1.34E-2</v>
      </c>
      <c r="S154" s="214">
        <v>0</v>
      </c>
      <c r="T154" s="215">
        <f t="shared" si="3"/>
        <v>0</v>
      </c>
      <c r="AR154" s="26" t="s">
        <v>218</v>
      </c>
      <c r="AT154" s="26" t="s">
        <v>304</v>
      </c>
      <c r="AU154" s="26" t="s">
        <v>83</v>
      </c>
      <c r="AY154" s="26" t="s">
        <v>182</v>
      </c>
      <c r="BE154" s="216">
        <f t="shared" si="4"/>
        <v>0</v>
      </c>
      <c r="BF154" s="216">
        <f t="shared" si="5"/>
        <v>0</v>
      </c>
      <c r="BG154" s="216">
        <f t="shared" si="6"/>
        <v>0</v>
      </c>
      <c r="BH154" s="216">
        <f t="shared" si="7"/>
        <v>0</v>
      </c>
      <c r="BI154" s="216">
        <f t="shared" si="8"/>
        <v>0</v>
      </c>
      <c r="BJ154" s="26" t="s">
        <v>81</v>
      </c>
      <c r="BK154" s="216">
        <f t="shared" si="9"/>
        <v>0</v>
      </c>
      <c r="BL154" s="26" t="s">
        <v>189</v>
      </c>
      <c r="BM154" s="26" t="s">
        <v>1799</v>
      </c>
    </row>
    <row r="155" spans="2:65" s="1" customFormat="1" ht="25.5" customHeight="1">
      <c r="B155" s="43"/>
      <c r="C155" s="205" t="s">
        <v>407</v>
      </c>
      <c r="D155" s="205" t="s">
        <v>184</v>
      </c>
      <c r="E155" s="206" t="s">
        <v>1800</v>
      </c>
      <c r="F155" s="207" t="s">
        <v>1801</v>
      </c>
      <c r="G155" s="208" t="s">
        <v>204</v>
      </c>
      <c r="H155" s="209">
        <v>1</v>
      </c>
      <c r="I155" s="210"/>
      <c r="J155" s="211">
        <f t="shared" si="0"/>
        <v>0</v>
      </c>
      <c r="K155" s="207" t="s">
        <v>188</v>
      </c>
      <c r="L155" s="63"/>
      <c r="M155" s="212" t="s">
        <v>21</v>
      </c>
      <c r="N155" s="213" t="s">
        <v>45</v>
      </c>
      <c r="O155" s="44"/>
      <c r="P155" s="214">
        <f t="shared" si="1"/>
        <v>0</v>
      </c>
      <c r="Q155" s="214">
        <v>3.4000000000000002E-4</v>
      </c>
      <c r="R155" s="214">
        <f t="shared" si="2"/>
        <v>3.4000000000000002E-4</v>
      </c>
      <c r="S155" s="214">
        <v>0</v>
      </c>
      <c r="T155" s="215">
        <f t="shared" si="3"/>
        <v>0</v>
      </c>
      <c r="AR155" s="26" t="s">
        <v>189</v>
      </c>
      <c r="AT155" s="26" t="s">
        <v>184</v>
      </c>
      <c r="AU155" s="26" t="s">
        <v>83</v>
      </c>
      <c r="AY155" s="26" t="s">
        <v>182</v>
      </c>
      <c r="BE155" s="216">
        <f t="shared" si="4"/>
        <v>0</v>
      </c>
      <c r="BF155" s="216">
        <f t="shared" si="5"/>
        <v>0</v>
      </c>
      <c r="BG155" s="216">
        <f t="shared" si="6"/>
        <v>0</v>
      </c>
      <c r="BH155" s="216">
        <f t="shared" si="7"/>
        <v>0</v>
      </c>
      <c r="BI155" s="216">
        <f t="shared" si="8"/>
        <v>0</v>
      </c>
      <c r="BJ155" s="26" t="s">
        <v>81</v>
      </c>
      <c r="BK155" s="216">
        <f t="shared" si="9"/>
        <v>0</v>
      </c>
      <c r="BL155" s="26" t="s">
        <v>189</v>
      </c>
      <c r="BM155" s="26" t="s">
        <v>1802</v>
      </c>
    </row>
    <row r="156" spans="2:65" s="1" customFormat="1" ht="16.5" customHeight="1">
      <c r="B156" s="43"/>
      <c r="C156" s="257" t="s">
        <v>411</v>
      </c>
      <c r="D156" s="257" t="s">
        <v>304</v>
      </c>
      <c r="E156" s="258" t="s">
        <v>1803</v>
      </c>
      <c r="F156" s="259" t="s">
        <v>1804</v>
      </c>
      <c r="G156" s="260" t="s">
        <v>204</v>
      </c>
      <c r="H156" s="261">
        <v>1</v>
      </c>
      <c r="I156" s="262"/>
      <c r="J156" s="263">
        <f t="shared" si="0"/>
        <v>0</v>
      </c>
      <c r="K156" s="259" t="s">
        <v>188</v>
      </c>
      <c r="L156" s="264"/>
      <c r="M156" s="265" t="s">
        <v>21</v>
      </c>
      <c r="N156" s="266" t="s">
        <v>45</v>
      </c>
      <c r="O156" s="44"/>
      <c r="P156" s="214">
        <f t="shared" si="1"/>
        <v>0</v>
      </c>
      <c r="Q156" s="214">
        <v>4.2500000000000003E-2</v>
      </c>
      <c r="R156" s="214">
        <f t="shared" si="2"/>
        <v>4.2500000000000003E-2</v>
      </c>
      <c r="S156" s="214">
        <v>0</v>
      </c>
      <c r="T156" s="215">
        <f t="shared" si="3"/>
        <v>0</v>
      </c>
      <c r="AR156" s="26" t="s">
        <v>218</v>
      </c>
      <c r="AT156" s="26" t="s">
        <v>304</v>
      </c>
      <c r="AU156" s="26" t="s">
        <v>83</v>
      </c>
      <c r="AY156" s="26" t="s">
        <v>182</v>
      </c>
      <c r="BE156" s="216">
        <f t="shared" si="4"/>
        <v>0</v>
      </c>
      <c r="BF156" s="216">
        <f t="shared" si="5"/>
        <v>0</v>
      </c>
      <c r="BG156" s="216">
        <f t="shared" si="6"/>
        <v>0</v>
      </c>
      <c r="BH156" s="216">
        <f t="shared" si="7"/>
        <v>0</v>
      </c>
      <c r="BI156" s="216">
        <f t="shared" si="8"/>
        <v>0</v>
      </c>
      <c r="BJ156" s="26" t="s">
        <v>81</v>
      </c>
      <c r="BK156" s="216">
        <f t="shared" si="9"/>
        <v>0</v>
      </c>
      <c r="BL156" s="26" t="s">
        <v>189</v>
      </c>
      <c r="BM156" s="26" t="s">
        <v>1805</v>
      </c>
    </row>
    <row r="157" spans="2:65" s="1" customFormat="1" ht="16.5" customHeight="1">
      <c r="B157" s="43"/>
      <c r="C157" s="257" t="s">
        <v>415</v>
      </c>
      <c r="D157" s="257" t="s">
        <v>304</v>
      </c>
      <c r="E157" s="258" t="s">
        <v>1806</v>
      </c>
      <c r="F157" s="259" t="s">
        <v>1807</v>
      </c>
      <c r="G157" s="260" t="s">
        <v>804</v>
      </c>
      <c r="H157" s="261">
        <v>1</v>
      </c>
      <c r="I157" s="262"/>
      <c r="J157" s="263">
        <f t="shared" si="0"/>
        <v>0</v>
      </c>
      <c r="K157" s="259" t="s">
        <v>21</v>
      </c>
      <c r="L157" s="264"/>
      <c r="M157" s="265" t="s">
        <v>21</v>
      </c>
      <c r="N157" s="266" t="s">
        <v>45</v>
      </c>
      <c r="O157" s="44"/>
      <c r="P157" s="214">
        <f t="shared" si="1"/>
        <v>0</v>
      </c>
      <c r="Q157" s="214">
        <v>1.9E-3</v>
      </c>
      <c r="R157" s="214">
        <f t="shared" si="2"/>
        <v>1.9E-3</v>
      </c>
      <c r="S157" s="214">
        <v>0</v>
      </c>
      <c r="T157" s="215">
        <f t="shared" si="3"/>
        <v>0</v>
      </c>
      <c r="AR157" s="26" t="s">
        <v>218</v>
      </c>
      <c r="AT157" s="26" t="s">
        <v>304</v>
      </c>
      <c r="AU157" s="26" t="s">
        <v>83</v>
      </c>
      <c r="AY157" s="26" t="s">
        <v>182</v>
      </c>
      <c r="BE157" s="216">
        <f t="shared" si="4"/>
        <v>0</v>
      </c>
      <c r="BF157" s="216">
        <f t="shared" si="5"/>
        <v>0</v>
      </c>
      <c r="BG157" s="216">
        <f t="shared" si="6"/>
        <v>0</v>
      </c>
      <c r="BH157" s="216">
        <f t="shared" si="7"/>
        <v>0</v>
      </c>
      <c r="BI157" s="216">
        <f t="shared" si="8"/>
        <v>0</v>
      </c>
      <c r="BJ157" s="26" t="s">
        <v>81</v>
      </c>
      <c r="BK157" s="216">
        <f t="shared" si="9"/>
        <v>0</v>
      </c>
      <c r="BL157" s="26" t="s">
        <v>189</v>
      </c>
      <c r="BM157" s="26" t="s">
        <v>1808</v>
      </c>
    </row>
    <row r="158" spans="2:65" s="1" customFormat="1" ht="38.25" customHeight="1">
      <c r="B158" s="43"/>
      <c r="C158" s="205" t="s">
        <v>419</v>
      </c>
      <c r="D158" s="205" t="s">
        <v>184</v>
      </c>
      <c r="E158" s="206" t="s">
        <v>1809</v>
      </c>
      <c r="F158" s="207" t="s">
        <v>1810</v>
      </c>
      <c r="G158" s="208" t="s">
        <v>204</v>
      </c>
      <c r="H158" s="209">
        <v>2</v>
      </c>
      <c r="I158" s="210"/>
      <c r="J158" s="211">
        <f t="shared" si="0"/>
        <v>0</v>
      </c>
      <c r="K158" s="207" t="s">
        <v>188</v>
      </c>
      <c r="L158" s="63"/>
      <c r="M158" s="212" t="s">
        <v>21</v>
      </c>
      <c r="N158" s="213" t="s">
        <v>45</v>
      </c>
      <c r="O158" s="44"/>
      <c r="P158" s="214">
        <f t="shared" si="1"/>
        <v>0</v>
      </c>
      <c r="Q158" s="214">
        <v>3.0100000000000001E-3</v>
      </c>
      <c r="R158" s="214">
        <f t="shared" si="2"/>
        <v>6.0200000000000002E-3</v>
      </c>
      <c r="S158" s="214">
        <v>0</v>
      </c>
      <c r="T158" s="215">
        <f t="shared" si="3"/>
        <v>0</v>
      </c>
      <c r="AR158" s="26" t="s">
        <v>189</v>
      </c>
      <c r="AT158" s="26" t="s">
        <v>184</v>
      </c>
      <c r="AU158" s="26" t="s">
        <v>83</v>
      </c>
      <c r="AY158" s="26" t="s">
        <v>182</v>
      </c>
      <c r="BE158" s="216">
        <f t="shared" si="4"/>
        <v>0</v>
      </c>
      <c r="BF158" s="216">
        <f t="shared" si="5"/>
        <v>0</v>
      </c>
      <c r="BG158" s="216">
        <f t="shared" si="6"/>
        <v>0</v>
      </c>
      <c r="BH158" s="216">
        <f t="shared" si="7"/>
        <v>0</v>
      </c>
      <c r="BI158" s="216">
        <f t="shared" si="8"/>
        <v>0</v>
      </c>
      <c r="BJ158" s="26" t="s">
        <v>81</v>
      </c>
      <c r="BK158" s="216">
        <f t="shared" si="9"/>
        <v>0</v>
      </c>
      <c r="BL158" s="26" t="s">
        <v>189</v>
      </c>
      <c r="BM158" s="26" t="s">
        <v>1811</v>
      </c>
    </row>
    <row r="159" spans="2:65" s="1" customFormat="1" ht="25.5" customHeight="1">
      <c r="B159" s="43"/>
      <c r="C159" s="257" t="s">
        <v>424</v>
      </c>
      <c r="D159" s="257" t="s">
        <v>304</v>
      </c>
      <c r="E159" s="258" t="s">
        <v>1812</v>
      </c>
      <c r="F159" s="259" t="s">
        <v>1813</v>
      </c>
      <c r="G159" s="260" t="s">
        <v>204</v>
      </c>
      <c r="H159" s="261">
        <v>2</v>
      </c>
      <c r="I159" s="262"/>
      <c r="J159" s="263">
        <f t="shared" si="0"/>
        <v>0</v>
      </c>
      <c r="K159" s="259" t="s">
        <v>188</v>
      </c>
      <c r="L159" s="264"/>
      <c r="M159" s="265" t="s">
        <v>21</v>
      </c>
      <c r="N159" s="266" t="s">
        <v>45</v>
      </c>
      <c r="O159" s="44"/>
      <c r="P159" s="214">
        <f t="shared" si="1"/>
        <v>0</v>
      </c>
      <c r="Q159" s="214">
        <v>6.5000000000000002E-2</v>
      </c>
      <c r="R159" s="214">
        <f t="shared" si="2"/>
        <v>0.13</v>
      </c>
      <c r="S159" s="214">
        <v>0</v>
      </c>
      <c r="T159" s="215">
        <f t="shared" si="3"/>
        <v>0</v>
      </c>
      <c r="AR159" s="26" t="s">
        <v>218</v>
      </c>
      <c r="AT159" s="26" t="s">
        <v>304</v>
      </c>
      <c r="AU159" s="26" t="s">
        <v>83</v>
      </c>
      <c r="AY159" s="26" t="s">
        <v>182</v>
      </c>
      <c r="BE159" s="216">
        <f t="shared" si="4"/>
        <v>0</v>
      </c>
      <c r="BF159" s="216">
        <f t="shared" si="5"/>
        <v>0</v>
      </c>
      <c r="BG159" s="216">
        <f t="shared" si="6"/>
        <v>0</v>
      </c>
      <c r="BH159" s="216">
        <f t="shared" si="7"/>
        <v>0</v>
      </c>
      <c r="BI159" s="216">
        <f t="shared" si="8"/>
        <v>0</v>
      </c>
      <c r="BJ159" s="26" t="s">
        <v>81</v>
      </c>
      <c r="BK159" s="216">
        <f t="shared" si="9"/>
        <v>0</v>
      </c>
      <c r="BL159" s="26" t="s">
        <v>189</v>
      </c>
      <c r="BM159" s="26" t="s">
        <v>1814</v>
      </c>
    </row>
    <row r="160" spans="2:65" s="1" customFormat="1" ht="16.5" customHeight="1">
      <c r="B160" s="43"/>
      <c r="C160" s="205" t="s">
        <v>428</v>
      </c>
      <c r="D160" s="205" t="s">
        <v>184</v>
      </c>
      <c r="E160" s="206" t="s">
        <v>1437</v>
      </c>
      <c r="F160" s="207" t="s">
        <v>1438</v>
      </c>
      <c r="G160" s="208" t="s">
        <v>1439</v>
      </c>
      <c r="H160" s="209">
        <v>1</v>
      </c>
      <c r="I160" s="210"/>
      <c r="J160" s="211">
        <f t="shared" si="0"/>
        <v>0</v>
      </c>
      <c r="K160" s="207" t="s">
        <v>188</v>
      </c>
      <c r="L160" s="63"/>
      <c r="M160" s="212" t="s">
        <v>21</v>
      </c>
      <c r="N160" s="213" t="s">
        <v>45</v>
      </c>
      <c r="O160" s="44"/>
      <c r="P160" s="214">
        <f t="shared" si="1"/>
        <v>0</v>
      </c>
      <c r="Q160" s="214">
        <v>1.8000000000000001E-4</v>
      </c>
      <c r="R160" s="214">
        <f t="shared" si="2"/>
        <v>1.8000000000000001E-4</v>
      </c>
      <c r="S160" s="214">
        <v>0</v>
      </c>
      <c r="T160" s="215">
        <f t="shared" si="3"/>
        <v>0</v>
      </c>
      <c r="AR160" s="26" t="s">
        <v>189</v>
      </c>
      <c r="AT160" s="26" t="s">
        <v>184</v>
      </c>
      <c r="AU160" s="26" t="s">
        <v>83</v>
      </c>
      <c r="AY160" s="26" t="s">
        <v>182</v>
      </c>
      <c r="BE160" s="216">
        <f t="shared" si="4"/>
        <v>0</v>
      </c>
      <c r="BF160" s="216">
        <f t="shared" si="5"/>
        <v>0</v>
      </c>
      <c r="BG160" s="216">
        <f t="shared" si="6"/>
        <v>0</v>
      </c>
      <c r="BH160" s="216">
        <f t="shared" si="7"/>
        <v>0</v>
      </c>
      <c r="BI160" s="216">
        <f t="shared" si="8"/>
        <v>0</v>
      </c>
      <c r="BJ160" s="26" t="s">
        <v>81</v>
      </c>
      <c r="BK160" s="216">
        <f t="shared" si="9"/>
        <v>0</v>
      </c>
      <c r="BL160" s="26" t="s">
        <v>189</v>
      </c>
      <c r="BM160" s="26" t="s">
        <v>1815</v>
      </c>
    </row>
    <row r="161" spans="2:65" s="1" customFormat="1" ht="16.5" customHeight="1">
      <c r="B161" s="43"/>
      <c r="C161" s="205" t="s">
        <v>433</v>
      </c>
      <c r="D161" s="205" t="s">
        <v>184</v>
      </c>
      <c r="E161" s="206" t="s">
        <v>1816</v>
      </c>
      <c r="F161" s="207" t="s">
        <v>1817</v>
      </c>
      <c r="G161" s="208" t="s">
        <v>372</v>
      </c>
      <c r="H161" s="209">
        <v>22.1</v>
      </c>
      <c r="I161" s="210"/>
      <c r="J161" s="211">
        <f t="shared" si="0"/>
        <v>0</v>
      </c>
      <c r="K161" s="207" t="s">
        <v>188</v>
      </c>
      <c r="L161" s="63"/>
      <c r="M161" s="212" t="s">
        <v>21</v>
      </c>
      <c r="N161" s="213" t="s">
        <v>45</v>
      </c>
      <c r="O161" s="44"/>
      <c r="P161" s="214">
        <f t="shared" si="1"/>
        <v>0</v>
      </c>
      <c r="Q161" s="214">
        <v>0</v>
      </c>
      <c r="R161" s="214">
        <f t="shared" si="2"/>
        <v>0</v>
      </c>
      <c r="S161" s="214">
        <v>0</v>
      </c>
      <c r="T161" s="215">
        <f t="shared" si="3"/>
        <v>0</v>
      </c>
      <c r="AR161" s="26" t="s">
        <v>189</v>
      </c>
      <c r="AT161" s="26" t="s">
        <v>184</v>
      </c>
      <c r="AU161" s="26" t="s">
        <v>83</v>
      </c>
      <c r="AY161" s="26" t="s">
        <v>182</v>
      </c>
      <c r="BE161" s="216">
        <f t="shared" si="4"/>
        <v>0</v>
      </c>
      <c r="BF161" s="216">
        <f t="shared" si="5"/>
        <v>0</v>
      </c>
      <c r="BG161" s="216">
        <f t="shared" si="6"/>
        <v>0</v>
      </c>
      <c r="BH161" s="216">
        <f t="shared" si="7"/>
        <v>0</v>
      </c>
      <c r="BI161" s="216">
        <f t="shared" si="8"/>
        <v>0</v>
      </c>
      <c r="BJ161" s="26" t="s">
        <v>81</v>
      </c>
      <c r="BK161" s="216">
        <f t="shared" si="9"/>
        <v>0</v>
      </c>
      <c r="BL161" s="26" t="s">
        <v>189</v>
      </c>
      <c r="BM161" s="26" t="s">
        <v>1818</v>
      </c>
    </row>
    <row r="162" spans="2:65" s="12" customFormat="1" ht="13.5">
      <c r="B162" s="217"/>
      <c r="C162" s="218"/>
      <c r="D162" s="219" t="s">
        <v>191</v>
      </c>
      <c r="E162" s="220" t="s">
        <v>21</v>
      </c>
      <c r="F162" s="221" t="s">
        <v>1819</v>
      </c>
      <c r="G162" s="218"/>
      <c r="H162" s="222">
        <v>22.1</v>
      </c>
      <c r="I162" s="223"/>
      <c r="J162" s="218"/>
      <c r="K162" s="218"/>
      <c r="L162" s="224"/>
      <c r="M162" s="225"/>
      <c r="N162" s="226"/>
      <c r="O162" s="226"/>
      <c r="P162" s="226"/>
      <c r="Q162" s="226"/>
      <c r="R162" s="226"/>
      <c r="S162" s="226"/>
      <c r="T162" s="227"/>
      <c r="AT162" s="228" t="s">
        <v>191</v>
      </c>
      <c r="AU162" s="228" t="s">
        <v>83</v>
      </c>
      <c r="AV162" s="12" t="s">
        <v>83</v>
      </c>
      <c r="AW162" s="12" t="s">
        <v>37</v>
      </c>
      <c r="AX162" s="12" t="s">
        <v>81</v>
      </c>
      <c r="AY162" s="228" t="s">
        <v>182</v>
      </c>
    </row>
    <row r="163" spans="2:65" s="1" customFormat="1" ht="16.5" customHeight="1">
      <c r="B163" s="43"/>
      <c r="C163" s="205" t="s">
        <v>437</v>
      </c>
      <c r="D163" s="205" t="s">
        <v>184</v>
      </c>
      <c r="E163" s="206" t="s">
        <v>1458</v>
      </c>
      <c r="F163" s="207" t="s">
        <v>1459</v>
      </c>
      <c r="G163" s="208" t="s">
        <v>204</v>
      </c>
      <c r="H163" s="209">
        <v>4</v>
      </c>
      <c r="I163" s="210"/>
      <c r="J163" s="211">
        <f>ROUND(I163*H163,2)</f>
        <v>0</v>
      </c>
      <c r="K163" s="207" t="s">
        <v>188</v>
      </c>
      <c r="L163" s="63"/>
      <c r="M163" s="212" t="s">
        <v>21</v>
      </c>
      <c r="N163" s="213" t="s">
        <v>45</v>
      </c>
      <c r="O163" s="44"/>
      <c r="P163" s="214">
        <f>O163*H163</f>
        <v>0</v>
      </c>
      <c r="Q163" s="214">
        <v>9.1800000000000007E-3</v>
      </c>
      <c r="R163" s="214">
        <f>Q163*H163</f>
        <v>3.6720000000000003E-2</v>
      </c>
      <c r="S163" s="214">
        <v>0</v>
      </c>
      <c r="T163" s="215">
        <f>S163*H163</f>
        <v>0</v>
      </c>
      <c r="AR163" s="26" t="s">
        <v>189</v>
      </c>
      <c r="AT163" s="26" t="s">
        <v>184</v>
      </c>
      <c r="AU163" s="26" t="s">
        <v>83</v>
      </c>
      <c r="AY163" s="26" t="s">
        <v>182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26" t="s">
        <v>81</v>
      </c>
      <c r="BK163" s="216">
        <f>ROUND(I163*H163,2)</f>
        <v>0</v>
      </c>
      <c r="BL163" s="26" t="s">
        <v>189</v>
      </c>
      <c r="BM163" s="26" t="s">
        <v>1820</v>
      </c>
    </row>
    <row r="164" spans="2:65" s="12" customFormat="1" ht="13.5">
      <c r="B164" s="217"/>
      <c r="C164" s="218"/>
      <c r="D164" s="219" t="s">
        <v>191</v>
      </c>
      <c r="E164" s="220" t="s">
        <v>21</v>
      </c>
      <c r="F164" s="221" t="s">
        <v>1821</v>
      </c>
      <c r="G164" s="218"/>
      <c r="H164" s="222">
        <v>2</v>
      </c>
      <c r="I164" s="223"/>
      <c r="J164" s="218"/>
      <c r="K164" s="218"/>
      <c r="L164" s="224"/>
      <c r="M164" s="225"/>
      <c r="N164" s="226"/>
      <c r="O164" s="226"/>
      <c r="P164" s="226"/>
      <c r="Q164" s="226"/>
      <c r="R164" s="226"/>
      <c r="S164" s="226"/>
      <c r="T164" s="227"/>
      <c r="AT164" s="228" t="s">
        <v>191</v>
      </c>
      <c r="AU164" s="228" t="s">
        <v>83</v>
      </c>
      <c r="AV164" s="12" t="s">
        <v>83</v>
      </c>
      <c r="AW164" s="12" t="s">
        <v>37</v>
      </c>
      <c r="AX164" s="12" t="s">
        <v>74</v>
      </c>
      <c r="AY164" s="228" t="s">
        <v>182</v>
      </c>
    </row>
    <row r="165" spans="2:65" s="12" customFormat="1" ht="13.5">
      <c r="B165" s="217"/>
      <c r="C165" s="218"/>
      <c r="D165" s="219" t="s">
        <v>191</v>
      </c>
      <c r="E165" s="220" t="s">
        <v>21</v>
      </c>
      <c r="F165" s="221" t="s">
        <v>1822</v>
      </c>
      <c r="G165" s="218"/>
      <c r="H165" s="222">
        <v>2</v>
      </c>
      <c r="I165" s="223"/>
      <c r="J165" s="218"/>
      <c r="K165" s="218"/>
      <c r="L165" s="224"/>
      <c r="M165" s="225"/>
      <c r="N165" s="226"/>
      <c r="O165" s="226"/>
      <c r="P165" s="226"/>
      <c r="Q165" s="226"/>
      <c r="R165" s="226"/>
      <c r="S165" s="226"/>
      <c r="T165" s="227"/>
      <c r="AT165" s="228" t="s">
        <v>191</v>
      </c>
      <c r="AU165" s="228" t="s">
        <v>83</v>
      </c>
      <c r="AV165" s="12" t="s">
        <v>83</v>
      </c>
      <c r="AW165" s="12" t="s">
        <v>37</v>
      </c>
      <c r="AX165" s="12" t="s">
        <v>74</v>
      </c>
      <c r="AY165" s="228" t="s">
        <v>182</v>
      </c>
    </row>
    <row r="166" spans="2:65" s="14" customFormat="1" ht="13.5">
      <c r="B166" s="246"/>
      <c r="C166" s="247"/>
      <c r="D166" s="219" t="s">
        <v>191</v>
      </c>
      <c r="E166" s="248" t="s">
        <v>21</v>
      </c>
      <c r="F166" s="249" t="s">
        <v>281</v>
      </c>
      <c r="G166" s="247"/>
      <c r="H166" s="250">
        <v>4</v>
      </c>
      <c r="I166" s="251"/>
      <c r="J166" s="247"/>
      <c r="K166" s="247"/>
      <c r="L166" s="252"/>
      <c r="M166" s="253"/>
      <c r="N166" s="254"/>
      <c r="O166" s="254"/>
      <c r="P166" s="254"/>
      <c r="Q166" s="254"/>
      <c r="R166" s="254"/>
      <c r="S166" s="254"/>
      <c r="T166" s="255"/>
      <c r="AT166" s="256" t="s">
        <v>191</v>
      </c>
      <c r="AU166" s="256" t="s">
        <v>83</v>
      </c>
      <c r="AV166" s="14" t="s">
        <v>189</v>
      </c>
      <c r="AW166" s="14" t="s">
        <v>37</v>
      </c>
      <c r="AX166" s="14" t="s">
        <v>81</v>
      </c>
      <c r="AY166" s="256" t="s">
        <v>182</v>
      </c>
    </row>
    <row r="167" spans="2:65" s="1" customFormat="1" ht="16.5" customHeight="1">
      <c r="B167" s="43"/>
      <c r="C167" s="257" t="s">
        <v>441</v>
      </c>
      <c r="D167" s="257" t="s">
        <v>304</v>
      </c>
      <c r="E167" s="258" t="s">
        <v>1823</v>
      </c>
      <c r="F167" s="259" t="s">
        <v>1824</v>
      </c>
      <c r="G167" s="260" t="s">
        <v>204</v>
      </c>
      <c r="H167" s="261">
        <v>1</v>
      </c>
      <c r="I167" s="262"/>
      <c r="J167" s="263">
        <f t="shared" ref="J167:J177" si="10">ROUND(I167*H167,2)</f>
        <v>0</v>
      </c>
      <c r="K167" s="259" t="s">
        <v>188</v>
      </c>
      <c r="L167" s="264"/>
      <c r="M167" s="265" t="s">
        <v>21</v>
      </c>
      <c r="N167" s="266" t="s">
        <v>45</v>
      </c>
      <c r="O167" s="44"/>
      <c r="P167" s="214">
        <f t="shared" ref="P167:P177" si="11">O167*H167</f>
        <v>0</v>
      </c>
      <c r="Q167" s="214">
        <v>0.185</v>
      </c>
      <c r="R167" s="214">
        <f t="shared" ref="R167:R177" si="12">Q167*H167</f>
        <v>0.185</v>
      </c>
      <c r="S167" s="214">
        <v>0</v>
      </c>
      <c r="T167" s="215">
        <f t="shared" ref="T167:T177" si="13">S167*H167</f>
        <v>0</v>
      </c>
      <c r="AR167" s="26" t="s">
        <v>218</v>
      </c>
      <c r="AT167" s="26" t="s">
        <v>304</v>
      </c>
      <c r="AU167" s="26" t="s">
        <v>83</v>
      </c>
      <c r="AY167" s="26" t="s">
        <v>182</v>
      </c>
      <c r="BE167" s="216">
        <f t="shared" ref="BE167:BE177" si="14">IF(N167="základní",J167,0)</f>
        <v>0</v>
      </c>
      <c r="BF167" s="216">
        <f t="shared" ref="BF167:BF177" si="15">IF(N167="snížená",J167,0)</f>
        <v>0</v>
      </c>
      <c r="BG167" s="216">
        <f t="shared" ref="BG167:BG177" si="16">IF(N167="zákl. přenesená",J167,0)</f>
        <v>0</v>
      </c>
      <c r="BH167" s="216">
        <f t="shared" ref="BH167:BH177" si="17">IF(N167="sníž. přenesená",J167,0)</f>
        <v>0</v>
      </c>
      <c r="BI167" s="216">
        <f t="shared" ref="BI167:BI177" si="18">IF(N167="nulová",J167,0)</f>
        <v>0</v>
      </c>
      <c r="BJ167" s="26" t="s">
        <v>81</v>
      </c>
      <c r="BK167" s="216">
        <f t="shared" ref="BK167:BK177" si="19">ROUND(I167*H167,2)</f>
        <v>0</v>
      </c>
      <c r="BL167" s="26" t="s">
        <v>189</v>
      </c>
      <c r="BM167" s="26" t="s">
        <v>1825</v>
      </c>
    </row>
    <row r="168" spans="2:65" s="1" customFormat="1" ht="16.5" customHeight="1">
      <c r="B168" s="43"/>
      <c r="C168" s="257" t="s">
        <v>445</v>
      </c>
      <c r="D168" s="257" t="s">
        <v>304</v>
      </c>
      <c r="E168" s="258" t="s">
        <v>1826</v>
      </c>
      <c r="F168" s="259" t="s">
        <v>1827</v>
      </c>
      <c r="G168" s="260" t="s">
        <v>204</v>
      </c>
      <c r="H168" s="261">
        <v>1</v>
      </c>
      <c r="I168" s="262"/>
      <c r="J168" s="263">
        <f t="shared" si="10"/>
        <v>0</v>
      </c>
      <c r="K168" s="259" t="s">
        <v>188</v>
      </c>
      <c r="L168" s="264"/>
      <c r="M168" s="265" t="s">
        <v>21</v>
      </c>
      <c r="N168" s="266" t="s">
        <v>45</v>
      </c>
      <c r="O168" s="44"/>
      <c r="P168" s="214">
        <f t="shared" si="11"/>
        <v>0</v>
      </c>
      <c r="Q168" s="214">
        <v>0.74</v>
      </c>
      <c r="R168" s="214">
        <f t="shared" si="12"/>
        <v>0.74</v>
      </c>
      <c r="S168" s="214">
        <v>0</v>
      </c>
      <c r="T168" s="215">
        <f t="shared" si="13"/>
        <v>0</v>
      </c>
      <c r="AR168" s="26" t="s">
        <v>218</v>
      </c>
      <c r="AT168" s="26" t="s">
        <v>304</v>
      </c>
      <c r="AU168" s="26" t="s">
        <v>83</v>
      </c>
      <c r="AY168" s="26" t="s">
        <v>182</v>
      </c>
      <c r="BE168" s="216">
        <f t="shared" si="14"/>
        <v>0</v>
      </c>
      <c r="BF168" s="216">
        <f t="shared" si="15"/>
        <v>0</v>
      </c>
      <c r="BG168" s="216">
        <f t="shared" si="16"/>
        <v>0</v>
      </c>
      <c r="BH168" s="216">
        <f t="shared" si="17"/>
        <v>0</v>
      </c>
      <c r="BI168" s="216">
        <f t="shared" si="18"/>
        <v>0</v>
      </c>
      <c r="BJ168" s="26" t="s">
        <v>81</v>
      </c>
      <c r="BK168" s="216">
        <f t="shared" si="19"/>
        <v>0</v>
      </c>
      <c r="BL168" s="26" t="s">
        <v>189</v>
      </c>
      <c r="BM168" s="26" t="s">
        <v>1828</v>
      </c>
    </row>
    <row r="169" spans="2:65" s="1" customFormat="1" ht="16.5" customHeight="1">
      <c r="B169" s="43"/>
      <c r="C169" s="257" t="s">
        <v>449</v>
      </c>
      <c r="D169" s="257" t="s">
        <v>304</v>
      </c>
      <c r="E169" s="258" t="s">
        <v>1829</v>
      </c>
      <c r="F169" s="259" t="s">
        <v>1830</v>
      </c>
      <c r="G169" s="260" t="s">
        <v>204</v>
      </c>
      <c r="H169" s="261">
        <v>2</v>
      </c>
      <c r="I169" s="262"/>
      <c r="J169" s="263">
        <f t="shared" si="10"/>
        <v>0</v>
      </c>
      <c r="K169" s="259" t="s">
        <v>188</v>
      </c>
      <c r="L169" s="264"/>
      <c r="M169" s="265" t="s">
        <v>21</v>
      </c>
      <c r="N169" s="266" t="s">
        <v>45</v>
      </c>
      <c r="O169" s="44"/>
      <c r="P169" s="214">
        <f t="shared" si="11"/>
        <v>0</v>
      </c>
      <c r="Q169" s="214">
        <v>0.37</v>
      </c>
      <c r="R169" s="214">
        <f t="shared" si="12"/>
        <v>0.74</v>
      </c>
      <c r="S169" s="214">
        <v>0</v>
      </c>
      <c r="T169" s="215">
        <f t="shared" si="13"/>
        <v>0</v>
      </c>
      <c r="AR169" s="26" t="s">
        <v>218</v>
      </c>
      <c r="AT169" s="26" t="s">
        <v>304</v>
      </c>
      <c r="AU169" s="26" t="s">
        <v>83</v>
      </c>
      <c r="AY169" s="26" t="s">
        <v>182</v>
      </c>
      <c r="BE169" s="216">
        <f t="shared" si="14"/>
        <v>0</v>
      </c>
      <c r="BF169" s="216">
        <f t="shared" si="15"/>
        <v>0</v>
      </c>
      <c r="BG169" s="216">
        <f t="shared" si="16"/>
        <v>0</v>
      </c>
      <c r="BH169" s="216">
        <f t="shared" si="17"/>
        <v>0</v>
      </c>
      <c r="BI169" s="216">
        <f t="shared" si="18"/>
        <v>0</v>
      </c>
      <c r="BJ169" s="26" t="s">
        <v>81</v>
      </c>
      <c r="BK169" s="216">
        <f t="shared" si="19"/>
        <v>0</v>
      </c>
      <c r="BL169" s="26" t="s">
        <v>189</v>
      </c>
      <c r="BM169" s="26" t="s">
        <v>1831</v>
      </c>
    </row>
    <row r="170" spans="2:65" s="1" customFormat="1" ht="16.5" customHeight="1">
      <c r="B170" s="43"/>
      <c r="C170" s="205" t="s">
        <v>455</v>
      </c>
      <c r="D170" s="205" t="s">
        <v>184</v>
      </c>
      <c r="E170" s="206" t="s">
        <v>1832</v>
      </c>
      <c r="F170" s="207" t="s">
        <v>1833</v>
      </c>
      <c r="G170" s="208" t="s">
        <v>204</v>
      </c>
      <c r="H170" s="209">
        <v>3</v>
      </c>
      <c r="I170" s="210"/>
      <c r="J170" s="211">
        <f t="shared" si="10"/>
        <v>0</v>
      </c>
      <c r="K170" s="207" t="s">
        <v>188</v>
      </c>
      <c r="L170" s="63"/>
      <c r="M170" s="212" t="s">
        <v>21</v>
      </c>
      <c r="N170" s="213" t="s">
        <v>45</v>
      </c>
      <c r="O170" s="44"/>
      <c r="P170" s="214">
        <f t="shared" si="11"/>
        <v>0</v>
      </c>
      <c r="Q170" s="214">
        <v>3.8260000000000002E-2</v>
      </c>
      <c r="R170" s="214">
        <f t="shared" si="12"/>
        <v>0.11478000000000001</v>
      </c>
      <c r="S170" s="214">
        <v>0</v>
      </c>
      <c r="T170" s="215">
        <f t="shared" si="13"/>
        <v>0</v>
      </c>
      <c r="AR170" s="26" t="s">
        <v>189</v>
      </c>
      <c r="AT170" s="26" t="s">
        <v>184</v>
      </c>
      <c r="AU170" s="26" t="s">
        <v>83</v>
      </c>
      <c r="AY170" s="26" t="s">
        <v>182</v>
      </c>
      <c r="BE170" s="216">
        <f t="shared" si="14"/>
        <v>0</v>
      </c>
      <c r="BF170" s="216">
        <f t="shared" si="15"/>
        <v>0</v>
      </c>
      <c r="BG170" s="216">
        <f t="shared" si="16"/>
        <v>0</v>
      </c>
      <c r="BH170" s="216">
        <f t="shared" si="17"/>
        <v>0</v>
      </c>
      <c r="BI170" s="216">
        <f t="shared" si="18"/>
        <v>0</v>
      </c>
      <c r="BJ170" s="26" t="s">
        <v>81</v>
      </c>
      <c r="BK170" s="216">
        <f t="shared" si="19"/>
        <v>0</v>
      </c>
      <c r="BL170" s="26" t="s">
        <v>189</v>
      </c>
      <c r="BM170" s="26" t="s">
        <v>1834</v>
      </c>
    </row>
    <row r="171" spans="2:65" s="1" customFormat="1" ht="16.5" customHeight="1">
      <c r="B171" s="43"/>
      <c r="C171" s="257" t="s">
        <v>460</v>
      </c>
      <c r="D171" s="257" t="s">
        <v>304</v>
      </c>
      <c r="E171" s="258" t="s">
        <v>1485</v>
      </c>
      <c r="F171" s="259" t="s">
        <v>1486</v>
      </c>
      <c r="G171" s="260" t="s">
        <v>204</v>
      </c>
      <c r="H171" s="261">
        <v>3</v>
      </c>
      <c r="I171" s="262"/>
      <c r="J171" s="263">
        <f t="shared" si="10"/>
        <v>0</v>
      </c>
      <c r="K171" s="259" t="s">
        <v>188</v>
      </c>
      <c r="L171" s="264"/>
      <c r="M171" s="265" t="s">
        <v>21</v>
      </c>
      <c r="N171" s="266" t="s">
        <v>45</v>
      </c>
      <c r="O171" s="44"/>
      <c r="P171" s="214">
        <f t="shared" si="11"/>
        <v>0</v>
      </c>
      <c r="Q171" s="214">
        <v>0.44900000000000001</v>
      </c>
      <c r="R171" s="214">
        <f t="shared" si="12"/>
        <v>1.347</v>
      </c>
      <c r="S171" s="214">
        <v>0</v>
      </c>
      <c r="T171" s="215">
        <f t="shared" si="13"/>
        <v>0</v>
      </c>
      <c r="AR171" s="26" t="s">
        <v>218</v>
      </c>
      <c r="AT171" s="26" t="s">
        <v>304</v>
      </c>
      <c r="AU171" s="26" t="s">
        <v>83</v>
      </c>
      <c r="AY171" s="26" t="s">
        <v>182</v>
      </c>
      <c r="BE171" s="216">
        <f t="shared" si="14"/>
        <v>0</v>
      </c>
      <c r="BF171" s="216">
        <f t="shared" si="15"/>
        <v>0</v>
      </c>
      <c r="BG171" s="216">
        <f t="shared" si="16"/>
        <v>0</v>
      </c>
      <c r="BH171" s="216">
        <f t="shared" si="17"/>
        <v>0</v>
      </c>
      <c r="BI171" s="216">
        <f t="shared" si="18"/>
        <v>0</v>
      </c>
      <c r="BJ171" s="26" t="s">
        <v>81</v>
      </c>
      <c r="BK171" s="216">
        <f t="shared" si="19"/>
        <v>0</v>
      </c>
      <c r="BL171" s="26" t="s">
        <v>189</v>
      </c>
      <c r="BM171" s="26" t="s">
        <v>1835</v>
      </c>
    </row>
    <row r="172" spans="2:65" s="1" customFormat="1" ht="16.5" customHeight="1">
      <c r="B172" s="43"/>
      <c r="C172" s="205" t="s">
        <v>465</v>
      </c>
      <c r="D172" s="205" t="s">
        <v>184</v>
      </c>
      <c r="E172" s="206" t="s">
        <v>1836</v>
      </c>
      <c r="F172" s="207" t="s">
        <v>1837</v>
      </c>
      <c r="G172" s="208" t="s">
        <v>204</v>
      </c>
      <c r="H172" s="209">
        <v>1</v>
      </c>
      <c r="I172" s="210"/>
      <c r="J172" s="211">
        <f t="shared" si="10"/>
        <v>0</v>
      </c>
      <c r="K172" s="207" t="s">
        <v>188</v>
      </c>
      <c r="L172" s="63"/>
      <c r="M172" s="212" t="s">
        <v>21</v>
      </c>
      <c r="N172" s="213" t="s">
        <v>45</v>
      </c>
      <c r="O172" s="44"/>
      <c r="P172" s="214">
        <f t="shared" si="11"/>
        <v>0</v>
      </c>
      <c r="Q172" s="214">
        <v>0.32906000000000002</v>
      </c>
      <c r="R172" s="214">
        <f t="shared" si="12"/>
        <v>0.32906000000000002</v>
      </c>
      <c r="S172" s="214">
        <v>0</v>
      </c>
      <c r="T172" s="215">
        <f t="shared" si="13"/>
        <v>0</v>
      </c>
      <c r="AR172" s="26" t="s">
        <v>189</v>
      </c>
      <c r="AT172" s="26" t="s">
        <v>184</v>
      </c>
      <c r="AU172" s="26" t="s">
        <v>83</v>
      </c>
      <c r="AY172" s="26" t="s">
        <v>182</v>
      </c>
      <c r="BE172" s="216">
        <f t="shared" si="14"/>
        <v>0</v>
      </c>
      <c r="BF172" s="216">
        <f t="shared" si="15"/>
        <v>0</v>
      </c>
      <c r="BG172" s="216">
        <f t="shared" si="16"/>
        <v>0</v>
      </c>
      <c r="BH172" s="216">
        <f t="shared" si="17"/>
        <v>0</v>
      </c>
      <c r="BI172" s="216">
        <f t="shared" si="18"/>
        <v>0</v>
      </c>
      <c r="BJ172" s="26" t="s">
        <v>81</v>
      </c>
      <c r="BK172" s="216">
        <f t="shared" si="19"/>
        <v>0</v>
      </c>
      <c r="BL172" s="26" t="s">
        <v>189</v>
      </c>
      <c r="BM172" s="26" t="s">
        <v>1838</v>
      </c>
    </row>
    <row r="173" spans="2:65" s="1" customFormat="1" ht="16.5" customHeight="1">
      <c r="B173" s="43"/>
      <c r="C173" s="257" t="s">
        <v>470</v>
      </c>
      <c r="D173" s="257" t="s">
        <v>304</v>
      </c>
      <c r="E173" s="258" t="s">
        <v>1839</v>
      </c>
      <c r="F173" s="259" t="s">
        <v>1840</v>
      </c>
      <c r="G173" s="260" t="s">
        <v>204</v>
      </c>
      <c r="H173" s="261">
        <v>1</v>
      </c>
      <c r="I173" s="262"/>
      <c r="J173" s="263">
        <f t="shared" si="10"/>
        <v>0</v>
      </c>
      <c r="K173" s="259" t="s">
        <v>188</v>
      </c>
      <c r="L173" s="264"/>
      <c r="M173" s="265" t="s">
        <v>21</v>
      </c>
      <c r="N173" s="266" t="s">
        <v>45</v>
      </c>
      <c r="O173" s="44"/>
      <c r="P173" s="214">
        <f t="shared" si="11"/>
        <v>0</v>
      </c>
      <c r="Q173" s="214">
        <v>2.9499999999999998E-2</v>
      </c>
      <c r="R173" s="214">
        <f t="shared" si="12"/>
        <v>2.9499999999999998E-2</v>
      </c>
      <c r="S173" s="214">
        <v>0</v>
      </c>
      <c r="T173" s="215">
        <f t="shared" si="13"/>
        <v>0</v>
      </c>
      <c r="AR173" s="26" t="s">
        <v>218</v>
      </c>
      <c r="AT173" s="26" t="s">
        <v>304</v>
      </c>
      <c r="AU173" s="26" t="s">
        <v>83</v>
      </c>
      <c r="AY173" s="26" t="s">
        <v>182</v>
      </c>
      <c r="BE173" s="216">
        <f t="shared" si="14"/>
        <v>0</v>
      </c>
      <c r="BF173" s="216">
        <f t="shared" si="15"/>
        <v>0</v>
      </c>
      <c r="BG173" s="216">
        <f t="shared" si="16"/>
        <v>0</v>
      </c>
      <c r="BH173" s="216">
        <f t="shared" si="17"/>
        <v>0</v>
      </c>
      <c r="BI173" s="216">
        <f t="shared" si="18"/>
        <v>0</v>
      </c>
      <c r="BJ173" s="26" t="s">
        <v>81</v>
      </c>
      <c r="BK173" s="216">
        <f t="shared" si="19"/>
        <v>0</v>
      </c>
      <c r="BL173" s="26" t="s">
        <v>189</v>
      </c>
      <c r="BM173" s="26" t="s">
        <v>1841</v>
      </c>
    </row>
    <row r="174" spans="2:65" s="1" customFormat="1" ht="16.5" customHeight="1">
      <c r="B174" s="43"/>
      <c r="C174" s="205" t="s">
        <v>480</v>
      </c>
      <c r="D174" s="205" t="s">
        <v>184</v>
      </c>
      <c r="E174" s="206" t="s">
        <v>1842</v>
      </c>
      <c r="F174" s="207" t="s">
        <v>1843</v>
      </c>
      <c r="G174" s="208" t="s">
        <v>204</v>
      </c>
      <c r="H174" s="209">
        <v>2</v>
      </c>
      <c r="I174" s="210"/>
      <c r="J174" s="211">
        <f t="shared" si="10"/>
        <v>0</v>
      </c>
      <c r="K174" s="207" t="s">
        <v>21</v>
      </c>
      <c r="L174" s="63"/>
      <c r="M174" s="212" t="s">
        <v>21</v>
      </c>
      <c r="N174" s="213" t="s">
        <v>45</v>
      </c>
      <c r="O174" s="44"/>
      <c r="P174" s="214">
        <f t="shared" si="11"/>
        <v>0</v>
      </c>
      <c r="Q174" s="214">
        <v>2.5739999999999999E-2</v>
      </c>
      <c r="R174" s="214">
        <f t="shared" si="12"/>
        <v>5.1479999999999998E-2</v>
      </c>
      <c r="S174" s="214">
        <v>0</v>
      </c>
      <c r="T174" s="215">
        <f t="shared" si="13"/>
        <v>0</v>
      </c>
      <c r="AR174" s="26" t="s">
        <v>189</v>
      </c>
      <c r="AT174" s="26" t="s">
        <v>184</v>
      </c>
      <c r="AU174" s="26" t="s">
        <v>83</v>
      </c>
      <c r="AY174" s="26" t="s">
        <v>182</v>
      </c>
      <c r="BE174" s="216">
        <f t="shared" si="14"/>
        <v>0</v>
      </c>
      <c r="BF174" s="216">
        <f t="shared" si="15"/>
        <v>0</v>
      </c>
      <c r="BG174" s="216">
        <f t="shared" si="16"/>
        <v>0</v>
      </c>
      <c r="BH174" s="216">
        <f t="shared" si="17"/>
        <v>0</v>
      </c>
      <c r="BI174" s="216">
        <f t="shared" si="18"/>
        <v>0</v>
      </c>
      <c r="BJ174" s="26" t="s">
        <v>81</v>
      </c>
      <c r="BK174" s="216">
        <f t="shared" si="19"/>
        <v>0</v>
      </c>
      <c r="BL174" s="26" t="s">
        <v>189</v>
      </c>
      <c r="BM174" s="26" t="s">
        <v>1844</v>
      </c>
    </row>
    <row r="175" spans="2:65" s="1" customFormat="1" ht="25.5" customHeight="1">
      <c r="B175" s="43"/>
      <c r="C175" s="257" t="s">
        <v>493</v>
      </c>
      <c r="D175" s="257" t="s">
        <v>304</v>
      </c>
      <c r="E175" s="258" t="s">
        <v>1845</v>
      </c>
      <c r="F175" s="259" t="s">
        <v>1846</v>
      </c>
      <c r="G175" s="260" t="s">
        <v>804</v>
      </c>
      <c r="H175" s="261">
        <v>2</v>
      </c>
      <c r="I175" s="262"/>
      <c r="J175" s="263">
        <f t="shared" si="10"/>
        <v>0</v>
      </c>
      <c r="K175" s="259" t="s">
        <v>21</v>
      </c>
      <c r="L175" s="264"/>
      <c r="M175" s="265" t="s">
        <v>21</v>
      </c>
      <c r="N175" s="266" t="s">
        <v>45</v>
      </c>
      <c r="O175" s="44"/>
      <c r="P175" s="214">
        <f t="shared" si="11"/>
        <v>0</v>
      </c>
      <c r="Q175" s="214">
        <v>6.0000000000000001E-3</v>
      </c>
      <c r="R175" s="214">
        <f t="shared" si="12"/>
        <v>1.2E-2</v>
      </c>
      <c r="S175" s="214">
        <v>0</v>
      </c>
      <c r="T175" s="215">
        <f t="shared" si="13"/>
        <v>0</v>
      </c>
      <c r="AR175" s="26" t="s">
        <v>218</v>
      </c>
      <c r="AT175" s="26" t="s">
        <v>304</v>
      </c>
      <c r="AU175" s="26" t="s">
        <v>83</v>
      </c>
      <c r="AY175" s="26" t="s">
        <v>182</v>
      </c>
      <c r="BE175" s="216">
        <f t="shared" si="14"/>
        <v>0</v>
      </c>
      <c r="BF175" s="216">
        <f t="shared" si="15"/>
        <v>0</v>
      </c>
      <c r="BG175" s="216">
        <f t="shared" si="16"/>
        <v>0</v>
      </c>
      <c r="BH175" s="216">
        <f t="shared" si="17"/>
        <v>0</v>
      </c>
      <c r="BI175" s="216">
        <f t="shared" si="18"/>
        <v>0</v>
      </c>
      <c r="BJ175" s="26" t="s">
        <v>81</v>
      </c>
      <c r="BK175" s="216">
        <f t="shared" si="19"/>
        <v>0</v>
      </c>
      <c r="BL175" s="26" t="s">
        <v>189</v>
      </c>
      <c r="BM175" s="26" t="s">
        <v>1847</v>
      </c>
    </row>
    <row r="176" spans="2:65" s="1" customFormat="1" ht="25.5" customHeight="1">
      <c r="B176" s="43"/>
      <c r="C176" s="257" t="s">
        <v>497</v>
      </c>
      <c r="D176" s="257" t="s">
        <v>304</v>
      </c>
      <c r="E176" s="258" t="s">
        <v>1848</v>
      </c>
      <c r="F176" s="259" t="s">
        <v>1849</v>
      </c>
      <c r="G176" s="260" t="s">
        <v>804</v>
      </c>
      <c r="H176" s="261">
        <v>2</v>
      </c>
      <c r="I176" s="262"/>
      <c r="J176" s="263">
        <f t="shared" si="10"/>
        <v>0</v>
      </c>
      <c r="K176" s="259" t="s">
        <v>21</v>
      </c>
      <c r="L176" s="264"/>
      <c r="M176" s="265" t="s">
        <v>21</v>
      </c>
      <c r="N176" s="266" t="s">
        <v>45</v>
      </c>
      <c r="O176" s="44"/>
      <c r="P176" s="214">
        <f t="shared" si="11"/>
        <v>0</v>
      </c>
      <c r="Q176" s="214">
        <v>1E-3</v>
      </c>
      <c r="R176" s="214">
        <f t="shared" si="12"/>
        <v>2E-3</v>
      </c>
      <c r="S176" s="214">
        <v>0</v>
      </c>
      <c r="T176" s="215">
        <f t="shared" si="13"/>
        <v>0</v>
      </c>
      <c r="AR176" s="26" t="s">
        <v>218</v>
      </c>
      <c r="AT176" s="26" t="s">
        <v>304</v>
      </c>
      <c r="AU176" s="26" t="s">
        <v>83</v>
      </c>
      <c r="AY176" s="26" t="s">
        <v>182</v>
      </c>
      <c r="BE176" s="216">
        <f t="shared" si="14"/>
        <v>0</v>
      </c>
      <c r="BF176" s="216">
        <f t="shared" si="15"/>
        <v>0</v>
      </c>
      <c r="BG176" s="216">
        <f t="shared" si="16"/>
        <v>0</v>
      </c>
      <c r="BH176" s="216">
        <f t="shared" si="17"/>
        <v>0</v>
      </c>
      <c r="BI176" s="216">
        <f t="shared" si="18"/>
        <v>0</v>
      </c>
      <c r="BJ176" s="26" t="s">
        <v>81</v>
      </c>
      <c r="BK176" s="216">
        <f t="shared" si="19"/>
        <v>0</v>
      </c>
      <c r="BL176" s="26" t="s">
        <v>189</v>
      </c>
      <c r="BM176" s="26" t="s">
        <v>1850</v>
      </c>
    </row>
    <row r="177" spans="2:65" s="1" customFormat="1" ht="16.5" customHeight="1">
      <c r="B177" s="43"/>
      <c r="C177" s="205" t="s">
        <v>501</v>
      </c>
      <c r="D177" s="205" t="s">
        <v>184</v>
      </c>
      <c r="E177" s="206" t="s">
        <v>1851</v>
      </c>
      <c r="F177" s="207" t="s">
        <v>1852</v>
      </c>
      <c r="G177" s="208" t="s">
        <v>372</v>
      </c>
      <c r="H177" s="209">
        <v>48</v>
      </c>
      <c r="I177" s="210"/>
      <c r="J177" s="211">
        <f t="shared" si="10"/>
        <v>0</v>
      </c>
      <c r="K177" s="207" t="s">
        <v>188</v>
      </c>
      <c r="L177" s="63"/>
      <c r="M177" s="212" t="s">
        <v>21</v>
      </c>
      <c r="N177" s="213" t="s">
        <v>45</v>
      </c>
      <c r="O177" s="44"/>
      <c r="P177" s="214">
        <f t="shared" si="11"/>
        <v>0</v>
      </c>
      <c r="Q177" s="214">
        <v>9.0000000000000006E-5</v>
      </c>
      <c r="R177" s="214">
        <f t="shared" si="12"/>
        <v>4.3200000000000001E-3</v>
      </c>
      <c r="S177" s="214">
        <v>0</v>
      </c>
      <c r="T177" s="215">
        <f t="shared" si="13"/>
        <v>0</v>
      </c>
      <c r="AR177" s="26" t="s">
        <v>189</v>
      </c>
      <c r="AT177" s="26" t="s">
        <v>184</v>
      </c>
      <c r="AU177" s="26" t="s">
        <v>83</v>
      </c>
      <c r="AY177" s="26" t="s">
        <v>182</v>
      </c>
      <c r="BE177" s="216">
        <f t="shared" si="14"/>
        <v>0</v>
      </c>
      <c r="BF177" s="216">
        <f t="shared" si="15"/>
        <v>0</v>
      </c>
      <c r="BG177" s="216">
        <f t="shared" si="16"/>
        <v>0</v>
      </c>
      <c r="BH177" s="216">
        <f t="shared" si="17"/>
        <v>0</v>
      </c>
      <c r="BI177" s="216">
        <f t="shared" si="18"/>
        <v>0</v>
      </c>
      <c r="BJ177" s="26" t="s">
        <v>81</v>
      </c>
      <c r="BK177" s="216">
        <f t="shared" si="19"/>
        <v>0</v>
      </c>
      <c r="BL177" s="26" t="s">
        <v>189</v>
      </c>
      <c r="BM177" s="26" t="s">
        <v>1853</v>
      </c>
    </row>
    <row r="178" spans="2:65" s="12" customFormat="1" ht="13.5">
      <c r="B178" s="217"/>
      <c r="C178" s="218"/>
      <c r="D178" s="219" t="s">
        <v>191</v>
      </c>
      <c r="E178" s="220" t="s">
        <v>21</v>
      </c>
      <c r="F178" s="221" t="s">
        <v>1854</v>
      </c>
      <c r="G178" s="218"/>
      <c r="H178" s="222">
        <v>48</v>
      </c>
      <c r="I178" s="223"/>
      <c r="J178" s="218"/>
      <c r="K178" s="218"/>
      <c r="L178" s="224"/>
      <c r="M178" s="225"/>
      <c r="N178" s="226"/>
      <c r="O178" s="226"/>
      <c r="P178" s="226"/>
      <c r="Q178" s="226"/>
      <c r="R178" s="226"/>
      <c r="S178" s="226"/>
      <c r="T178" s="227"/>
      <c r="AT178" s="228" t="s">
        <v>191</v>
      </c>
      <c r="AU178" s="228" t="s">
        <v>83</v>
      </c>
      <c r="AV178" s="12" t="s">
        <v>83</v>
      </c>
      <c r="AW178" s="12" t="s">
        <v>37</v>
      </c>
      <c r="AX178" s="12" t="s">
        <v>81</v>
      </c>
      <c r="AY178" s="228" t="s">
        <v>182</v>
      </c>
    </row>
    <row r="179" spans="2:65" s="11" customFormat="1" ht="29.85" customHeight="1">
      <c r="B179" s="189"/>
      <c r="C179" s="190"/>
      <c r="D179" s="191" t="s">
        <v>73</v>
      </c>
      <c r="E179" s="203" t="s">
        <v>223</v>
      </c>
      <c r="F179" s="203" t="s">
        <v>251</v>
      </c>
      <c r="G179" s="190"/>
      <c r="H179" s="190"/>
      <c r="I179" s="193"/>
      <c r="J179" s="204">
        <f>BK179</f>
        <v>0</v>
      </c>
      <c r="K179" s="190"/>
      <c r="L179" s="195"/>
      <c r="M179" s="196"/>
      <c r="N179" s="197"/>
      <c r="O179" s="197"/>
      <c r="P179" s="198">
        <f>P180+P181</f>
        <v>0</v>
      </c>
      <c r="Q179" s="197"/>
      <c r="R179" s="198">
        <f>R180+R181</f>
        <v>0</v>
      </c>
      <c r="S179" s="197"/>
      <c r="T179" s="199">
        <f>T180+T181</f>
        <v>1.6902080000000002</v>
      </c>
      <c r="AR179" s="200" t="s">
        <v>81</v>
      </c>
      <c r="AT179" s="201" t="s">
        <v>73</v>
      </c>
      <c r="AU179" s="201" t="s">
        <v>81</v>
      </c>
      <c r="AY179" s="200" t="s">
        <v>182</v>
      </c>
      <c r="BK179" s="202">
        <f>BK180+BK181</f>
        <v>0</v>
      </c>
    </row>
    <row r="180" spans="2:65" s="1" customFormat="1" ht="16.5" customHeight="1">
      <c r="B180" s="43"/>
      <c r="C180" s="205" t="s">
        <v>505</v>
      </c>
      <c r="D180" s="205" t="s">
        <v>184</v>
      </c>
      <c r="E180" s="206" t="s">
        <v>1855</v>
      </c>
      <c r="F180" s="207" t="s">
        <v>1856</v>
      </c>
      <c r="G180" s="208" t="s">
        <v>372</v>
      </c>
      <c r="H180" s="209">
        <v>22.1</v>
      </c>
      <c r="I180" s="210"/>
      <c r="J180" s="211">
        <f>ROUND(I180*H180,2)</f>
        <v>0</v>
      </c>
      <c r="K180" s="207" t="s">
        <v>21</v>
      </c>
      <c r="L180" s="63"/>
      <c r="M180" s="212" t="s">
        <v>21</v>
      </c>
      <c r="N180" s="213" t="s">
        <v>45</v>
      </c>
      <c r="O180" s="44"/>
      <c r="P180" s="214">
        <f>O180*H180</f>
        <v>0</v>
      </c>
      <c r="Q180" s="214">
        <v>0</v>
      </c>
      <c r="R180" s="214">
        <f>Q180*H180</f>
        <v>0</v>
      </c>
      <c r="S180" s="214">
        <v>7.6480000000000006E-2</v>
      </c>
      <c r="T180" s="215">
        <f>S180*H180</f>
        <v>1.6902080000000002</v>
      </c>
      <c r="AR180" s="26" t="s">
        <v>189</v>
      </c>
      <c r="AT180" s="26" t="s">
        <v>184</v>
      </c>
      <c r="AU180" s="26" t="s">
        <v>83</v>
      </c>
      <c r="AY180" s="26" t="s">
        <v>182</v>
      </c>
      <c r="BE180" s="216">
        <f>IF(N180="základní",J180,0)</f>
        <v>0</v>
      </c>
      <c r="BF180" s="216">
        <f>IF(N180="snížená",J180,0)</f>
        <v>0</v>
      </c>
      <c r="BG180" s="216">
        <f>IF(N180="zákl. přenesená",J180,0)</f>
        <v>0</v>
      </c>
      <c r="BH180" s="216">
        <f>IF(N180="sníž. přenesená",J180,0)</f>
        <v>0</v>
      </c>
      <c r="BI180" s="216">
        <f>IF(N180="nulová",J180,0)</f>
        <v>0</v>
      </c>
      <c r="BJ180" s="26" t="s">
        <v>81</v>
      </c>
      <c r="BK180" s="216">
        <f>ROUND(I180*H180,2)</f>
        <v>0</v>
      </c>
      <c r="BL180" s="26" t="s">
        <v>189</v>
      </c>
      <c r="BM180" s="26" t="s">
        <v>1857</v>
      </c>
    </row>
    <row r="181" spans="2:65" s="11" customFormat="1" ht="22.35" customHeight="1">
      <c r="B181" s="189"/>
      <c r="C181" s="190"/>
      <c r="D181" s="191" t="s">
        <v>73</v>
      </c>
      <c r="E181" s="203" t="s">
        <v>252</v>
      </c>
      <c r="F181" s="203" t="s">
        <v>253</v>
      </c>
      <c r="G181" s="190"/>
      <c r="H181" s="190"/>
      <c r="I181" s="193"/>
      <c r="J181" s="204">
        <f>BK181</f>
        <v>0</v>
      </c>
      <c r="K181" s="190"/>
      <c r="L181" s="195"/>
      <c r="M181" s="196"/>
      <c r="N181" s="197"/>
      <c r="O181" s="197"/>
      <c r="P181" s="198">
        <f>P182</f>
        <v>0</v>
      </c>
      <c r="Q181" s="197"/>
      <c r="R181" s="198">
        <f>R182</f>
        <v>0</v>
      </c>
      <c r="S181" s="197"/>
      <c r="T181" s="199">
        <f>T182</f>
        <v>0</v>
      </c>
      <c r="AR181" s="200" t="s">
        <v>81</v>
      </c>
      <c r="AT181" s="201" t="s">
        <v>73</v>
      </c>
      <c r="AU181" s="201" t="s">
        <v>83</v>
      </c>
      <c r="AY181" s="200" t="s">
        <v>182</v>
      </c>
      <c r="BK181" s="202">
        <f>BK182</f>
        <v>0</v>
      </c>
    </row>
    <row r="182" spans="2:65" s="13" customFormat="1" ht="14.45" customHeight="1">
      <c r="B182" s="229"/>
      <c r="C182" s="230"/>
      <c r="D182" s="231" t="s">
        <v>73</v>
      </c>
      <c r="E182" s="231" t="s">
        <v>254</v>
      </c>
      <c r="F182" s="231" t="s">
        <v>255</v>
      </c>
      <c r="G182" s="230"/>
      <c r="H182" s="230"/>
      <c r="I182" s="232"/>
      <c r="J182" s="233">
        <f>BK182</f>
        <v>0</v>
      </c>
      <c r="K182" s="230"/>
      <c r="L182" s="234"/>
      <c r="M182" s="235"/>
      <c r="N182" s="236"/>
      <c r="O182" s="236"/>
      <c r="P182" s="237">
        <f>SUM(P183:P186)</f>
        <v>0</v>
      </c>
      <c r="Q182" s="236"/>
      <c r="R182" s="237">
        <f>SUM(R183:R186)</f>
        <v>0</v>
      </c>
      <c r="S182" s="236"/>
      <c r="T182" s="238">
        <f>SUM(T183:T186)</f>
        <v>0</v>
      </c>
      <c r="AR182" s="239" t="s">
        <v>81</v>
      </c>
      <c r="AT182" s="240" t="s">
        <v>73</v>
      </c>
      <c r="AU182" s="240" t="s">
        <v>197</v>
      </c>
      <c r="AY182" s="239" t="s">
        <v>182</v>
      </c>
      <c r="BK182" s="241">
        <f>SUM(BK183:BK186)</f>
        <v>0</v>
      </c>
    </row>
    <row r="183" spans="2:65" s="1" customFormat="1" ht="25.5" customHeight="1">
      <c r="B183" s="43"/>
      <c r="C183" s="205" t="s">
        <v>513</v>
      </c>
      <c r="D183" s="205" t="s">
        <v>184</v>
      </c>
      <c r="E183" s="206" t="s">
        <v>256</v>
      </c>
      <c r="F183" s="207" t="s">
        <v>257</v>
      </c>
      <c r="G183" s="208" t="s">
        <v>258</v>
      </c>
      <c r="H183" s="209">
        <v>1.69</v>
      </c>
      <c r="I183" s="210"/>
      <c r="J183" s="211">
        <f>ROUND(I183*H183,2)</f>
        <v>0</v>
      </c>
      <c r="K183" s="207" t="s">
        <v>188</v>
      </c>
      <c r="L183" s="63"/>
      <c r="M183" s="212" t="s">
        <v>21</v>
      </c>
      <c r="N183" s="213" t="s">
        <v>45</v>
      </c>
      <c r="O183" s="44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AR183" s="26" t="s">
        <v>189</v>
      </c>
      <c r="AT183" s="26" t="s">
        <v>184</v>
      </c>
      <c r="AU183" s="26" t="s">
        <v>189</v>
      </c>
      <c r="AY183" s="26" t="s">
        <v>182</v>
      </c>
      <c r="BE183" s="216">
        <f>IF(N183="základní",J183,0)</f>
        <v>0</v>
      </c>
      <c r="BF183" s="216">
        <f>IF(N183="snížená",J183,0)</f>
        <v>0</v>
      </c>
      <c r="BG183" s="216">
        <f>IF(N183="zákl. přenesená",J183,0)</f>
        <v>0</v>
      </c>
      <c r="BH183" s="216">
        <f>IF(N183="sníž. přenesená",J183,0)</f>
        <v>0</v>
      </c>
      <c r="BI183" s="216">
        <f>IF(N183="nulová",J183,0)</f>
        <v>0</v>
      </c>
      <c r="BJ183" s="26" t="s">
        <v>81</v>
      </c>
      <c r="BK183" s="216">
        <f>ROUND(I183*H183,2)</f>
        <v>0</v>
      </c>
      <c r="BL183" s="26" t="s">
        <v>189</v>
      </c>
      <c r="BM183" s="26" t="s">
        <v>1858</v>
      </c>
    </row>
    <row r="184" spans="2:65" s="1" customFormat="1" ht="38.25" customHeight="1">
      <c r="B184" s="43"/>
      <c r="C184" s="205" t="s">
        <v>517</v>
      </c>
      <c r="D184" s="205" t="s">
        <v>184</v>
      </c>
      <c r="E184" s="206" t="s">
        <v>261</v>
      </c>
      <c r="F184" s="207" t="s">
        <v>262</v>
      </c>
      <c r="G184" s="208" t="s">
        <v>258</v>
      </c>
      <c r="H184" s="209">
        <v>15.21</v>
      </c>
      <c r="I184" s="210"/>
      <c r="J184" s="211">
        <f>ROUND(I184*H184,2)</f>
        <v>0</v>
      </c>
      <c r="K184" s="207" t="s">
        <v>188</v>
      </c>
      <c r="L184" s="63"/>
      <c r="M184" s="212" t="s">
        <v>21</v>
      </c>
      <c r="N184" s="213" t="s">
        <v>45</v>
      </c>
      <c r="O184" s="44"/>
      <c r="P184" s="214">
        <f>O184*H184</f>
        <v>0</v>
      </c>
      <c r="Q184" s="214">
        <v>0</v>
      </c>
      <c r="R184" s="214">
        <f>Q184*H184</f>
        <v>0</v>
      </c>
      <c r="S184" s="214">
        <v>0</v>
      </c>
      <c r="T184" s="215">
        <f>S184*H184</f>
        <v>0</v>
      </c>
      <c r="AR184" s="26" t="s">
        <v>189</v>
      </c>
      <c r="AT184" s="26" t="s">
        <v>184</v>
      </c>
      <c r="AU184" s="26" t="s">
        <v>189</v>
      </c>
      <c r="AY184" s="26" t="s">
        <v>182</v>
      </c>
      <c r="BE184" s="216">
        <f>IF(N184="základní",J184,0)</f>
        <v>0</v>
      </c>
      <c r="BF184" s="216">
        <f>IF(N184="snížená",J184,0)</f>
        <v>0</v>
      </c>
      <c r="BG184" s="216">
        <f>IF(N184="zákl. přenesená",J184,0)</f>
        <v>0</v>
      </c>
      <c r="BH184" s="216">
        <f>IF(N184="sníž. přenesená",J184,0)</f>
        <v>0</v>
      </c>
      <c r="BI184" s="216">
        <f>IF(N184="nulová",J184,0)</f>
        <v>0</v>
      </c>
      <c r="BJ184" s="26" t="s">
        <v>81</v>
      </c>
      <c r="BK184" s="216">
        <f>ROUND(I184*H184,2)</f>
        <v>0</v>
      </c>
      <c r="BL184" s="26" t="s">
        <v>189</v>
      </c>
      <c r="BM184" s="26" t="s">
        <v>1859</v>
      </c>
    </row>
    <row r="185" spans="2:65" s="12" customFormat="1" ht="13.5">
      <c r="B185" s="217"/>
      <c r="C185" s="218"/>
      <c r="D185" s="219" t="s">
        <v>191</v>
      </c>
      <c r="E185" s="218"/>
      <c r="F185" s="221" t="s">
        <v>1860</v>
      </c>
      <c r="G185" s="218"/>
      <c r="H185" s="222">
        <v>15.21</v>
      </c>
      <c r="I185" s="223"/>
      <c r="J185" s="218"/>
      <c r="K185" s="218"/>
      <c r="L185" s="224"/>
      <c r="M185" s="225"/>
      <c r="N185" s="226"/>
      <c r="O185" s="226"/>
      <c r="P185" s="226"/>
      <c r="Q185" s="226"/>
      <c r="R185" s="226"/>
      <c r="S185" s="226"/>
      <c r="T185" s="227"/>
      <c r="AT185" s="228" t="s">
        <v>191</v>
      </c>
      <c r="AU185" s="228" t="s">
        <v>189</v>
      </c>
      <c r="AV185" s="12" t="s">
        <v>83</v>
      </c>
      <c r="AW185" s="12" t="s">
        <v>6</v>
      </c>
      <c r="AX185" s="12" t="s">
        <v>81</v>
      </c>
      <c r="AY185" s="228" t="s">
        <v>182</v>
      </c>
    </row>
    <row r="186" spans="2:65" s="1" customFormat="1" ht="16.5" customHeight="1">
      <c r="B186" s="43"/>
      <c r="C186" s="205" t="s">
        <v>521</v>
      </c>
      <c r="D186" s="205" t="s">
        <v>184</v>
      </c>
      <c r="E186" s="206" t="s">
        <v>562</v>
      </c>
      <c r="F186" s="207" t="s">
        <v>563</v>
      </c>
      <c r="G186" s="208" t="s">
        <v>258</v>
      </c>
      <c r="H186" s="209">
        <v>1.69</v>
      </c>
      <c r="I186" s="210"/>
      <c r="J186" s="211">
        <f>ROUND(I186*H186,2)</f>
        <v>0</v>
      </c>
      <c r="K186" s="207" t="s">
        <v>21</v>
      </c>
      <c r="L186" s="63"/>
      <c r="M186" s="212" t="s">
        <v>21</v>
      </c>
      <c r="N186" s="213" t="s">
        <v>45</v>
      </c>
      <c r="O186" s="44"/>
      <c r="P186" s="214">
        <f>O186*H186</f>
        <v>0</v>
      </c>
      <c r="Q186" s="214">
        <v>0</v>
      </c>
      <c r="R186" s="214">
        <f>Q186*H186</f>
        <v>0</v>
      </c>
      <c r="S186" s="214">
        <v>0</v>
      </c>
      <c r="T186" s="215">
        <f>S186*H186</f>
        <v>0</v>
      </c>
      <c r="AR186" s="26" t="s">
        <v>189</v>
      </c>
      <c r="AT186" s="26" t="s">
        <v>184</v>
      </c>
      <c r="AU186" s="26" t="s">
        <v>189</v>
      </c>
      <c r="AY186" s="26" t="s">
        <v>182</v>
      </c>
      <c r="BE186" s="216">
        <f>IF(N186="základní",J186,0)</f>
        <v>0</v>
      </c>
      <c r="BF186" s="216">
        <f>IF(N186="snížená",J186,0)</f>
        <v>0</v>
      </c>
      <c r="BG186" s="216">
        <f>IF(N186="zákl. přenesená",J186,0)</f>
        <v>0</v>
      </c>
      <c r="BH186" s="216">
        <f>IF(N186="sníž. přenesená",J186,0)</f>
        <v>0</v>
      </c>
      <c r="BI186" s="216">
        <f>IF(N186="nulová",J186,0)</f>
        <v>0</v>
      </c>
      <c r="BJ186" s="26" t="s">
        <v>81</v>
      </c>
      <c r="BK186" s="216">
        <f>ROUND(I186*H186,2)</f>
        <v>0</v>
      </c>
      <c r="BL186" s="26" t="s">
        <v>189</v>
      </c>
      <c r="BM186" s="26" t="s">
        <v>1861</v>
      </c>
    </row>
    <row r="187" spans="2:65" s="11" customFormat="1" ht="29.85" customHeight="1">
      <c r="B187" s="189"/>
      <c r="C187" s="190"/>
      <c r="D187" s="191" t="s">
        <v>73</v>
      </c>
      <c r="E187" s="203" t="s">
        <v>1695</v>
      </c>
      <c r="F187" s="203" t="s">
        <v>253</v>
      </c>
      <c r="G187" s="190"/>
      <c r="H187" s="190"/>
      <c r="I187" s="193"/>
      <c r="J187" s="204">
        <f>BK187</f>
        <v>0</v>
      </c>
      <c r="K187" s="190"/>
      <c r="L187" s="195"/>
      <c r="M187" s="196"/>
      <c r="N187" s="197"/>
      <c r="O187" s="197"/>
      <c r="P187" s="198">
        <f>P188</f>
        <v>0</v>
      </c>
      <c r="Q187" s="197"/>
      <c r="R187" s="198">
        <f>R188</f>
        <v>0</v>
      </c>
      <c r="S187" s="197"/>
      <c r="T187" s="199">
        <f>T188</f>
        <v>0</v>
      </c>
      <c r="AR187" s="200" t="s">
        <v>81</v>
      </c>
      <c r="AT187" s="201" t="s">
        <v>73</v>
      </c>
      <c r="AU187" s="201" t="s">
        <v>81</v>
      </c>
      <c r="AY187" s="200" t="s">
        <v>182</v>
      </c>
      <c r="BK187" s="202">
        <f>BK188</f>
        <v>0</v>
      </c>
    </row>
    <row r="188" spans="2:65" s="1" customFormat="1" ht="38.25" customHeight="1">
      <c r="B188" s="43"/>
      <c r="C188" s="205" t="s">
        <v>526</v>
      </c>
      <c r="D188" s="205" t="s">
        <v>184</v>
      </c>
      <c r="E188" s="206" t="s">
        <v>1697</v>
      </c>
      <c r="F188" s="207" t="s">
        <v>1698</v>
      </c>
      <c r="G188" s="208" t="s">
        <v>258</v>
      </c>
      <c r="H188" s="209">
        <v>28.213999999999999</v>
      </c>
      <c r="I188" s="210"/>
      <c r="J188" s="211">
        <f>ROUND(I188*H188,2)</f>
        <v>0</v>
      </c>
      <c r="K188" s="207" t="s">
        <v>188</v>
      </c>
      <c r="L188" s="63"/>
      <c r="M188" s="212" t="s">
        <v>21</v>
      </c>
      <c r="N188" s="242" t="s">
        <v>45</v>
      </c>
      <c r="O188" s="243"/>
      <c r="P188" s="244">
        <f>O188*H188</f>
        <v>0</v>
      </c>
      <c r="Q188" s="244">
        <v>0</v>
      </c>
      <c r="R188" s="244">
        <f>Q188*H188</f>
        <v>0</v>
      </c>
      <c r="S188" s="244">
        <v>0</v>
      </c>
      <c r="T188" s="245">
        <f>S188*H188</f>
        <v>0</v>
      </c>
      <c r="AR188" s="26" t="s">
        <v>189</v>
      </c>
      <c r="AT188" s="26" t="s">
        <v>184</v>
      </c>
      <c r="AU188" s="26" t="s">
        <v>83</v>
      </c>
      <c r="AY188" s="26" t="s">
        <v>182</v>
      </c>
      <c r="BE188" s="216">
        <f>IF(N188="základní",J188,0)</f>
        <v>0</v>
      </c>
      <c r="BF188" s="216">
        <f>IF(N188="snížená",J188,0)</f>
        <v>0</v>
      </c>
      <c r="BG188" s="216">
        <f>IF(N188="zákl. přenesená",J188,0)</f>
        <v>0</v>
      </c>
      <c r="BH188" s="216">
        <f>IF(N188="sníž. přenesená",J188,0)</f>
        <v>0</v>
      </c>
      <c r="BI188" s="216">
        <f>IF(N188="nulová",J188,0)</f>
        <v>0</v>
      </c>
      <c r="BJ188" s="26" t="s">
        <v>81</v>
      </c>
      <c r="BK188" s="216">
        <f>ROUND(I188*H188,2)</f>
        <v>0</v>
      </c>
      <c r="BL188" s="26" t="s">
        <v>189</v>
      </c>
      <c r="BM188" s="26" t="s">
        <v>1862</v>
      </c>
    </row>
    <row r="189" spans="2:65" s="1" customFormat="1" ht="6.95" customHeight="1">
      <c r="B189" s="58"/>
      <c r="C189" s="59"/>
      <c r="D189" s="59"/>
      <c r="E189" s="59"/>
      <c r="F189" s="59"/>
      <c r="G189" s="59"/>
      <c r="H189" s="59"/>
      <c r="I189" s="150"/>
      <c r="J189" s="59"/>
      <c r="K189" s="59"/>
      <c r="L189" s="63"/>
    </row>
  </sheetData>
  <sheetProtection algorithmName="SHA-512" hashValue="kSCnEKwpXWzVHO1el7doZ9PT605igd59u4wDcG5NwrHxqGyg10tJ/chqmJJIaN0oCE6w1d1+ShEgI5PTubulfQ==" saltValue="aihytLyZGlB3LIGyEV5F7xM+2BAtPlhXyF7OeVFVsa3PmH2Q5NV7kSCLjaV4OAwcT1vLc8WcfWWOFmkZCtLT5Q==" spinCount="100000" sheet="1" objects="1" scenarios="1" formatColumns="0" formatRows="0" autoFilter="0"/>
  <autoFilter ref="C90:K188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0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127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ht="15">
      <c r="B8" s="30"/>
      <c r="C8" s="31"/>
      <c r="D8" s="39" t="s">
        <v>152</v>
      </c>
      <c r="E8" s="31"/>
      <c r="F8" s="31"/>
      <c r="G8" s="31"/>
      <c r="H8" s="31"/>
      <c r="I8" s="128"/>
      <c r="J8" s="31"/>
      <c r="K8" s="33"/>
    </row>
    <row r="9" spans="1:70" s="1" customFormat="1" ht="16.5" customHeight="1">
      <c r="B9" s="43"/>
      <c r="C9" s="44"/>
      <c r="D9" s="44"/>
      <c r="E9" s="416" t="s">
        <v>1863</v>
      </c>
      <c r="F9" s="418"/>
      <c r="G9" s="418"/>
      <c r="H9" s="418"/>
      <c r="I9" s="129"/>
      <c r="J9" s="44"/>
      <c r="K9" s="47"/>
    </row>
    <row r="10" spans="1:70" s="1" customFormat="1" ht="15">
      <c r="B10" s="43"/>
      <c r="C10" s="44"/>
      <c r="D10" s="39" t="s">
        <v>154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9" t="s">
        <v>1864</v>
      </c>
      <c r="F11" s="418"/>
      <c r="G11" s="418"/>
      <c r="H11" s="418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9" t="s">
        <v>20</v>
      </c>
      <c r="E13" s="44"/>
      <c r="F13" s="37" t="s">
        <v>21</v>
      </c>
      <c r="G13" s="44"/>
      <c r="H13" s="44"/>
      <c r="I13" s="130" t="s">
        <v>22</v>
      </c>
      <c r="J13" s="37" t="s">
        <v>21</v>
      </c>
      <c r="K13" s="47"/>
    </row>
    <row r="14" spans="1:70" s="1" customFormat="1" ht="14.45" customHeight="1">
      <c r="B14" s="43"/>
      <c r="C14" s="44"/>
      <c r="D14" s="39" t="s">
        <v>23</v>
      </c>
      <c r="E14" s="44"/>
      <c r="F14" s="37" t="s">
        <v>24</v>
      </c>
      <c r="G14" s="44"/>
      <c r="H14" s="44"/>
      <c r="I14" s="130" t="s">
        <v>25</v>
      </c>
      <c r="J14" s="131" t="str">
        <f>'Rekapitulace stavby'!AN8</f>
        <v>4. 5. 2018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9" t="s">
        <v>27</v>
      </c>
      <c r="E16" s="44"/>
      <c r="F16" s="44"/>
      <c r="G16" s="44"/>
      <c r="H16" s="44"/>
      <c r="I16" s="130" t="s">
        <v>28</v>
      </c>
      <c r="J16" s="37" t="s">
        <v>21</v>
      </c>
      <c r="K16" s="47"/>
    </row>
    <row r="17" spans="2:11" s="1" customFormat="1" ht="18" customHeight="1">
      <c r="B17" s="43"/>
      <c r="C17" s="44"/>
      <c r="D17" s="44"/>
      <c r="E17" s="37" t="s">
        <v>29</v>
      </c>
      <c r="F17" s="44"/>
      <c r="G17" s="44"/>
      <c r="H17" s="44"/>
      <c r="I17" s="130" t="s">
        <v>30</v>
      </c>
      <c r="J17" s="37" t="s">
        <v>21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9" t="s">
        <v>31</v>
      </c>
      <c r="E19" s="44"/>
      <c r="F19" s="44"/>
      <c r="G19" s="44"/>
      <c r="H19" s="44"/>
      <c r="I19" s="130" t="s">
        <v>28</v>
      </c>
      <c r="J19" s="37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7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30</v>
      </c>
      <c r="J20" s="37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9" t="s">
        <v>33</v>
      </c>
      <c r="E22" s="44"/>
      <c r="F22" s="44"/>
      <c r="G22" s="44"/>
      <c r="H22" s="44"/>
      <c r="I22" s="130" t="s">
        <v>28</v>
      </c>
      <c r="J22" s="37" t="s">
        <v>34</v>
      </c>
      <c r="K22" s="47"/>
    </row>
    <row r="23" spans="2:11" s="1" customFormat="1" ht="18" customHeight="1">
      <c r="B23" s="43"/>
      <c r="C23" s="44"/>
      <c r="D23" s="44"/>
      <c r="E23" s="37" t="s">
        <v>35</v>
      </c>
      <c r="F23" s="44"/>
      <c r="G23" s="44"/>
      <c r="H23" s="44"/>
      <c r="I23" s="130" t="s">
        <v>30</v>
      </c>
      <c r="J23" s="37" t="s">
        <v>36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9" t="s">
        <v>38</v>
      </c>
      <c r="E25" s="44"/>
      <c r="F25" s="44"/>
      <c r="G25" s="44"/>
      <c r="H25" s="44"/>
      <c r="I25" s="129"/>
      <c r="J25" s="44"/>
      <c r="K25" s="47"/>
    </row>
    <row r="26" spans="2:11" s="7" customFormat="1" ht="16.5" customHeight="1">
      <c r="B26" s="132"/>
      <c r="C26" s="133"/>
      <c r="D26" s="133"/>
      <c r="E26" s="381" t="s">
        <v>21</v>
      </c>
      <c r="F26" s="381"/>
      <c r="G26" s="381"/>
      <c r="H26" s="38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40</v>
      </c>
      <c r="E29" s="44"/>
      <c r="F29" s="44"/>
      <c r="G29" s="44"/>
      <c r="H29" s="44"/>
      <c r="I29" s="129"/>
      <c r="J29" s="139">
        <f>ROUND(J87,2)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42</v>
      </c>
      <c r="G31" s="44"/>
      <c r="H31" s="44"/>
      <c r="I31" s="140" t="s">
        <v>41</v>
      </c>
      <c r="J31" s="48" t="s">
        <v>43</v>
      </c>
      <c r="K31" s="47"/>
    </row>
    <row r="32" spans="2:11" s="1" customFormat="1" ht="14.45" customHeight="1">
      <c r="B32" s="43"/>
      <c r="C32" s="44"/>
      <c r="D32" s="51" t="s">
        <v>44</v>
      </c>
      <c r="E32" s="51" t="s">
        <v>45</v>
      </c>
      <c r="F32" s="141">
        <f>ROUND(SUM(BE87:BE169), 2)</f>
        <v>0</v>
      </c>
      <c r="G32" s="44"/>
      <c r="H32" s="44"/>
      <c r="I32" s="142">
        <v>0.21</v>
      </c>
      <c r="J32" s="141">
        <f>ROUND(ROUND((SUM(BE87:BE169)),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46</v>
      </c>
      <c r="F33" s="141">
        <f>ROUND(SUM(BF87:BF169), 2)</f>
        <v>0</v>
      </c>
      <c r="G33" s="44"/>
      <c r="H33" s="44"/>
      <c r="I33" s="142">
        <v>0.15</v>
      </c>
      <c r="J33" s="141">
        <f>ROUND(ROUND((SUM(BF87:BF169)),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47</v>
      </c>
      <c r="F34" s="141">
        <f>ROUND(SUM(BG87:BG169),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48</v>
      </c>
      <c r="F35" s="141">
        <f>ROUND(SUM(BH87:BH169),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49</v>
      </c>
      <c r="F36" s="141">
        <f>ROUND(SUM(BI87:BI169),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50</v>
      </c>
      <c r="E38" s="81"/>
      <c r="F38" s="81"/>
      <c r="G38" s="145" t="s">
        <v>51</v>
      </c>
      <c r="H38" s="146" t="s">
        <v>52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2" t="s">
        <v>156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9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6.5" customHeight="1">
      <c r="B47" s="43"/>
      <c r="C47" s="44"/>
      <c r="D47" s="44"/>
      <c r="E47" s="416" t="str">
        <f>E7</f>
        <v>OBCHVAT KRÁLŮV DVŮR - silnice II. třídy - I. etapa</v>
      </c>
      <c r="F47" s="417"/>
      <c r="G47" s="417"/>
      <c r="H47" s="417"/>
      <c r="I47" s="129"/>
      <c r="J47" s="44"/>
      <c r="K47" s="47"/>
    </row>
    <row r="48" spans="2:11" ht="15">
      <c r="B48" s="30"/>
      <c r="C48" s="39" t="s">
        <v>152</v>
      </c>
      <c r="D48" s="31"/>
      <c r="E48" s="31"/>
      <c r="F48" s="31"/>
      <c r="G48" s="31"/>
      <c r="H48" s="31"/>
      <c r="I48" s="128"/>
      <c r="J48" s="31"/>
      <c r="K48" s="33"/>
    </row>
    <row r="49" spans="2:47" s="1" customFormat="1" ht="16.5" customHeight="1">
      <c r="B49" s="43"/>
      <c r="C49" s="44"/>
      <c r="D49" s="44"/>
      <c r="E49" s="416" t="s">
        <v>1863</v>
      </c>
      <c r="F49" s="418"/>
      <c r="G49" s="418"/>
      <c r="H49" s="418"/>
      <c r="I49" s="129"/>
      <c r="J49" s="44"/>
      <c r="K49" s="47"/>
    </row>
    <row r="50" spans="2:47" s="1" customFormat="1" ht="14.45" customHeight="1">
      <c r="B50" s="43"/>
      <c r="C50" s="39" t="s">
        <v>154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17.25" customHeight="1">
      <c r="B51" s="43"/>
      <c r="C51" s="44"/>
      <c r="D51" s="44"/>
      <c r="E51" s="419" t="str">
        <f>E11</f>
        <v>SO 401 - Veřejné osvětlení</v>
      </c>
      <c r="F51" s="418"/>
      <c r="G51" s="418"/>
      <c r="H51" s="418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9" t="s">
        <v>23</v>
      </c>
      <c r="D53" s="44"/>
      <c r="E53" s="44"/>
      <c r="F53" s="37" t="str">
        <f>F14</f>
        <v>Králův Dvůr</v>
      </c>
      <c r="G53" s="44"/>
      <c r="H53" s="44"/>
      <c r="I53" s="130" t="s">
        <v>25</v>
      </c>
      <c r="J53" s="131" t="str">
        <f>IF(J14="","",J14)</f>
        <v>4. 5. 2018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9" t="s">
        <v>27</v>
      </c>
      <c r="D55" s="44"/>
      <c r="E55" s="44"/>
      <c r="F55" s="37" t="str">
        <f>E17</f>
        <v>Město Králův Dvůr, Náměstí Míru  139, 267 01</v>
      </c>
      <c r="G55" s="44"/>
      <c r="H55" s="44"/>
      <c r="I55" s="130" t="s">
        <v>33</v>
      </c>
      <c r="J55" s="381" t="str">
        <f>E23</f>
        <v>Spektra s.r.o.Beroun, V Hlinkách 1548, 266 01</v>
      </c>
      <c r="K55" s="47"/>
    </row>
    <row r="56" spans="2:47" s="1" customFormat="1" ht="14.45" customHeight="1">
      <c r="B56" s="43"/>
      <c r="C56" s="39" t="s">
        <v>31</v>
      </c>
      <c r="D56" s="44"/>
      <c r="E56" s="44"/>
      <c r="F56" s="37" t="str">
        <f>IF(E20="","",E20)</f>
        <v/>
      </c>
      <c r="G56" s="44"/>
      <c r="H56" s="44"/>
      <c r="I56" s="129"/>
      <c r="J56" s="420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157</v>
      </c>
      <c r="D58" s="143"/>
      <c r="E58" s="143"/>
      <c r="F58" s="143"/>
      <c r="G58" s="143"/>
      <c r="H58" s="143"/>
      <c r="I58" s="156"/>
      <c r="J58" s="157" t="s">
        <v>158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159</v>
      </c>
      <c r="D60" s="44"/>
      <c r="E60" s="44"/>
      <c r="F60" s="44"/>
      <c r="G60" s="44"/>
      <c r="H60" s="44"/>
      <c r="I60" s="129"/>
      <c r="J60" s="139">
        <f>J87</f>
        <v>0</v>
      </c>
      <c r="K60" s="47"/>
      <c r="AU60" s="26" t="s">
        <v>160</v>
      </c>
    </row>
    <row r="61" spans="2:47" s="8" customFormat="1" ht="24.95" customHeight="1">
      <c r="B61" s="160"/>
      <c r="C61" s="161"/>
      <c r="D61" s="162" t="s">
        <v>1865</v>
      </c>
      <c r="E61" s="163"/>
      <c r="F61" s="163"/>
      <c r="G61" s="163"/>
      <c r="H61" s="163"/>
      <c r="I61" s="164"/>
      <c r="J61" s="165">
        <f>J88</f>
        <v>0</v>
      </c>
      <c r="K61" s="166"/>
    </row>
    <row r="62" spans="2:47" s="9" customFormat="1" ht="19.899999999999999" customHeight="1">
      <c r="B62" s="167"/>
      <c r="C62" s="168"/>
      <c r="D62" s="169" t="s">
        <v>1866</v>
      </c>
      <c r="E62" s="170"/>
      <c r="F62" s="170"/>
      <c r="G62" s="170"/>
      <c r="H62" s="170"/>
      <c r="I62" s="171"/>
      <c r="J62" s="172">
        <f>J89</f>
        <v>0</v>
      </c>
      <c r="K62" s="173"/>
    </row>
    <row r="63" spans="2:47" s="9" customFormat="1" ht="14.85" customHeight="1">
      <c r="B63" s="167"/>
      <c r="C63" s="168"/>
      <c r="D63" s="169" t="s">
        <v>1867</v>
      </c>
      <c r="E63" s="170"/>
      <c r="F63" s="170"/>
      <c r="G63" s="170"/>
      <c r="H63" s="170"/>
      <c r="I63" s="171"/>
      <c r="J63" s="172">
        <f>J90</f>
        <v>0</v>
      </c>
      <c r="K63" s="173"/>
    </row>
    <row r="64" spans="2:47" s="9" customFormat="1" ht="14.85" customHeight="1">
      <c r="B64" s="167"/>
      <c r="C64" s="168"/>
      <c r="D64" s="169" t="s">
        <v>1868</v>
      </c>
      <c r="E64" s="170"/>
      <c r="F64" s="170"/>
      <c r="G64" s="170"/>
      <c r="H64" s="170"/>
      <c r="I64" s="171"/>
      <c r="J64" s="172">
        <f>J147</f>
        <v>0</v>
      </c>
      <c r="K64" s="173"/>
    </row>
    <row r="65" spans="2:12" s="9" customFormat="1" ht="14.85" customHeight="1">
      <c r="B65" s="167"/>
      <c r="C65" s="168"/>
      <c r="D65" s="169" t="s">
        <v>1869</v>
      </c>
      <c r="E65" s="170"/>
      <c r="F65" s="170"/>
      <c r="G65" s="170"/>
      <c r="H65" s="170"/>
      <c r="I65" s="171"/>
      <c r="J65" s="172">
        <f>J162</f>
        <v>0</v>
      </c>
      <c r="K65" s="173"/>
    </row>
    <row r="66" spans="2:12" s="1" customFormat="1" ht="21.75" customHeight="1">
      <c r="B66" s="43"/>
      <c r="C66" s="44"/>
      <c r="D66" s="44"/>
      <c r="E66" s="44"/>
      <c r="F66" s="44"/>
      <c r="G66" s="44"/>
      <c r="H66" s="44"/>
      <c r="I66" s="129"/>
      <c r="J66" s="44"/>
      <c r="K66" s="47"/>
    </row>
    <row r="67" spans="2:12" s="1" customFormat="1" ht="6.95" customHeight="1">
      <c r="B67" s="58"/>
      <c r="C67" s="59"/>
      <c r="D67" s="59"/>
      <c r="E67" s="59"/>
      <c r="F67" s="59"/>
      <c r="G67" s="59"/>
      <c r="H67" s="59"/>
      <c r="I67" s="150"/>
      <c r="J67" s="59"/>
      <c r="K67" s="60"/>
    </row>
    <row r="71" spans="2:12" s="1" customFormat="1" ht="6.95" customHeight="1">
      <c r="B71" s="61"/>
      <c r="C71" s="62"/>
      <c r="D71" s="62"/>
      <c r="E71" s="62"/>
      <c r="F71" s="62"/>
      <c r="G71" s="62"/>
      <c r="H71" s="62"/>
      <c r="I71" s="153"/>
      <c r="J71" s="62"/>
      <c r="K71" s="62"/>
      <c r="L71" s="63"/>
    </row>
    <row r="72" spans="2:12" s="1" customFormat="1" ht="36.950000000000003" customHeight="1">
      <c r="B72" s="43"/>
      <c r="C72" s="64" t="s">
        <v>166</v>
      </c>
      <c r="D72" s="65"/>
      <c r="E72" s="65"/>
      <c r="F72" s="65"/>
      <c r="G72" s="65"/>
      <c r="H72" s="65"/>
      <c r="I72" s="174"/>
      <c r="J72" s="65"/>
      <c r="K72" s="65"/>
      <c r="L72" s="63"/>
    </row>
    <row r="73" spans="2:12" s="1" customFormat="1" ht="6.95" customHeight="1">
      <c r="B73" s="43"/>
      <c r="C73" s="65"/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14.45" customHeight="1">
      <c r="B74" s="43"/>
      <c r="C74" s="67" t="s">
        <v>18</v>
      </c>
      <c r="D74" s="65"/>
      <c r="E74" s="65"/>
      <c r="F74" s="65"/>
      <c r="G74" s="65"/>
      <c r="H74" s="65"/>
      <c r="I74" s="174"/>
      <c r="J74" s="65"/>
      <c r="K74" s="65"/>
      <c r="L74" s="63"/>
    </row>
    <row r="75" spans="2:12" s="1" customFormat="1" ht="16.5" customHeight="1">
      <c r="B75" s="43"/>
      <c r="C75" s="65"/>
      <c r="D75" s="65"/>
      <c r="E75" s="421" t="str">
        <f>E7</f>
        <v>OBCHVAT KRÁLŮV DVŮR - silnice II. třídy - I. etapa</v>
      </c>
      <c r="F75" s="422"/>
      <c r="G75" s="422"/>
      <c r="H75" s="422"/>
      <c r="I75" s="174"/>
      <c r="J75" s="65"/>
      <c r="K75" s="65"/>
      <c r="L75" s="63"/>
    </row>
    <row r="76" spans="2:12" ht="15">
      <c r="B76" s="30"/>
      <c r="C76" s="67" t="s">
        <v>152</v>
      </c>
      <c r="D76" s="175"/>
      <c r="E76" s="175"/>
      <c r="F76" s="175"/>
      <c r="G76" s="175"/>
      <c r="H76" s="175"/>
      <c r="J76" s="175"/>
      <c r="K76" s="175"/>
      <c r="L76" s="176"/>
    </row>
    <row r="77" spans="2:12" s="1" customFormat="1" ht="16.5" customHeight="1">
      <c r="B77" s="43"/>
      <c r="C77" s="65"/>
      <c r="D77" s="65"/>
      <c r="E77" s="421" t="s">
        <v>1863</v>
      </c>
      <c r="F77" s="423"/>
      <c r="G77" s="423"/>
      <c r="H77" s="423"/>
      <c r="I77" s="174"/>
      <c r="J77" s="65"/>
      <c r="K77" s="65"/>
      <c r="L77" s="63"/>
    </row>
    <row r="78" spans="2:12" s="1" customFormat="1" ht="14.45" customHeight="1">
      <c r="B78" s="43"/>
      <c r="C78" s="67" t="s">
        <v>154</v>
      </c>
      <c r="D78" s="65"/>
      <c r="E78" s="65"/>
      <c r="F78" s="65"/>
      <c r="G78" s="65"/>
      <c r="H78" s="65"/>
      <c r="I78" s="174"/>
      <c r="J78" s="65"/>
      <c r="K78" s="65"/>
      <c r="L78" s="63"/>
    </row>
    <row r="79" spans="2:12" s="1" customFormat="1" ht="17.25" customHeight="1">
      <c r="B79" s="43"/>
      <c r="C79" s="65"/>
      <c r="D79" s="65"/>
      <c r="E79" s="392" t="str">
        <f>E11</f>
        <v>SO 401 - Veřejné osvětlení</v>
      </c>
      <c r="F79" s="423"/>
      <c r="G79" s="423"/>
      <c r="H79" s="423"/>
      <c r="I79" s="174"/>
      <c r="J79" s="65"/>
      <c r="K79" s="65"/>
      <c r="L79" s="63"/>
    </row>
    <row r="80" spans="2:12" s="1" customFormat="1" ht="6.95" customHeight="1">
      <c r="B80" s="43"/>
      <c r="C80" s="65"/>
      <c r="D80" s="65"/>
      <c r="E80" s="65"/>
      <c r="F80" s="65"/>
      <c r="G80" s="65"/>
      <c r="H80" s="65"/>
      <c r="I80" s="174"/>
      <c r="J80" s="65"/>
      <c r="K80" s="65"/>
      <c r="L80" s="63"/>
    </row>
    <row r="81" spans="2:65" s="1" customFormat="1" ht="18" customHeight="1">
      <c r="B81" s="43"/>
      <c r="C81" s="67" t="s">
        <v>23</v>
      </c>
      <c r="D81" s="65"/>
      <c r="E81" s="65"/>
      <c r="F81" s="177" t="str">
        <f>F14</f>
        <v>Králův Dvůr</v>
      </c>
      <c r="G81" s="65"/>
      <c r="H81" s="65"/>
      <c r="I81" s="178" t="s">
        <v>25</v>
      </c>
      <c r="J81" s="75" t="str">
        <f>IF(J14="","",J14)</f>
        <v>4. 5. 2018</v>
      </c>
      <c r="K81" s="65"/>
      <c r="L81" s="63"/>
    </row>
    <row r="82" spans="2:65" s="1" customFormat="1" ht="6.95" customHeight="1">
      <c r="B82" s="43"/>
      <c r="C82" s="65"/>
      <c r="D82" s="65"/>
      <c r="E82" s="65"/>
      <c r="F82" s="65"/>
      <c r="G82" s="65"/>
      <c r="H82" s="65"/>
      <c r="I82" s="174"/>
      <c r="J82" s="65"/>
      <c r="K82" s="65"/>
      <c r="L82" s="63"/>
    </row>
    <row r="83" spans="2:65" s="1" customFormat="1" ht="15">
      <c r="B83" s="43"/>
      <c r="C83" s="67" t="s">
        <v>27</v>
      </c>
      <c r="D83" s="65"/>
      <c r="E83" s="65"/>
      <c r="F83" s="177" t="str">
        <f>E17</f>
        <v>Město Králův Dvůr, Náměstí Míru  139, 267 01</v>
      </c>
      <c r="G83" s="65"/>
      <c r="H83" s="65"/>
      <c r="I83" s="178" t="s">
        <v>33</v>
      </c>
      <c r="J83" s="177" t="str">
        <f>E23</f>
        <v>Spektra s.r.o.Beroun, V Hlinkách 1548, 266 01</v>
      </c>
      <c r="K83" s="65"/>
      <c r="L83" s="63"/>
    </row>
    <row r="84" spans="2:65" s="1" customFormat="1" ht="14.45" customHeight="1">
      <c r="B84" s="43"/>
      <c r="C84" s="67" t="s">
        <v>31</v>
      </c>
      <c r="D84" s="65"/>
      <c r="E84" s="65"/>
      <c r="F84" s="177" t="str">
        <f>IF(E20="","",E20)</f>
        <v/>
      </c>
      <c r="G84" s="65"/>
      <c r="H84" s="65"/>
      <c r="I84" s="174"/>
      <c r="J84" s="65"/>
      <c r="K84" s="65"/>
      <c r="L84" s="63"/>
    </row>
    <row r="85" spans="2:65" s="1" customFormat="1" ht="10.35" customHeight="1">
      <c r="B85" s="43"/>
      <c r="C85" s="65"/>
      <c r="D85" s="65"/>
      <c r="E85" s="65"/>
      <c r="F85" s="65"/>
      <c r="G85" s="65"/>
      <c r="H85" s="65"/>
      <c r="I85" s="174"/>
      <c r="J85" s="65"/>
      <c r="K85" s="65"/>
      <c r="L85" s="63"/>
    </row>
    <row r="86" spans="2:65" s="10" customFormat="1" ht="29.25" customHeight="1">
      <c r="B86" s="179"/>
      <c r="C86" s="180" t="s">
        <v>167</v>
      </c>
      <c r="D86" s="181" t="s">
        <v>59</v>
      </c>
      <c r="E86" s="181" t="s">
        <v>55</v>
      </c>
      <c r="F86" s="181" t="s">
        <v>168</v>
      </c>
      <c r="G86" s="181" t="s">
        <v>169</v>
      </c>
      <c r="H86" s="181" t="s">
        <v>170</v>
      </c>
      <c r="I86" s="182" t="s">
        <v>171</v>
      </c>
      <c r="J86" s="181" t="s">
        <v>158</v>
      </c>
      <c r="K86" s="183" t="s">
        <v>172</v>
      </c>
      <c r="L86" s="184"/>
      <c r="M86" s="83" t="s">
        <v>173</v>
      </c>
      <c r="N86" s="84" t="s">
        <v>44</v>
      </c>
      <c r="O86" s="84" t="s">
        <v>174</v>
      </c>
      <c r="P86" s="84" t="s">
        <v>175</v>
      </c>
      <c r="Q86" s="84" t="s">
        <v>176</v>
      </c>
      <c r="R86" s="84" t="s">
        <v>177</v>
      </c>
      <c r="S86" s="84" t="s">
        <v>178</v>
      </c>
      <c r="T86" s="85" t="s">
        <v>179</v>
      </c>
    </row>
    <row r="87" spans="2:65" s="1" customFormat="1" ht="29.25" customHeight="1">
      <c r="B87" s="43"/>
      <c r="C87" s="89" t="s">
        <v>159</v>
      </c>
      <c r="D87" s="65"/>
      <c r="E87" s="65"/>
      <c r="F87" s="65"/>
      <c r="G87" s="65"/>
      <c r="H87" s="65"/>
      <c r="I87" s="174"/>
      <c r="J87" s="185">
        <f>BK87</f>
        <v>0</v>
      </c>
      <c r="K87" s="65"/>
      <c r="L87" s="63"/>
      <c r="M87" s="86"/>
      <c r="N87" s="87"/>
      <c r="O87" s="87"/>
      <c r="P87" s="186">
        <f>P88</f>
        <v>0</v>
      </c>
      <c r="Q87" s="87"/>
      <c r="R87" s="186">
        <f>R88</f>
        <v>0</v>
      </c>
      <c r="S87" s="87"/>
      <c r="T87" s="187">
        <f>T88</f>
        <v>0</v>
      </c>
      <c r="AT87" s="26" t="s">
        <v>73</v>
      </c>
      <c r="AU87" s="26" t="s">
        <v>160</v>
      </c>
      <c r="BK87" s="188">
        <f>BK88</f>
        <v>0</v>
      </c>
    </row>
    <row r="88" spans="2:65" s="11" customFormat="1" ht="37.35" customHeight="1">
      <c r="B88" s="189"/>
      <c r="C88" s="190"/>
      <c r="D88" s="191" t="s">
        <v>73</v>
      </c>
      <c r="E88" s="192" t="s">
        <v>304</v>
      </c>
      <c r="F88" s="192" t="s">
        <v>1870</v>
      </c>
      <c r="G88" s="190"/>
      <c r="H88" s="190"/>
      <c r="I88" s="193"/>
      <c r="J88" s="194">
        <f>BK88</f>
        <v>0</v>
      </c>
      <c r="K88" s="190"/>
      <c r="L88" s="195"/>
      <c r="M88" s="196"/>
      <c r="N88" s="197"/>
      <c r="O88" s="197"/>
      <c r="P88" s="198">
        <f>P89</f>
        <v>0</v>
      </c>
      <c r="Q88" s="197"/>
      <c r="R88" s="198">
        <f>R89</f>
        <v>0</v>
      </c>
      <c r="S88" s="197"/>
      <c r="T88" s="199">
        <f>T89</f>
        <v>0</v>
      </c>
      <c r="AR88" s="200" t="s">
        <v>197</v>
      </c>
      <c r="AT88" s="201" t="s">
        <v>73</v>
      </c>
      <c r="AU88" s="201" t="s">
        <v>74</v>
      </c>
      <c r="AY88" s="200" t="s">
        <v>182</v>
      </c>
      <c r="BK88" s="202">
        <f>BK89</f>
        <v>0</v>
      </c>
    </row>
    <row r="89" spans="2:65" s="11" customFormat="1" ht="19.899999999999999" customHeight="1">
      <c r="B89" s="189"/>
      <c r="C89" s="190"/>
      <c r="D89" s="191" t="s">
        <v>73</v>
      </c>
      <c r="E89" s="203" t="s">
        <v>1871</v>
      </c>
      <c r="F89" s="203" t="s">
        <v>1872</v>
      </c>
      <c r="G89" s="190"/>
      <c r="H89" s="190"/>
      <c r="I89" s="193"/>
      <c r="J89" s="204">
        <f>BK89</f>
        <v>0</v>
      </c>
      <c r="K89" s="190"/>
      <c r="L89" s="195"/>
      <c r="M89" s="196"/>
      <c r="N89" s="197"/>
      <c r="O89" s="197"/>
      <c r="P89" s="198">
        <f>P90+P147+P162</f>
        <v>0</v>
      </c>
      <c r="Q89" s="197"/>
      <c r="R89" s="198">
        <f>R90+R147+R162</f>
        <v>0</v>
      </c>
      <c r="S89" s="197"/>
      <c r="T89" s="199">
        <f>T90+T147+T162</f>
        <v>0</v>
      </c>
      <c r="AR89" s="200" t="s">
        <v>197</v>
      </c>
      <c r="AT89" s="201" t="s">
        <v>73</v>
      </c>
      <c r="AU89" s="201" t="s">
        <v>81</v>
      </c>
      <c r="AY89" s="200" t="s">
        <v>182</v>
      </c>
      <c r="BK89" s="202">
        <f>BK90+BK147+BK162</f>
        <v>0</v>
      </c>
    </row>
    <row r="90" spans="2:65" s="11" customFormat="1" ht="14.85" customHeight="1">
      <c r="B90" s="189"/>
      <c r="C90" s="190"/>
      <c r="D90" s="191" t="s">
        <v>73</v>
      </c>
      <c r="E90" s="203" t="s">
        <v>1873</v>
      </c>
      <c r="F90" s="203" t="s">
        <v>1874</v>
      </c>
      <c r="G90" s="190"/>
      <c r="H90" s="190"/>
      <c r="I90" s="193"/>
      <c r="J90" s="204">
        <f>BK90</f>
        <v>0</v>
      </c>
      <c r="K90" s="190"/>
      <c r="L90" s="195"/>
      <c r="M90" s="196"/>
      <c r="N90" s="197"/>
      <c r="O90" s="197"/>
      <c r="P90" s="198">
        <f>SUM(P91:P146)</f>
        <v>0</v>
      </c>
      <c r="Q90" s="197"/>
      <c r="R90" s="198">
        <f>SUM(R91:R146)</f>
        <v>0</v>
      </c>
      <c r="S90" s="197"/>
      <c r="T90" s="199">
        <f>SUM(T91:T146)</f>
        <v>0</v>
      </c>
      <c r="AR90" s="200" t="s">
        <v>197</v>
      </c>
      <c r="AT90" s="201" t="s">
        <v>73</v>
      </c>
      <c r="AU90" s="201" t="s">
        <v>83</v>
      </c>
      <c r="AY90" s="200" t="s">
        <v>182</v>
      </c>
      <c r="BK90" s="202">
        <f>SUM(BK91:BK146)</f>
        <v>0</v>
      </c>
    </row>
    <row r="91" spans="2:65" s="1" customFormat="1" ht="25.5" customHeight="1">
      <c r="B91" s="43"/>
      <c r="C91" s="205" t="s">
        <v>81</v>
      </c>
      <c r="D91" s="205" t="s">
        <v>184</v>
      </c>
      <c r="E91" s="206" t="s">
        <v>1875</v>
      </c>
      <c r="F91" s="207" t="s">
        <v>1876</v>
      </c>
      <c r="G91" s="208" t="s">
        <v>231</v>
      </c>
      <c r="H91" s="209">
        <v>1</v>
      </c>
      <c r="I91" s="210"/>
      <c r="J91" s="211">
        <f>ROUND(I91*H91,2)</f>
        <v>0</v>
      </c>
      <c r="K91" s="207" t="s">
        <v>21</v>
      </c>
      <c r="L91" s="63"/>
      <c r="M91" s="212" t="s">
        <v>21</v>
      </c>
      <c r="N91" s="213" t="s">
        <v>45</v>
      </c>
      <c r="O91" s="44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AR91" s="26" t="s">
        <v>1102</v>
      </c>
      <c r="AT91" s="26" t="s">
        <v>184</v>
      </c>
      <c r="AU91" s="26" t="s">
        <v>197</v>
      </c>
      <c r="AY91" s="26" t="s">
        <v>182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26" t="s">
        <v>81</v>
      </c>
      <c r="BK91" s="216">
        <f>ROUND(I91*H91,2)</f>
        <v>0</v>
      </c>
      <c r="BL91" s="26" t="s">
        <v>1102</v>
      </c>
      <c r="BM91" s="26" t="s">
        <v>1877</v>
      </c>
    </row>
    <row r="92" spans="2:65" s="1" customFormat="1" ht="16.5" customHeight="1">
      <c r="B92" s="43"/>
      <c r="C92" s="257" t="s">
        <v>83</v>
      </c>
      <c r="D92" s="257" t="s">
        <v>304</v>
      </c>
      <c r="E92" s="258" t="s">
        <v>1878</v>
      </c>
      <c r="F92" s="259" t="s">
        <v>1879</v>
      </c>
      <c r="G92" s="260" t="s">
        <v>204</v>
      </c>
      <c r="H92" s="261">
        <v>33</v>
      </c>
      <c r="I92" s="262"/>
      <c r="J92" s="263">
        <f>ROUND(I92*H92,2)</f>
        <v>0</v>
      </c>
      <c r="K92" s="259" t="s">
        <v>21</v>
      </c>
      <c r="L92" s="264"/>
      <c r="M92" s="265" t="s">
        <v>21</v>
      </c>
      <c r="N92" s="266" t="s">
        <v>45</v>
      </c>
      <c r="O92" s="44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AR92" s="26" t="s">
        <v>1880</v>
      </c>
      <c r="AT92" s="26" t="s">
        <v>304</v>
      </c>
      <c r="AU92" s="26" t="s">
        <v>197</v>
      </c>
      <c r="AY92" s="26" t="s">
        <v>182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26" t="s">
        <v>81</v>
      </c>
      <c r="BK92" s="216">
        <f>ROUND(I92*H92,2)</f>
        <v>0</v>
      </c>
      <c r="BL92" s="26" t="s">
        <v>1102</v>
      </c>
      <c r="BM92" s="26" t="s">
        <v>1881</v>
      </c>
    </row>
    <row r="93" spans="2:65" s="1" customFormat="1" ht="27">
      <c r="B93" s="43"/>
      <c r="C93" s="65"/>
      <c r="D93" s="219" t="s">
        <v>899</v>
      </c>
      <c r="E93" s="65"/>
      <c r="F93" s="277" t="s">
        <v>1882</v>
      </c>
      <c r="G93" s="65"/>
      <c r="H93" s="65"/>
      <c r="I93" s="174"/>
      <c r="J93" s="65"/>
      <c r="K93" s="65"/>
      <c r="L93" s="63"/>
      <c r="M93" s="278"/>
      <c r="N93" s="44"/>
      <c r="O93" s="44"/>
      <c r="P93" s="44"/>
      <c r="Q93" s="44"/>
      <c r="R93" s="44"/>
      <c r="S93" s="44"/>
      <c r="T93" s="80"/>
      <c r="AT93" s="26" t="s">
        <v>899</v>
      </c>
      <c r="AU93" s="26" t="s">
        <v>197</v>
      </c>
    </row>
    <row r="94" spans="2:65" s="1" customFormat="1" ht="16.5" customHeight="1">
      <c r="B94" s="43"/>
      <c r="C94" s="257" t="s">
        <v>197</v>
      </c>
      <c r="D94" s="257" t="s">
        <v>304</v>
      </c>
      <c r="E94" s="258" t="s">
        <v>1883</v>
      </c>
      <c r="F94" s="259" t="s">
        <v>1884</v>
      </c>
      <c r="G94" s="260" t="s">
        <v>204</v>
      </c>
      <c r="H94" s="261">
        <v>33</v>
      </c>
      <c r="I94" s="262"/>
      <c r="J94" s="263">
        <f>ROUND(I94*H94,2)</f>
        <v>0</v>
      </c>
      <c r="K94" s="259" t="s">
        <v>21</v>
      </c>
      <c r="L94" s="264"/>
      <c r="M94" s="265" t="s">
        <v>21</v>
      </c>
      <c r="N94" s="266" t="s">
        <v>45</v>
      </c>
      <c r="O94" s="44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AR94" s="26" t="s">
        <v>1880</v>
      </c>
      <c r="AT94" s="26" t="s">
        <v>304</v>
      </c>
      <c r="AU94" s="26" t="s">
        <v>197</v>
      </c>
      <c r="AY94" s="26" t="s">
        <v>182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26" t="s">
        <v>81</v>
      </c>
      <c r="BK94" s="216">
        <f>ROUND(I94*H94,2)</f>
        <v>0</v>
      </c>
      <c r="BL94" s="26" t="s">
        <v>1102</v>
      </c>
      <c r="BM94" s="26" t="s">
        <v>1885</v>
      </c>
    </row>
    <row r="95" spans="2:65" s="1" customFormat="1" ht="27">
      <c r="B95" s="43"/>
      <c r="C95" s="65"/>
      <c r="D95" s="219" t="s">
        <v>899</v>
      </c>
      <c r="E95" s="65"/>
      <c r="F95" s="277" t="s">
        <v>1882</v>
      </c>
      <c r="G95" s="65"/>
      <c r="H95" s="65"/>
      <c r="I95" s="174"/>
      <c r="J95" s="65"/>
      <c r="K95" s="65"/>
      <c r="L95" s="63"/>
      <c r="M95" s="278"/>
      <c r="N95" s="44"/>
      <c r="O95" s="44"/>
      <c r="P95" s="44"/>
      <c r="Q95" s="44"/>
      <c r="R95" s="44"/>
      <c r="S95" s="44"/>
      <c r="T95" s="80"/>
      <c r="AT95" s="26" t="s">
        <v>899</v>
      </c>
      <c r="AU95" s="26" t="s">
        <v>197</v>
      </c>
    </row>
    <row r="96" spans="2:65" s="1" customFormat="1" ht="16.5" customHeight="1">
      <c r="B96" s="43"/>
      <c r="C96" s="257" t="s">
        <v>189</v>
      </c>
      <c r="D96" s="257" t="s">
        <v>304</v>
      </c>
      <c r="E96" s="258" t="s">
        <v>1886</v>
      </c>
      <c r="F96" s="259" t="s">
        <v>1887</v>
      </c>
      <c r="G96" s="260" t="s">
        <v>204</v>
      </c>
      <c r="H96" s="261">
        <v>7</v>
      </c>
      <c r="I96" s="262"/>
      <c r="J96" s="263">
        <f>ROUND(I96*H96,2)</f>
        <v>0</v>
      </c>
      <c r="K96" s="259" t="s">
        <v>21</v>
      </c>
      <c r="L96" s="264"/>
      <c r="M96" s="265" t="s">
        <v>21</v>
      </c>
      <c r="N96" s="266" t="s">
        <v>45</v>
      </c>
      <c r="O96" s="44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AR96" s="26" t="s">
        <v>1880</v>
      </c>
      <c r="AT96" s="26" t="s">
        <v>304</v>
      </c>
      <c r="AU96" s="26" t="s">
        <v>197</v>
      </c>
      <c r="AY96" s="26" t="s">
        <v>182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26" t="s">
        <v>81</v>
      </c>
      <c r="BK96" s="216">
        <f>ROUND(I96*H96,2)</f>
        <v>0</v>
      </c>
      <c r="BL96" s="26" t="s">
        <v>1102</v>
      </c>
      <c r="BM96" s="26" t="s">
        <v>1888</v>
      </c>
    </row>
    <row r="97" spans="2:65" s="1" customFormat="1" ht="27">
      <c r="B97" s="43"/>
      <c r="C97" s="65"/>
      <c r="D97" s="219" t="s">
        <v>899</v>
      </c>
      <c r="E97" s="65"/>
      <c r="F97" s="277" t="s">
        <v>1889</v>
      </c>
      <c r="G97" s="65"/>
      <c r="H97" s="65"/>
      <c r="I97" s="174"/>
      <c r="J97" s="65"/>
      <c r="K97" s="65"/>
      <c r="L97" s="63"/>
      <c r="M97" s="278"/>
      <c r="N97" s="44"/>
      <c r="O97" s="44"/>
      <c r="P97" s="44"/>
      <c r="Q97" s="44"/>
      <c r="R97" s="44"/>
      <c r="S97" s="44"/>
      <c r="T97" s="80"/>
      <c r="AT97" s="26" t="s">
        <v>899</v>
      </c>
      <c r="AU97" s="26" t="s">
        <v>197</v>
      </c>
    </row>
    <row r="98" spans="2:65" s="1" customFormat="1" ht="16.5" customHeight="1">
      <c r="B98" s="43"/>
      <c r="C98" s="257" t="s">
        <v>206</v>
      </c>
      <c r="D98" s="257" t="s">
        <v>304</v>
      </c>
      <c r="E98" s="258" t="s">
        <v>1890</v>
      </c>
      <c r="F98" s="259" t="s">
        <v>1891</v>
      </c>
      <c r="G98" s="260" t="s">
        <v>204</v>
      </c>
      <c r="H98" s="261">
        <v>7</v>
      </c>
      <c r="I98" s="262"/>
      <c r="J98" s="263">
        <f>ROUND(I98*H98,2)</f>
        <v>0</v>
      </c>
      <c r="K98" s="259" t="s">
        <v>21</v>
      </c>
      <c r="L98" s="264"/>
      <c r="M98" s="265" t="s">
        <v>21</v>
      </c>
      <c r="N98" s="266" t="s">
        <v>45</v>
      </c>
      <c r="O98" s="44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AR98" s="26" t="s">
        <v>1880</v>
      </c>
      <c r="AT98" s="26" t="s">
        <v>304</v>
      </c>
      <c r="AU98" s="26" t="s">
        <v>197</v>
      </c>
      <c r="AY98" s="26" t="s">
        <v>182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26" t="s">
        <v>81</v>
      </c>
      <c r="BK98" s="216">
        <f>ROUND(I98*H98,2)</f>
        <v>0</v>
      </c>
      <c r="BL98" s="26" t="s">
        <v>1102</v>
      </c>
      <c r="BM98" s="26" t="s">
        <v>1892</v>
      </c>
    </row>
    <row r="99" spans="2:65" s="1" customFormat="1" ht="27">
      <c r="B99" s="43"/>
      <c r="C99" s="65"/>
      <c r="D99" s="219" t="s">
        <v>899</v>
      </c>
      <c r="E99" s="65"/>
      <c r="F99" s="277" t="s">
        <v>1889</v>
      </c>
      <c r="G99" s="65"/>
      <c r="H99" s="65"/>
      <c r="I99" s="174"/>
      <c r="J99" s="65"/>
      <c r="K99" s="65"/>
      <c r="L99" s="63"/>
      <c r="M99" s="278"/>
      <c r="N99" s="44"/>
      <c r="O99" s="44"/>
      <c r="P99" s="44"/>
      <c r="Q99" s="44"/>
      <c r="R99" s="44"/>
      <c r="S99" s="44"/>
      <c r="T99" s="80"/>
      <c r="AT99" s="26" t="s">
        <v>899</v>
      </c>
      <c r="AU99" s="26" t="s">
        <v>197</v>
      </c>
    </row>
    <row r="100" spans="2:65" s="1" customFormat="1" ht="16.5" customHeight="1">
      <c r="B100" s="43"/>
      <c r="C100" s="257" t="s">
        <v>210</v>
      </c>
      <c r="D100" s="257" t="s">
        <v>304</v>
      </c>
      <c r="E100" s="258" t="s">
        <v>1893</v>
      </c>
      <c r="F100" s="259" t="s">
        <v>1894</v>
      </c>
      <c r="G100" s="260" t="s">
        <v>204</v>
      </c>
      <c r="H100" s="261">
        <v>1</v>
      </c>
      <c r="I100" s="262"/>
      <c r="J100" s="263">
        <f>ROUND(I100*H100,2)</f>
        <v>0</v>
      </c>
      <c r="K100" s="259" t="s">
        <v>21</v>
      </c>
      <c r="L100" s="264"/>
      <c r="M100" s="265" t="s">
        <v>21</v>
      </c>
      <c r="N100" s="266" t="s">
        <v>45</v>
      </c>
      <c r="O100" s="44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AR100" s="26" t="s">
        <v>1880</v>
      </c>
      <c r="AT100" s="26" t="s">
        <v>304</v>
      </c>
      <c r="AU100" s="26" t="s">
        <v>197</v>
      </c>
      <c r="AY100" s="26" t="s">
        <v>182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26" t="s">
        <v>81</v>
      </c>
      <c r="BK100" s="216">
        <f>ROUND(I100*H100,2)</f>
        <v>0</v>
      </c>
      <c r="BL100" s="26" t="s">
        <v>1102</v>
      </c>
      <c r="BM100" s="26" t="s">
        <v>1895</v>
      </c>
    </row>
    <row r="101" spans="2:65" s="1" customFormat="1" ht="27">
      <c r="B101" s="43"/>
      <c r="C101" s="65"/>
      <c r="D101" s="219" t="s">
        <v>899</v>
      </c>
      <c r="E101" s="65"/>
      <c r="F101" s="277" t="s">
        <v>1896</v>
      </c>
      <c r="G101" s="65"/>
      <c r="H101" s="65"/>
      <c r="I101" s="174"/>
      <c r="J101" s="65"/>
      <c r="K101" s="65"/>
      <c r="L101" s="63"/>
      <c r="M101" s="278"/>
      <c r="N101" s="44"/>
      <c r="O101" s="44"/>
      <c r="P101" s="44"/>
      <c r="Q101" s="44"/>
      <c r="R101" s="44"/>
      <c r="S101" s="44"/>
      <c r="T101" s="80"/>
      <c r="AT101" s="26" t="s">
        <v>899</v>
      </c>
      <c r="AU101" s="26" t="s">
        <v>197</v>
      </c>
    </row>
    <row r="102" spans="2:65" s="1" customFormat="1" ht="16.5" customHeight="1">
      <c r="B102" s="43"/>
      <c r="C102" s="257" t="s">
        <v>214</v>
      </c>
      <c r="D102" s="257" t="s">
        <v>304</v>
      </c>
      <c r="E102" s="258" t="s">
        <v>1893</v>
      </c>
      <c r="F102" s="259" t="s">
        <v>1894</v>
      </c>
      <c r="G102" s="260" t="s">
        <v>204</v>
      </c>
      <c r="H102" s="261">
        <v>1</v>
      </c>
      <c r="I102" s="262"/>
      <c r="J102" s="263">
        <f>ROUND(I102*H102,2)</f>
        <v>0</v>
      </c>
      <c r="K102" s="259" t="s">
        <v>21</v>
      </c>
      <c r="L102" s="264"/>
      <c r="M102" s="265" t="s">
        <v>21</v>
      </c>
      <c r="N102" s="266" t="s">
        <v>45</v>
      </c>
      <c r="O102" s="44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AR102" s="26" t="s">
        <v>1880</v>
      </c>
      <c r="AT102" s="26" t="s">
        <v>304</v>
      </c>
      <c r="AU102" s="26" t="s">
        <v>197</v>
      </c>
      <c r="AY102" s="26" t="s">
        <v>182</v>
      </c>
      <c r="BE102" s="216">
        <f>IF(N102="základní",J102,0)</f>
        <v>0</v>
      </c>
      <c r="BF102" s="216">
        <f>IF(N102="snížená",J102,0)</f>
        <v>0</v>
      </c>
      <c r="BG102" s="216">
        <f>IF(N102="zákl. přenesená",J102,0)</f>
        <v>0</v>
      </c>
      <c r="BH102" s="216">
        <f>IF(N102="sníž. přenesená",J102,0)</f>
        <v>0</v>
      </c>
      <c r="BI102" s="216">
        <f>IF(N102="nulová",J102,0)</f>
        <v>0</v>
      </c>
      <c r="BJ102" s="26" t="s">
        <v>81</v>
      </c>
      <c r="BK102" s="216">
        <f>ROUND(I102*H102,2)</f>
        <v>0</v>
      </c>
      <c r="BL102" s="26" t="s">
        <v>1102</v>
      </c>
      <c r="BM102" s="26" t="s">
        <v>1897</v>
      </c>
    </row>
    <row r="103" spans="2:65" s="1" customFormat="1" ht="27">
      <c r="B103" s="43"/>
      <c r="C103" s="65"/>
      <c r="D103" s="219" t="s">
        <v>899</v>
      </c>
      <c r="E103" s="65"/>
      <c r="F103" s="277" t="s">
        <v>1898</v>
      </c>
      <c r="G103" s="65"/>
      <c r="H103" s="65"/>
      <c r="I103" s="174"/>
      <c r="J103" s="65"/>
      <c r="K103" s="65"/>
      <c r="L103" s="63"/>
      <c r="M103" s="278"/>
      <c r="N103" s="44"/>
      <c r="O103" s="44"/>
      <c r="P103" s="44"/>
      <c r="Q103" s="44"/>
      <c r="R103" s="44"/>
      <c r="S103" s="44"/>
      <c r="T103" s="80"/>
      <c r="AT103" s="26" t="s">
        <v>899</v>
      </c>
      <c r="AU103" s="26" t="s">
        <v>197</v>
      </c>
    </row>
    <row r="104" spans="2:65" s="1" customFormat="1" ht="16.5" customHeight="1">
      <c r="B104" s="43"/>
      <c r="C104" s="257" t="s">
        <v>218</v>
      </c>
      <c r="D104" s="257" t="s">
        <v>304</v>
      </c>
      <c r="E104" s="258" t="s">
        <v>1893</v>
      </c>
      <c r="F104" s="259" t="s">
        <v>1894</v>
      </c>
      <c r="G104" s="260" t="s">
        <v>204</v>
      </c>
      <c r="H104" s="261">
        <v>1</v>
      </c>
      <c r="I104" s="262"/>
      <c r="J104" s="263">
        <f>ROUND(I104*H104,2)</f>
        <v>0</v>
      </c>
      <c r="K104" s="259" t="s">
        <v>21</v>
      </c>
      <c r="L104" s="264"/>
      <c r="M104" s="265" t="s">
        <v>21</v>
      </c>
      <c r="N104" s="266" t="s">
        <v>45</v>
      </c>
      <c r="O104" s="44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AR104" s="26" t="s">
        <v>1880</v>
      </c>
      <c r="AT104" s="26" t="s">
        <v>304</v>
      </c>
      <c r="AU104" s="26" t="s">
        <v>197</v>
      </c>
      <c r="AY104" s="26" t="s">
        <v>182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26" t="s">
        <v>81</v>
      </c>
      <c r="BK104" s="216">
        <f>ROUND(I104*H104,2)</f>
        <v>0</v>
      </c>
      <c r="BL104" s="26" t="s">
        <v>1102</v>
      </c>
      <c r="BM104" s="26" t="s">
        <v>1899</v>
      </c>
    </row>
    <row r="105" spans="2:65" s="1" customFormat="1" ht="27">
      <c r="B105" s="43"/>
      <c r="C105" s="65"/>
      <c r="D105" s="219" t="s">
        <v>899</v>
      </c>
      <c r="E105" s="65"/>
      <c r="F105" s="277" t="s">
        <v>1900</v>
      </c>
      <c r="G105" s="65"/>
      <c r="H105" s="65"/>
      <c r="I105" s="174"/>
      <c r="J105" s="65"/>
      <c r="K105" s="65"/>
      <c r="L105" s="63"/>
      <c r="M105" s="278"/>
      <c r="N105" s="44"/>
      <c r="O105" s="44"/>
      <c r="P105" s="44"/>
      <c r="Q105" s="44"/>
      <c r="R105" s="44"/>
      <c r="S105" s="44"/>
      <c r="T105" s="80"/>
      <c r="AT105" s="26" t="s">
        <v>899</v>
      </c>
      <c r="AU105" s="26" t="s">
        <v>197</v>
      </c>
    </row>
    <row r="106" spans="2:65" s="1" customFormat="1" ht="16.5" customHeight="1">
      <c r="B106" s="43"/>
      <c r="C106" s="257" t="s">
        <v>223</v>
      </c>
      <c r="D106" s="257" t="s">
        <v>304</v>
      </c>
      <c r="E106" s="258" t="s">
        <v>1893</v>
      </c>
      <c r="F106" s="259" t="s">
        <v>1894</v>
      </c>
      <c r="G106" s="260" t="s">
        <v>204</v>
      </c>
      <c r="H106" s="261">
        <v>1</v>
      </c>
      <c r="I106" s="262"/>
      <c r="J106" s="263">
        <f>ROUND(I106*H106,2)</f>
        <v>0</v>
      </c>
      <c r="K106" s="259" t="s">
        <v>21</v>
      </c>
      <c r="L106" s="264"/>
      <c r="M106" s="265" t="s">
        <v>21</v>
      </c>
      <c r="N106" s="266" t="s">
        <v>45</v>
      </c>
      <c r="O106" s="44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AR106" s="26" t="s">
        <v>1880</v>
      </c>
      <c r="AT106" s="26" t="s">
        <v>304</v>
      </c>
      <c r="AU106" s="26" t="s">
        <v>197</v>
      </c>
      <c r="AY106" s="26" t="s">
        <v>182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26" t="s">
        <v>81</v>
      </c>
      <c r="BK106" s="216">
        <f>ROUND(I106*H106,2)</f>
        <v>0</v>
      </c>
      <c r="BL106" s="26" t="s">
        <v>1102</v>
      </c>
      <c r="BM106" s="26" t="s">
        <v>1901</v>
      </c>
    </row>
    <row r="107" spans="2:65" s="1" customFormat="1" ht="27">
      <c r="B107" s="43"/>
      <c r="C107" s="65"/>
      <c r="D107" s="219" t="s">
        <v>899</v>
      </c>
      <c r="E107" s="65"/>
      <c r="F107" s="277" t="s">
        <v>1902</v>
      </c>
      <c r="G107" s="65"/>
      <c r="H107" s="65"/>
      <c r="I107" s="174"/>
      <c r="J107" s="65"/>
      <c r="K107" s="65"/>
      <c r="L107" s="63"/>
      <c r="M107" s="278"/>
      <c r="N107" s="44"/>
      <c r="O107" s="44"/>
      <c r="P107" s="44"/>
      <c r="Q107" s="44"/>
      <c r="R107" s="44"/>
      <c r="S107" s="44"/>
      <c r="T107" s="80"/>
      <c r="AT107" s="26" t="s">
        <v>899</v>
      </c>
      <c r="AU107" s="26" t="s">
        <v>197</v>
      </c>
    </row>
    <row r="108" spans="2:65" s="1" customFormat="1" ht="16.5" customHeight="1">
      <c r="B108" s="43"/>
      <c r="C108" s="257" t="s">
        <v>228</v>
      </c>
      <c r="D108" s="257" t="s">
        <v>304</v>
      </c>
      <c r="E108" s="258" t="s">
        <v>1903</v>
      </c>
      <c r="F108" s="259" t="s">
        <v>1904</v>
      </c>
      <c r="G108" s="260" t="s">
        <v>204</v>
      </c>
      <c r="H108" s="261">
        <v>1</v>
      </c>
      <c r="I108" s="262"/>
      <c r="J108" s="263">
        <f>ROUND(I108*H108,2)</f>
        <v>0</v>
      </c>
      <c r="K108" s="259" t="s">
        <v>21</v>
      </c>
      <c r="L108" s="264"/>
      <c r="M108" s="265" t="s">
        <v>21</v>
      </c>
      <c r="N108" s="266" t="s">
        <v>45</v>
      </c>
      <c r="O108" s="44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AR108" s="26" t="s">
        <v>1880</v>
      </c>
      <c r="AT108" s="26" t="s">
        <v>304</v>
      </c>
      <c r="AU108" s="26" t="s">
        <v>197</v>
      </c>
      <c r="AY108" s="26" t="s">
        <v>182</v>
      </c>
      <c r="BE108" s="216">
        <f>IF(N108="základní",J108,0)</f>
        <v>0</v>
      </c>
      <c r="BF108" s="216">
        <f>IF(N108="snížená",J108,0)</f>
        <v>0</v>
      </c>
      <c r="BG108" s="216">
        <f>IF(N108="zákl. přenesená",J108,0)</f>
        <v>0</v>
      </c>
      <c r="BH108" s="216">
        <f>IF(N108="sníž. přenesená",J108,0)</f>
        <v>0</v>
      </c>
      <c r="BI108" s="216">
        <f>IF(N108="nulová",J108,0)</f>
        <v>0</v>
      </c>
      <c r="BJ108" s="26" t="s">
        <v>81</v>
      </c>
      <c r="BK108" s="216">
        <f>ROUND(I108*H108,2)</f>
        <v>0</v>
      </c>
      <c r="BL108" s="26" t="s">
        <v>1102</v>
      </c>
      <c r="BM108" s="26" t="s">
        <v>1905</v>
      </c>
    </row>
    <row r="109" spans="2:65" s="1" customFormat="1" ht="27">
      <c r="B109" s="43"/>
      <c r="C109" s="65"/>
      <c r="D109" s="219" t="s">
        <v>899</v>
      </c>
      <c r="E109" s="65"/>
      <c r="F109" s="277" t="s">
        <v>1906</v>
      </c>
      <c r="G109" s="65"/>
      <c r="H109" s="65"/>
      <c r="I109" s="174"/>
      <c r="J109" s="65"/>
      <c r="K109" s="65"/>
      <c r="L109" s="63"/>
      <c r="M109" s="278"/>
      <c r="N109" s="44"/>
      <c r="O109" s="44"/>
      <c r="P109" s="44"/>
      <c r="Q109" s="44"/>
      <c r="R109" s="44"/>
      <c r="S109" s="44"/>
      <c r="T109" s="80"/>
      <c r="AT109" s="26" t="s">
        <v>899</v>
      </c>
      <c r="AU109" s="26" t="s">
        <v>197</v>
      </c>
    </row>
    <row r="110" spans="2:65" s="1" customFormat="1" ht="16.5" customHeight="1">
      <c r="B110" s="43"/>
      <c r="C110" s="257" t="s">
        <v>233</v>
      </c>
      <c r="D110" s="257" t="s">
        <v>304</v>
      </c>
      <c r="E110" s="258" t="s">
        <v>1893</v>
      </c>
      <c r="F110" s="259" t="s">
        <v>1894</v>
      </c>
      <c r="G110" s="260" t="s">
        <v>204</v>
      </c>
      <c r="H110" s="261">
        <v>1</v>
      </c>
      <c r="I110" s="262"/>
      <c r="J110" s="263">
        <f>ROUND(I110*H110,2)</f>
        <v>0</v>
      </c>
      <c r="K110" s="259" t="s">
        <v>21</v>
      </c>
      <c r="L110" s="264"/>
      <c r="M110" s="265" t="s">
        <v>21</v>
      </c>
      <c r="N110" s="266" t="s">
        <v>45</v>
      </c>
      <c r="O110" s="44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AR110" s="26" t="s">
        <v>1880</v>
      </c>
      <c r="AT110" s="26" t="s">
        <v>304</v>
      </c>
      <c r="AU110" s="26" t="s">
        <v>197</v>
      </c>
      <c r="AY110" s="26" t="s">
        <v>182</v>
      </c>
      <c r="BE110" s="216">
        <f>IF(N110="základní",J110,0)</f>
        <v>0</v>
      </c>
      <c r="BF110" s="216">
        <f>IF(N110="snížená",J110,0)</f>
        <v>0</v>
      </c>
      <c r="BG110" s="216">
        <f>IF(N110="zákl. přenesená",J110,0)</f>
        <v>0</v>
      </c>
      <c r="BH110" s="216">
        <f>IF(N110="sníž. přenesená",J110,0)</f>
        <v>0</v>
      </c>
      <c r="BI110" s="216">
        <f>IF(N110="nulová",J110,0)</f>
        <v>0</v>
      </c>
      <c r="BJ110" s="26" t="s">
        <v>81</v>
      </c>
      <c r="BK110" s="216">
        <f>ROUND(I110*H110,2)</f>
        <v>0</v>
      </c>
      <c r="BL110" s="26" t="s">
        <v>1102</v>
      </c>
      <c r="BM110" s="26" t="s">
        <v>1907</v>
      </c>
    </row>
    <row r="111" spans="2:65" s="1" customFormat="1" ht="27">
      <c r="B111" s="43"/>
      <c r="C111" s="65"/>
      <c r="D111" s="219" t="s">
        <v>899</v>
      </c>
      <c r="E111" s="65"/>
      <c r="F111" s="277" t="s">
        <v>1908</v>
      </c>
      <c r="G111" s="65"/>
      <c r="H111" s="65"/>
      <c r="I111" s="174"/>
      <c r="J111" s="65"/>
      <c r="K111" s="65"/>
      <c r="L111" s="63"/>
      <c r="M111" s="278"/>
      <c r="N111" s="44"/>
      <c r="O111" s="44"/>
      <c r="P111" s="44"/>
      <c r="Q111" s="44"/>
      <c r="R111" s="44"/>
      <c r="S111" s="44"/>
      <c r="T111" s="80"/>
      <c r="AT111" s="26" t="s">
        <v>899</v>
      </c>
      <c r="AU111" s="26" t="s">
        <v>197</v>
      </c>
    </row>
    <row r="112" spans="2:65" s="1" customFormat="1" ht="16.5" customHeight="1">
      <c r="B112" s="43"/>
      <c r="C112" s="257" t="s">
        <v>239</v>
      </c>
      <c r="D112" s="257" t="s">
        <v>304</v>
      </c>
      <c r="E112" s="258" t="s">
        <v>1909</v>
      </c>
      <c r="F112" s="259" t="s">
        <v>1910</v>
      </c>
      <c r="G112" s="260" t="s">
        <v>204</v>
      </c>
      <c r="H112" s="261">
        <v>6</v>
      </c>
      <c r="I112" s="262"/>
      <c r="J112" s="263">
        <f>ROUND(I112*H112,2)</f>
        <v>0</v>
      </c>
      <c r="K112" s="259" t="s">
        <v>21</v>
      </c>
      <c r="L112" s="264"/>
      <c r="M112" s="265" t="s">
        <v>21</v>
      </c>
      <c r="N112" s="266" t="s">
        <v>45</v>
      </c>
      <c r="O112" s="44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AR112" s="26" t="s">
        <v>1880</v>
      </c>
      <c r="AT112" s="26" t="s">
        <v>304</v>
      </c>
      <c r="AU112" s="26" t="s">
        <v>197</v>
      </c>
      <c r="AY112" s="26" t="s">
        <v>182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26" t="s">
        <v>81</v>
      </c>
      <c r="BK112" s="216">
        <f>ROUND(I112*H112,2)</f>
        <v>0</v>
      </c>
      <c r="BL112" s="26" t="s">
        <v>1102</v>
      </c>
      <c r="BM112" s="26" t="s">
        <v>1911</v>
      </c>
    </row>
    <row r="113" spans="2:65" s="1" customFormat="1" ht="27">
      <c r="B113" s="43"/>
      <c r="C113" s="65"/>
      <c r="D113" s="219" t="s">
        <v>899</v>
      </c>
      <c r="E113" s="65"/>
      <c r="F113" s="277" t="s">
        <v>1912</v>
      </c>
      <c r="G113" s="65"/>
      <c r="H113" s="65"/>
      <c r="I113" s="174"/>
      <c r="J113" s="65"/>
      <c r="K113" s="65"/>
      <c r="L113" s="63"/>
      <c r="M113" s="278"/>
      <c r="N113" s="44"/>
      <c r="O113" s="44"/>
      <c r="P113" s="44"/>
      <c r="Q113" s="44"/>
      <c r="R113" s="44"/>
      <c r="S113" s="44"/>
      <c r="T113" s="80"/>
      <c r="AT113" s="26" t="s">
        <v>899</v>
      </c>
      <c r="AU113" s="26" t="s">
        <v>197</v>
      </c>
    </row>
    <row r="114" spans="2:65" s="1" customFormat="1" ht="25.5" customHeight="1">
      <c r="B114" s="43"/>
      <c r="C114" s="257" t="s">
        <v>243</v>
      </c>
      <c r="D114" s="257" t="s">
        <v>304</v>
      </c>
      <c r="E114" s="258" t="s">
        <v>1913</v>
      </c>
      <c r="F114" s="259" t="s">
        <v>1914</v>
      </c>
      <c r="G114" s="260" t="s">
        <v>204</v>
      </c>
      <c r="H114" s="261">
        <v>47</v>
      </c>
      <c r="I114" s="262"/>
      <c r="J114" s="263">
        <f>ROUND(I114*H114,2)</f>
        <v>0</v>
      </c>
      <c r="K114" s="259" t="s">
        <v>21</v>
      </c>
      <c r="L114" s="264"/>
      <c r="M114" s="265" t="s">
        <v>21</v>
      </c>
      <c r="N114" s="266" t="s">
        <v>45</v>
      </c>
      <c r="O114" s="44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AR114" s="26" t="s">
        <v>1880</v>
      </c>
      <c r="AT114" s="26" t="s">
        <v>304</v>
      </c>
      <c r="AU114" s="26" t="s">
        <v>197</v>
      </c>
      <c r="AY114" s="26" t="s">
        <v>182</v>
      </c>
      <c r="BE114" s="216">
        <f>IF(N114="základní",J114,0)</f>
        <v>0</v>
      </c>
      <c r="BF114" s="216">
        <f>IF(N114="snížená",J114,0)</f>
        <v>0</v>
      </c>
      <c r="BG114" s="216">
        <f>IF(N114="zákl. přenesená",J114,0)</f>
        <v>0</v>
      </c>
      <c r="BH114" s="216">
        <f>IF(N114="sníž. přenesená",J114,0)</f>
        <v>0</v>
      </c>
      <c r="BI114" s="216">
        <f>IF(N114="nulová",J114,0)</f>
        <v>0</v>
      </c>
      <c r="BJ114" s="26" t="s">
        <v>81</v>
      </c>
      <c r="BK114" s="216">
        <f>ROUND(I114*H114,2)</f>
        <v>0</v>
      </c>
      <c r="BL114" s="26" t="s">
        <v>1102</v>
      </c>
      <c r="BM114" s="26" t="s">
        <v>1915</v>
      </c>
    </row>
    <row r="115" spans="2:65" s="1" customFormat="1" ht="27">
      <c r="B115" s="43"/>
      <c r="C115" s="65"/>
      <c r="D115" s="219" t="s">
        <v>899</v>
      </c>
      <c r="E115" s="65"/>
      <c r="F115" s="277" t="s">
        <v>1916</v>
      </c>
      <c r="G115" s="65"/>
      <c r="H115" s="65"/>
      <c r="I115" s="174"/>
      <c r="J115" s="65"/>
      <c r="K115" s="65"/>
      <c r="L115" s="63"/>
      <c r="M115" s="278"/>
      <c r="N115" s="44"/>
      <c r="O115" s="44"/>
      <c r="P115" s="44"/>
      <c r="Q115" s="44"/>
      <c r="R115" s="44"/>
      <c r="S115" s="44"/>
      <c r="T115" s="80"/>
      <c r="AT115" s="26" t="s">
        <v>899</v>
      </c>
      <c r="AU115" s="26" t="s">
        <v>197</v>
      </c>
    </row>
    <row r="116" spans="2:65" s="1" customFormat="1" ht="16.5" customHeight="1">
      <c r="B116" s="43"/>
      <c r="C116" s="257" t="s">
        <v>247</v>
      </c>
      <c r="D116" s="257" t="s">
        <v>304</v>
      </c>
      <c r="E116" s="258" t="s">
        <v>1917</v>
      </c>
      <c r="F116" s="259" t="s">
        <v>1918</v>
      </c>
      <c r="G116" s="260" t="s">
        <v>204</v>
      </c>
      <c r="H116" s="261">
        <v>33</v>
      </c>
      <c r="I116" s="262"/>
      <c r="J116" s="263">
        <f>ROUND(I116*H116,2)</f>
        <v>0</v>
      </c>
      <c r="K116" s="259" t="s">
        <v>21</v>
      </c>
      <c r="L116" s="264"/>
      <c r="M116" s="265" t="s">
        <v>21</v>
      </c>
      <c r="N116" s="266" t="s">
        <v>45</v>
      </c>
      <c r="O116" s="44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AR116" s="26" t="s">
        <v>1880</v>
      </c>
      <c r="AT116" s="26" t="s">
        <v>304</v>
      </c>
      <c r="AU116" s="26" t="s">
        <v>197</v>
      </c>
      <c r="AY116" s="26" t="s">
        <v>182</v>
      </c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26" t="s">
        <v>81</v>
      </c>
      <c r="BK116" s="216">
        <f>ROUND(I116*H116,2)</f>
        <v>0</v>
      </c>
      <c r="BL116" s="26" t="s">
        <v>1102</v>
      </c>
      <c r="BM116" s="26" t="s">
        <v>1919</v>
      </c>
    </row>
    <row r="117" spans="2:65" s="1" customFormat="1" ht="27">
      <c r="B117" s="43"/>
      <c r="C117" s="65"/>
      <c r="D117" s="219" t="s">
        <v>899</v>
      </c>
      <c r="E117" s="65"/>
      <c r="F117" s="277" t="s">
        <v>1882</v>
      </c>
      <c r="G117" s="65"/>
      <c r="H117" s="65"/>
      <c r="I117" s="174"/>
      <c r="J117" s="65"/>
      <c r="K117" s="65"/>
      <c r="L117" s="63"/>
      <c r="M117" s="278"/>
      <c r="N117" s="44"/>
      <c r="O117" s="44"/>
      <c r="P117" s="44"/>
      <c r="Q117" s="44"/>
      <c r="R117" s="44"/>
      <c r="S117" s="44"/>
      <c r="T117" s="80"/>
      <c r="AT117" s="26" t="s">
        <v>899</v>
      </c>
      <c r="AU117" s="26" t="s">
        <v>197</v>
      </c>
    </row>
    <row r="118" spans="2:65" s="1" customFormat="1" ht="16.5" customHeight="1">
      <c r="B118" s="43"/>
      <c r="C118" s="257" t="s">
        <v>10</v>
      </c>
      <c r="D118" s="257" t="s">
        <v>304</v>
      </c>
      <c r="E118" s="258" t="s">
        <v>1920</v>
      </c>
      <c r="F118" s="259" t="s">
        <v>1921</v>
      </c>
      <c r="G118" s="260" t="s">
        <v>204</v>
      </c>
      <c r="H118" s="261">
        <v>6</v>
      </c>
      <c r="I118" s="262"/>
      <c r="J118" s="263">
        <f>ROUND(I118*H118,2)</f>
        <v>0</v>
      </c>
      <c r="K118" s="259" t="s">
        <v>21</v>
      </c>
      <c r="L118" s="264"/>
      <c r="M118" s="265" t="s">
        <v>21</v>
      </c>
      <c r="N118" s="266" t="s">
        <v>45</v>
      </c>
      <c r="O118" s="44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AR118" s="26" t="s">
        <v>1880</v>
      </c>
      <c r="AT118" s="26" t="s">
        <v>304</v>
      </c>
      <c r="AU118" s="26" t="s">
        <v>197</v>
      </c>
      <c r="AY118" s="26" t="s">
        <v>182</v>
      </c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26" t="s">
        <v>81</v>
      </c>
      <c r="BK118" s="216">
        <f>ROUND(I118*H118,2)</f>
        <v>0</v>
      </c>
      <c r="BL118" s="26" t="s">
        <v>1102</v>
      </c>
      <c r="BM118" s="26" t="s">
        <v>1922</v>
      </c>
    </row>
    <row r="119" spans="2:65" s="1" customFormat="1" ht="27">
      <c r="B119" s="43"/>
      <c r="C119" s="65"/>
      <c r="D119" s="219" t="s">
        <v>899</v>
      </c>
      <c r="E119" s="65"/>
      <c r="F119" s="277" t="s">
        <v>1923</v>
      </c>
      <c r="G119" s="65"/>
      <c r="H119" s="65"/>
      <c r="I119" s="174"/>
      <c r="J119" s="65"/>
      <c r="K119" s="65"/>
      <c r="L119" s="63"/>
      <c r="M119" s="278"/>
      <c r="N119" s="44"/>
      <c r="O119" s="44"/>
      <c r="P119" s="44"/>
      <c r="Q119" s="44"/>
      <c r="R119" s="44"/>
      <c r="S119" s="44"/>
      <c r="T119" s="80"/>
      <c r="AT119" s="26" t="s">
        <v>899</v>
      </c>
      <c r="AU119" s="26" t="s">
        <v>197</v>
      </c>
    </row>
    <row r="120" spans="2:65" s="1" customFormat="1" ht="16.5" customHeight="1">
      <c r="B120" s="43"/>
      <c r="C120" s="257" t="s">
        <v>260</v>
      </c>
      <c r="D120" s="257" t="s">
        <v>304</v>
      </c>
      <c r="E120" s="258" t="s">
        <v>1924</v>
      </c>
      <c r="F120" s="259" t="s">
        <v>1925</v>
      </c>
      <c r="G120" s="260" t="s">
        <v>204</v>
      </c>
      <c r="H120" s="261">
        <v>7</v>
      </c>
      <c r="I120" s="262"/>
      <c r="J120" s="263">
        <f>ROUND(I120*H120,2)</f>
        <v>0</v>
      </c>
      <c r="K120" s="259" t="s">
        <v>21</v>
      </c>
      <c r="L120" s="264"/>
      <c r="M120" s="265" t="s">
        <v>21</v>
      </c>
      <c r="N120" s="266" t="s">
        <v>45</v>
      </c>
      <c r="O120" s="44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AR120" s="26" t="s">
        <v>1880</v>
      </c>
      <c r="AT120" s="26" t="s">
        <v>304</v>
      </c>
      <c r="AU120" s="26" t="s">
        <v>197</v>
      </c>
      <c r="AY120" s="26" t="s">
        <v>182</v>
      </c>
      <c r="BE120" s="216">
        <f>IF(N120="základní",J120,0)</f>
        <v>0</v>
      </c>
      <c r="BF120" s="216">
        <f>IF(N120="snížená",J120,0)</f>
        <v>0</v>
      </c>
      <c r="BG120" s="216">
        <f>IF(N120="zákl. přenesená",J120,0)</f>
        <v>0</v>
      </c>
      <c r="BH120" s="216">
        <f>IF(N120="sníž. přenesená",J120,0)</f>
        <v>0</v>
      </c>
      <c r="BI120" s="216">
        <f>IF(N120="nulová",J120,0)</f>
        <v>0</v>
      </c>
      <c r="BJ120" s="26" t="s">
        <v>81</v>
      </c>
      <c r="BK120" s="216">
        <f>ROUND(I120*H120,2)</f>
        <v>0</v>
      </c>
      <c r="BL120" s="26" t="s">
        <v>1102</v>
      </c>
      <c r="BM120" s="26" t="s">
        <v>1926</v>
      </c>
    </row>
    <row r="121" spans="2:65" s="1" customFormat="1" ht="27">
      <c r="B121" s="43"/>
      <c r="C121" s="65"/>
      <c r="D121" s="219" t="s">
        <v>899</v>
      </c>
      <c r="E121" s="65"/>
      <c r="F121" s="277" t="s">
        <v>1889</v>
      </c>
      <c r="G121" s="65"/>
      <c r="H121" s="65"/>
      <c r="I121" s="174"/>
      <c r="J121" s="65"/>
      <c r="K121" s="65"/>
      <c r="L121" s="63"/>
      <c r="M121" s="278"/>
      <c r="N121" s="44"/>
      <c r="O121" s="44"/>
      <c r="P121" s="44"/>
      <c r="Q121" s="44"/>
      <c r="R121" s="44"/>
      <c r="S121" s="44"/>
      <c r="T121" s="80"/>
      <c r="AT121" s="26" t="s">
        <v>899</v>
      </c>
      <c r="AU121" s="26" t="s">
        <v>197</v>
      </c>
    </row>
    <row r="122" spans="2:65" s="1" customFormat="1" ht="16.5" customHeight="1">
      <c r="B122" s="43"/>
      <c r="C122" s="257" t="s">
        <v>265</v>
      </c>
      <c r="D122" s="257" t="s">
        <v>304</v>
      </c>
      <c r="E122" s="258" t="s">
        <v>1927</v>
      </c>
      <c r="F122" s="259" t="s">
        <v>1928</v>
      </c>
      <c r="G122" s="260" t="s">
        <v>204</v>
      </c>
      <c r="H122" s="261">
        <v>47</v>
      </c>
      <c r="I122" s="262"/>
      <c r="J122" s="263">
        <f>ROUND(I122*H122,2)</f>
        <v>0</v>
      </c>
      <c r="K122" s="259" t="s">
        <v>21</v>
      </c>
      <c r="L122" s="264"/>
      <c r="M122" s="265" t="s">
        <v>21</v>
      </c>
      <c r="N122" s="266" t="s">
        <v>45</v>
      </c>
      <c r="O122" s="44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AR122" s="26" t="s">
        <v>1880</v>
      </c>
      <c r="AT122" s="26" t="s">
        <v>304</v>
      </c>
      <c r="AU122" s="26" t="s">
        <v>197</v>
      </c>
      <c r="AY122" s="26" t="s">
        <v>182</v>
      </c>
      <c r="BE122" s="216">
        <f>IF(N122="základní",J122,0)</f>
        <v>0</v>
      </c>
      <c r="BF122" s="216">
        <f>IF(N122="snížená",J122,0)</f>
        <v>0</v>
      </c>
      <c r="BG122" s="216">
        <f>IF(N122="zákl. přenesená",J122,0)</f>
        <v>0</v>
      </c>
      <c r="BH122" s="216">
        <f>IF(N122="sníž. přenesená",J122,0)</f>
        <v>0</v>
      </c>
      <c r="BI122" s="216">
        <f>IF(N122="nulová",J122,0)</f>
        <v>0</v>
      </c>
      <c r="BJ122" s="26" t="s">
        <v>81</v>
      </c>
      <c r="BK122" s="216">
        <f>ROUND(I122*H122,2)</f>
        <v>0</v>
      </c>
      <c r="BL122" s="26" t="s">
        <v>1102</v>
      </c>
      <c r="BM122" s="26" t="s">
        <v>1929</v>
      </c>
    </row>
    <row r="123" spans="2:65" s="1" customFormat="1" ht="27">
      <c r="B123" s="43"/>
      <c r="C123" s="65"/>
      <c r="D123" s="219" t="s">
        <v>899</v>
      </c>
      <c r="E123" s="65"/>
      <c r="F123" s="277" t="s">
        <v>1916</v>
      </c>
      <c r="G123" s="65"/>
      <c r="H123" s="65"/>
      <c r="I123" s="174"/>
      <c r="J123" s="65"/>
      <c r="K123" s="65"/>
      <c r="L123" s="63"/>
      <c r="M123" s="278"/>
      <c r="N123" s="44"/>
      <c r="O123" s="44"/>
      <c r="P123" s="44"/>
      <c r="Q123" s="44"/>
      <c r="R123" s="44"/>
      <c r="S123" s="44"/>
      <c r="T123" s="80"/>
      <c r="AT123" s="26" t="s">
        <v>899</v>
      </c>
      <c r="AU123" s="26" t="s">
        <v>197</v>
      </c>
    </row>
    <row r="124" spans="2:65" s="1" customFormat="1" ht="16.5" customHeight="1">
      <c r="B124" s="43"/>
      <c r="C124" s="257" t="s">
        <v>353</v>
      </c>
      <c r="D124" s="257" t="s">
        <v>304</v>
      </c>
      <c r="E124" s="258" t="s">
        <v>1930</v>
      </c>
      <c r="F124" s="259" t="s">
        <v>1931</v>
      </c>
      <c r="G124" s="260" t="s">
        <v>204</v>
      </c>
      <c r="H124" s="261">
        <v>47</v>
      </c>
      <c r="I124" s="262"/>
      <c r="J124" s="263">
        <f>ROUND(I124*H124,2)</f>
        <v>0</v>
      </c>
      <c r="K124" s="259" t="s">
        <v>21</v>
      </c>
      <c r="L124" s="264"/>
      <c r="M124" s="265" t="s">
        <v>21</v>
      </c>
      <c r="N124" s="266" t="s">
        <v>45</v>
      </c>
      <c r="O124" s="44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AR124" s="26" t="s">
        <v>1880</v>
      </c>
      <c r="AT124" s="26" t="s">
        <v>304</v>
      </c>
      <c r="AU124" s="26" t="s">
        <v>197</v>
      </c>
      <c r="AY124" s="26" t="s">
        <v>182</v>
      </c>
      <c r="BE124" s="216">
        <f>IF(N124="základní",J124,0)</f>
        <v>0</v>
      </c>
      <c r="BF124" s="216">
        <f>IF(N124="snížená",J124,0)</f>
        <v>0</v>
      </c>
      <c r="BG124" s="216">
        <f>IF(N124="zákl. přenesená",J124,0)</f>
        <v>0</v>
      </c>
      <c r="BH124" s="216">
        <f>IF(N124="sníž. přenesená",J124,0)</f>
        <v>0</v>
      </c>
      <c r="BI124" s="216">
        <f>IF(N124="nulová",J124,0)</f>
        <v>0</v>
      </c>
      <c r="BJ124" s="26" t="s">
        <v>81</v>
      </c>
      <c r="BK124" s="216">
        <f>ROUND(I124*H124,2)</f>
        <v>0</v>
      </c>
      <c r="BL124" s="26" t="s">
        <v>1102</v>
      </c>
      <c r="BM124" s="26" t="s">
        <v>1932</v>
      </c>
    </row>
    <row r="125" spans="2:65" s="1" customFormat="1" ht="27">
      <c r="B125" s="43"/>
      <c r="C125" s="65"/>
      <c r="D125" s="219" t="s">
        <v>899</v>
      </c>
      <c r="E125" s="65"/>
      <c r="F125" s="277" t="s">
        <v>1916</v>
      </c>
      <c r="G125" s="65"/>
      <c r="H125" s="65"/>
      <c r="I125" s="174"/>
      <c r="J125" s="65"/>
      <c r="K125" s="65"/>
      <c r="L125" s="63"/>
      <c r="M125" s="278"/>
      <c r="N125" s="44"/>
      <c r="O125" s="44"/>
      <c r="P125" s="44"/>
      <c r="Q125" s="44"/>
      <c r="R125" s="44"/>
      <c r="S125" s="44"/>
      <c r="T125" s="80"/>
      <c r="AT125" s="26" t="s">
        <v>899</v>
      </c>
      <c r="AU125" s="26" t="s">
        <v>197</v>
      </c>
    </row>
    <row r="126" spans="2:65" s="1" customFormat="1" ht="16.5" customHeight="1">
      <c r="B126" s="43"/>
      <c r="C126" s="257" t="s">
        <v>359</v>
      </c>
      <c r="D126" s="257" t="s">
        <v>304</v>
      </c>
      <c r="E126" s="258" t="s">
        <v>1933</v>
      </c>
      <c r="F126" s="259" t="s">
        <v>1934</v>
      </c>
      <c r="G126" s="260" t="s">
        <v>204</v>
      </c>
      <c r="H126" s="261">
        <v>47</v>
      </c>
      <c r="I126" s="262"/>
      <c r="J126" s="263">
        <f>ROUND(I126*H126,2)</f>
        <v>0</v>
      </c>
      <c r="K126" s="259" t="s">
        <v>21</v>
      </c>
      <c r="L126" s="264"/>
      <c r="M126" s="265" t="s">
        <v>21</v>
      </c>
      <c r="N126" s="266" t="s">
        <v>45</v>
      </c>
      <c r="O126" s="44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AR126" s="26" t="s">
        <v>1880</v>
      </c>
      <c r="AT126" s="26" t="s">
        <v>304</v>
      </c>
      <c r="AU126" s="26" t="s">
        <v>197</v>
      </c>
      <c r="AY126" s="26" t="s">
        <v>182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26" t="s">
        <v>81</v>
      </c>
      <c r="BK126" s="216">
        <f>ROUND(I126*H126,2)</f>
        <v>0</v>
      </c>
      <c r="BL126" s="26" t="s">
        <v>1102</v>
      </c>
      <c r="BM126" s="26" t="s">
        <v>1935</v>
      </c>
    </row>
    <row r="127" spans="2:65" s="1" customFormat="1" ht="27">
      <c r="B127" s="43"/>
      <c r="C127" s="65"/>
      <c r="D127" s="219" t="s">
        <v>899</v>
      </c>
      <c r="E127" s="65"/>
      <c r="F127" s="277" t="s">
        <v>1916</v>
      </c>
      <c r="G127" s="65"/>
      <c r="H127" s="65"/>
      <c r="I127" s="174"/>
      <c r="J127" s="65"/>
      <c r="K127" s="65"/>
      <c r="L127" s="63"/>
      <c r="M127" s="278"/>
      <c r="N127" s="44"/>
      <c r="O127" s="44"/>
      <c r="P127" s="44"/>
      <c r="Q127" s="44"/>
      <c r="R127" s="44"/>
      <c r="S127" s="44"/>
      <c r="T127" s="80"/>
      <c r="AT127" s="26" t="s">
        <v>899</v>
      </c>
      <c r="AU127" s="26" t="s">
        <v>197</v>
      </c>
    </row>
    <row r="128" spans="2:65" s="1" customFormat="1" ht="25.5" customHeight="1">
      <c r="B128" s="43"/>
      <c r="C128" s="257" t="s">
        <v>364</v>
      </c>
      <c r="D128" s="257" t="s">
        <v>304</v>
      </c>
      <c r="E128" s="258" t="s">
        <v>1936</v>
      </c>
      <c r="F128" s="259" t="s">
        <v>1937</v>
      </c>
      <c r="G128" s="260" t="s">
        <v>204</v>
      </c>
      <c r="H128" s="261">
        <v>33</v>
      </c>
      <c r="I128" s="262"/>
      <c r="J128" s="263">
        <f>ROUND(I128*H128,2)</f>
        <v>0</v>
      </c>
      <c r="K128" s="259" t="s">
        <v>21</v>
      </c>
      <c r="L128" s="264"/>
      <c r="M128" s="265" t="s">
        <v>21</v>
      </c>
      <c r="N128" s="266" t="s">
        <v>45</v>
      </c>
      <c r="O128" s="44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AR128" s="26" t="s">
        <v>1880</v>
      </c>
      <c r="AT128" s="26" t="s">
        <v>304</v>
      </c>
      <c r="AU128" s="26" t="s">
        <v>197</v>
      </c>
      <c r="AY128" s="26" t="s">
        <v>182</v>
      </c>
      <c r="BE128" s="216">
        <f>IF(N128="základní",J128,0)</f>
        <v>0</v>
      </c>
      <c r="BF128" s="216">
        <f>IF(N128="snížená",J128,0)</f>
        <v>0</v>
      </c>
      <c r="BG128" s="216">
        <f>IF(N128="zákl. přenesená",J128,0)</f>
        <v>0</v>
      </c>
      <c r="BH128" s="216">
        <f>IF(N128="sníž. přenesená",J128,0)</f>
        <v>0</v>
      </c>
      <c r="BI128" s="216">
        <f>IF(N128="nulová",J128,0)</f>
        <v>0</v>
      </c>
      <c r="BJ128" s="26" t="s">
        <v>81</v>
      </c>
      <c r="BK128" s="216">
        <f>ROUND(I128*H128,2)</f>
        <v>0</v>
      </c>
      <c r="BL128" s="26" t="s">
        <v>1102</v>
      </c>
      <c r="BM128" s="26" t="s">
        <v>1938</v>
      </c>
    </row>
    <row r="129" spans="2:65" s="1" customFormat="1" ht="27">
      <c r="B129" s="43"/>
      <c r="C129" s="65"/>
      <c r="D129" s="219" t="s">
        <v>899</v>
      </c>
      <c r="E129" s="65"/>
      <c r="F129" s="277" t="s">
        <v>1882</v>
      </c>
      <c r="G129" s="65"/>
      <c r="H129" s="65"/>
      <c r="I129" s="174"/>
      <c r="J129" s="65"/>
      <c r="K129" s="65"/>
      <c r="L129" s="63"/>
      <c r="M129" s="278"/>
      <c r="N129" s="44"/>
      <c r="O129" s="44"/>
      <c r="P129" s="44"/>
      <c r="Q129" s="44"/>
      <c r="R129" s="44"/>
      <c r="S129" s="44"/>
      <c r="T129" s="80"/>
      <c r="AT129" s="26" t="s">
        <v>899</v>
      </c>
      <c r="AU129" s="26" t="s">
        <v>197</v>
      </c>
    </row>
    <row r="130" spans="2:65" s="1" customFormat="1" ht="25.5" customHeight="1">
      <c r="B130" s="43"/>
      <c r="C130" s="257" t="s">
        <v>9</v>
      </c>
      <c r="D130" s="257" t="s">
        <v>304</v>
      </c>
      <c r="E130" s="258" t="s">
        <v>1939</v>
      </c>
      <c r="F130" s="259" t="s">
        <v>1940</v>
      </c>
      <c r="G130" s="260" t="s">
        <v>204</v>
      </c>
      <c r="H130" s="261">
        <v>7</v>
      </c>
      <c r="I130" s="262"/>
      <c r="J130" s="263">
        <f>ROUND(I130*H130,2)</f>
        <v>0</v>
      </c>
      <c r="K130" s="259" t="s">
        <v>21</v>
      </c>
      <c r="L130" s="264"/>
      <c r="M130" s="265" t="s">
        <v>21</v>
      </c>
      <c r="N130" s="266" t="s">
        <v>45</v>
      </c>
      <c r="O130" s="44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AR130" s="26" t="s">
        <v>1880</v>
      </c>
      <c r="AT130" s="26" t="s">
        <v>304</v>
      </c>
      <c r="AU130" s="26" t="s">
        <v>197</v>
      </c>
      <c r="AY130" s="26" t="s">
        <v>182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26" t="s">
        <v>81</v>
      </c>
      <c r="BK130" s="216">
        <f>ROUND(I130*H130,2)</f>
        <v>0</v>
      </c>
      <c r="BL130" s="26" t="s">
        <v>1102</v>
      </c>
      <c r="BM130" s="26" t="s">
        <v>1941</v>
      </c>
    </row>
    <row r="131" spans="2:65" s="1" customFormat="1" ht="27">
      <c r="B131" s="43"/>
      <c r="C131" s="65"/>
      <c r="D131" s="219" t="s">
        <v>899</v>
      </c>
      <c r="E131" s="65"/>
      <c r="F131" s="277" t="s">
        <v>1889</v>
      </c>
      <c r="G131" s="65"/>
      <c r="H131" s="65"/>
      <c r="I131" s="174"/>
      <c r="J131" s="65"/>
      <c r="K131" s="65"/>
      <c r="L131" s="63"/>
      <c r="M131" s="278"/>
      <c r="N131" s="44"/>
      <c r="O131" s="44"/>
      <c r="P131" s="44"/>
      <c r="Q131" s="44"/>
      <c r="R131" s="44"/>
      <c r="S131" s="44"/>
      <c r="T131" s="80"/>
      <c r="AT131" s="26" t="s">
        <v>899</v>
      </c>
      <c r="AU131" s="26" t="s">
        <v>197</v>
      </c>
    </row>
    <row r="132" spans="2:65" s="1" customFormat="1" ht="25.5" customHeight="1">
      <c r="B132" s="43"/>
      <c r="C132" s="257" t="s">
        <v>377</v>
      </c>
      <c r="D132" s="257" t="s">
        <v>304</v>
      </c>
      <c r="E132" s="258" t="s">
        <v>1942</v>
      </c>
      <c r="F132" s="259" t="s">
        <v>1943</v>
      </c>
      <c r="G132" s="260" t="s">
        <v>204</v>
      </c>
      <c r="H132" s="261">
        <v>6</v>
      </c>
      <c r="I132" s="262"/>
      <c r="J132" s="263">
        <f>ROUND(I132*H132,2)</f>
        <v>0</v>
      </c>
      <c r="K132" s="259" t="s">
        <v>21</v>
      </c>
      <c r="L132" s="264"/>
      <c r="M132" s="265" t="s">
        <v>21</v>
      </c>
      <c r="N132" s="266" t="s">
        <v>45</v>
      </c>
      <c r="O132" s="44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AR132" s="26" t="s">
        <v>1880</v>
      </c>
      <c r="AT132" s="26" t="s">
        <v>304</v>
      </c>
      <c r="AU132" s="26" t="s">
        <v>197</v>
      </c>
      <c r="AY132" s="26" t="s">
        <v>182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26" t="s">
        <v>81</v>
      </c>
      <c r="BK132" s="216">
        <f>ROUND(I132*H132,2)</f>
        <v>0</v>
      </c>
      <c r="BL132" s="26" t="s">
        <v>1102</v>
      </c>
      <c r="BM132" s="26" t="s">
        <v>1944</v>
      </c>
    </row>
    <row r="133" spans="2:65" s="1" customFormat="1" ht="27">
      <c r="B133" s="43"/>
      <c r="C133" s="65"/>
      <c r="D133" s="219" t="s">
        <v>899</v>
      </c>
      <c r="E133" s="65"/>
      <c r="F133" s="277" t="s">
        <v>1912</v>
      </c>
      <c r="G133" s="65"/>
      <c r="H133" s="65"/>
      <c r="I133" s="174"/>
      <c r="J133" s="65"/>
      <c r="K133" s="65"/>
      <c r="L133" s="63"/>
      <c r="M133" s="278"/>
      <c r="N133" s="44"/>
      <c r="O133" s="44"/>
      <c r="P133" s="44"/>
      <c r="Q133" s="44"/>
      <c r="R133" s="44"/>
      <c r="S133" s="44"/>
      <c r="T133" s="80"/>
      <c r="AT133" s="26" t="s">
        <v>899</v>
      </c>
      <c r="AU133" s="26" t="s">
        <v>197</v>
      </c>
    </row>
    <row r="134" spans="2:65" s="1" customFormat="1" ht="16.5" customHeight="1">
      <c r="B134" s="43"/>
      <c r="C134" s="205" t="s">
        <v>381</v>
      </c>
      <c r="D134" s="205" t="s">
        <v>184</v>
      </c>
      <c r="E134" s="206" t="s">
        <v>1945</v>
      </c>
      <c r="F134" s="207" t="s">
        <v>1946</v>
      </c>
      <c r="G134" s="208" t="s">
        <v>236</v>
      </c>
      <c r="H134" s="209">
        <v>23</v>
      </c>
      <c r="I134" s="210"/>
      <c r="J134" s="211">
        <f>ROUND(I134*H134,2)</f>
        <v>0</v>
      </c>
      <c r="K134" s="207" t="s">
        <v>21</v>
      </c>
      <c r="L134" s="63"/>
      <c r="M134" s="212" t="s">
        <v>21</v>
      </c>
      <c r="N134" s="213" t="s">
        <v>45</v>
      </c>
      <c r="O134" s="44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AR134" s="26" t="s">
        <v>1102</v>
      </c>
      <c r="AT134" s="26" t="s">
        <v>184</v>
      </c>
      <c r="AU134" s="26" t="s">
        <v>197</v>
      </c>
      <c r="AY134" s="26" t="s">
        <v>182</v>
      </c>
      <c r="BE134" s="216">
        <f>IF(N134="základní",J134,0)</f>
        <v>0</v>
      </c>
      <c r="BF134" s="216">
        <f>IF(N134="snížená",J134,0)</f>
        <v>0</v>
      </c>
      <c r="BG134" s="216">
        <f>IF(N134="zákl. přenesená",J134,0)</f>
        <v>0</v>
      </c>
      <c r="BH134" s="216">
        <f>IF(N134="sníž. přenesená",J134,0)</f>
        <v>0</v>
      </c>
      <c r="BI134" s="216">
        <f>IF(N134="nulová",J134,0)</f>
        <v>0</v>
      </c>
      <c r="BJ134" s="26" t="s">
        <v>81</v>
      </c>
      <c r="BK134" s="216">
        <f>ROUND(I134*H134,2)</f>
        <v>0</v>
      </c>
      <c r="BL134" s="26" t="s">
        <v>1102</v>
      </c>
      <c r="BM134" s="26" t="s">
        <v>1947</v>
      </c>
    </row>
    <row r="135" spans="2:65" s="1" customFormat="1" ht="27">
      <c r="B135" s="43"/>
      <c r="C135" s="65"/>
      <c r="D135" s="219" t="s">
        <v>899</v>
      </c>
      <c r="E135" s="65"/>
      <c r="F135" s="277" t="s">
        <v>1916</v>
      </c>
      <c r="G135" s="65"/>
      <c r="H135" s="65"/>
      <c r="I135" s="174"/>
      <c r="J135" s="65"/>
      <c r="K135" s="65"/>
      <c r="L135" s="63"/>
      <c r="M135" s="278"/>
      <c r="N135" s="44"/>
      <c r="O135" s="44"/>
      <c r="P135" s="44"/>
      <c r="Q135" s="44"/>
      <c r="R135" s="44"/>
      <c r="S135" s="44"/>
      <c r="T135" s="80"/>
      <c r="AT135" s="26" t="s">
        <v>899</v>
      </c>
      <c r="AU135" s="26" t="s">
        <v>197</v>
      </c>
    </row>
    <row r="136" spans="2:65" s="1" customFormat="1" ht="16.5" customHeight="1">
      <c r="B136" s="43"/>
      <c r="C136" s="205" t="s">
        <v>385</v>
      </c>
      <c r="D136" s="205" t="s">
        <v>184</v>
      </c>
      <c r="E136" s="206" t="s">
        <v>1948</v>
      </c>
      <c r="F136" s="207" t="s">
        <v>1949</v>
      </c>
      <c r="G136" s="208" t="s">
        <v>204</v>
      </c>
      <c r="H136" s="209">
        <v>33</v>
      </c>
      <c r="I136" s="210"/>
      <c r="J136" s="211">
        <f>ROUND(I136*H136,2)</f>
        <v>0</v>
      </c>
      <c r="K136" s="207" t="s">
        <v>21</v>
      </c>
      <c r="L136" s="63"/>
      <c r="M136" s="212" t="s">
        <v>21</v>
      </c>
      <c r="N136" s="213" t="s">
        <v>45</v>
      </c>
      <c r="O136" s="44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AR136" s="26" t="s">
        <v>1102</v>
      </c>
      <c r="AT136" s="26" t="s">
        <v>184</v>
      </c>
      <c r="AU136" s="26" t="s">
        <v>197</v>
      </c>
      <c r="AY136" s="26" t="s">
        <v>182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26" t="s">
        <v>81</v>
      </c>
      <c r="BK136" s="216">
        <f>ROUND(I136*H136,2)</f>
        <v>0</v>
      </c>
      <c r="BL136" s="26" t="s">
        <v>1102</v>
      </c>
      <c r="BM136" s="26" t="s">
        <v>1950</v>
      </c>
    </row>
    <row r="137" spans="2:65" s="1" customFormat="1" ht="27">
      <c r="B137" s="43"/>
      <c r="C137" s="65"/>
      <c r="D137" s="219" t="s">
        <v>899</v>
      </c>
      <c r="E137" s="65"/>
      <c r="F137" s="277" t="s">
        <v>1882</v>
      </c>
      <c r="G137" s="65"/>
      <c r="H137" s="65"/>
      <c r="I137" s="174"/>
      <c r="J137" s="65"/>
      <c r="K137" s="65"/>
      <c r="L137" s="63"/>
      <c r="M137" s="278"/>
      <c r="N137" s="44"/>
      <c r="O137" s="44"/>
      <c r="P137" s="44"/>
      <c r="Q137" s="44"/>
      <c r="R137" s="44"/>
      <c r="S137" s="44"/>
      <c r="T137" s="80"/>
      <c r="AT137" s="26" t="s">
        <v>899</v>
      </c>
      <c r="AU137" s="26" t="s">
        <v>197</v>
      </c>
    </row>
    <row r="138" spans="2:65" s="1" customFormat="1" ht="16.5" customHeight="1">
      <c r="B138" s="43"/>
      <c r="C138" s="205" t="s">
        <v>391</v>
      </c>
      <c r="D138" s="205" t="s">
        <v>184</v>
      </c>
      <c r="E138" s="206" t="s">
        <v>1951</v>
      </c>
      <c r="F138" s="207" t="s">
        <v>1952</v>
      </c>
      <c r="G138" s="208" t="s">
        <v>204</v>
      </c>
      <c r="H138" s="209">
        <v>6</v>
      </c>
      <c r="I138" s="210"/>
      <c r="J138" s="211">
        <f>ROUND(I138*H138,2)</f>
        <v>0</v>
      </c>
      <c r="K138" s="207" t="s">
        <v>21</v>
      </c>
      <c r="L138" s="63"/>
      <c r="M138" s="212" t="s">
        <v>21</v>
      </c>
      <c r="N138" s="213" t="s">
        <v>45</v>
      </c>
      <c r="O138" s="44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AR138" s="26" t="s">
        <v>1102</v>
      </c>
      <c r="AT138" s="26" t="s">
        <v>184</v>
      </c>
      <c r="AU138" s="26" t="s">
        <v>197</v>
      </c>
      <c r="AY138" s="26" t="s">
        <v>182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26" t="s">
        <v>81</v>
      </c>
      <c r="BK138" s="216">
        <f>ROUND(I138*H138,2)</f>
        <v>0</v>
      </c>
      <c r="BL138" s="26" t="s">
        <v>1102</v>
      </c>
      <c r="BM138" s="26" t="s">
        <v>1953</v>
      </c>
    </row>
    <row r="139" spans="2:65" s="1" customFormat="1" ht="27">
      <c r="B139" s="43"/>
      <c r="C139" s="65"/>
      <c r="D139" s="219" t="s">
        <v>899</v>
      </c>
      <c r="E139" s="65"/>
      <c r="F139" s="277" t="s">
        <v>1923</v>
      </c>
      <c r="G139" s="65"/>
      <c r="H139" s="65"/>
      <c r="I139" s="174"/>
      <c r="J139" s="65"/>
      <c r="K139" s="65"/>
      <c r="L139" s="63"/>
      <c r="M139" s="278"/>
      <c r="N139" s="44"/>
      <c r="O139" s="44"/>
      <c r="P139" s="44"/>
      <c r="Q139" s="44"/>
      <c r="R139" s="44"/>
      <c r="S139" s="44"/>
      <c r="T139" s="80"/>
      <c r="AT139" s="26" t="s">
        <v>899</v>
      </c>
      <c r="AU139" s="26" t="s">
        <v>197</v>
      </c>
    </row>
    <row r="140" spans="2:65" s="1" customFormat="1" ht="16.5" customHeight="1">
      <c r="B140" s="43"/>
      <c r="C140" s="205" t="s">
        <v>396</v>
      </c>
      <c r="D140" s="205" t="s">
        <v>184</v>
      </c>
      <c r="E140" s="206" t="s">
        <v>1954</v>
      </c>
      <c r="F140" s="207" t="s">
        <v>1955</v>
      </c>
      <c r="G140" s="208" t="s">
        <v>204</v>
      </c>
      <c r="H140" s="209">
        <v>7</v>
      </c>
      <c r="I140" s="210"/>
      <c r="J140" s="211">
        <f>ROUND(I140*H140,2)</f>
        <v>0</v>
      </c>
      <c r="K140" s="207" t="s">
        <v>21</v>
      </c>
      <c r="L140" s="63"/>
      <c r="M140" s="212" t="s">
        <v>21</v>
      </c>
      <c r="N140" s="213" t="s">
        <v>45</v>
      </c>
      <c r="O140" s="44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AR140" s="26" t="s">
        <v>1102</v>
      </c>
      <c r="AT140" s="26" t="s">
        <v>184</v>
      </c>
      <c r="AU140" s="26" t="s">
        <v>197</v>
      </c>
      <c r="AY140" s="26" t="s">
        <v>182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26" t="s">
        <v>81</v>
      </c>
      <c r="BK140" s="216">
        <f>ROUND(I140*H140,2)</f>
        <v>0</v>
      </c>
      <c r="BL140" s="26" t="s">
        <v>1102</v>
      </c>
      <c r="BM140" s="26" t="s">
        <v>1956</v>
      </c>
    </row>
    <row r="141" spans="2:65" s="1" customFormat="1" ht="27">
      <c r="B141" s="43"/>
      <c r="C141" s="65"/>
      <c r="D141" s="219" t="s">
        <v>899</v>
      </c>
      <c r="E141" s="65"/>
      <c r="F141" s="277" t="s">
        <v>1889</v>
      </c>
      <c r="G141" s="65"/>
      <c r="H141" s="65"/>
      <c r="I141" s="174"/>
      <c r="J141" s="65"/>
      <c r="K141" s="65"/>
      <c r="L141" s="63"/>
      <c r="M141" s="278"/>
      <c r="N141" s="44"/>
      <c r="O141" s="44"/>
      <c r="P141" s="44"/>
      <c r="Q141" s="44"/>
      <c r="R141" s="44"/>
      <c r="S141" s="44"/>
      <c r="T141" s="80"/>
      <c r="AT141" s="26" t="s">
        <v>899</v>
      </c>
      <c r="AU141" s="26" t="s">
        <v>197</v>
      </c>
    </row>
    <row r="142" spans="2:65" s="1" customFormat="1" ht="16.5" customHeight="1">
      <c r="B142" s="43"/>
      <c r="C142" s="257" t="s">
        <v>400</v>
      </c>
      <c r="D142" s="257" t="s">
        <v>304</v>
      </c>
      <c r="E142" s="258" t="s">
        <v>1957</v>
      </c>
      <c r="F142" s="259" t="s">
        <v>1958</v>
      </c>
      <c r="G142" s="260" t="s">
        <v>372</v>
      </c>
      <c r="H142" s="261">
        <v>414</v>
      </c>
      <c r="I142" s="262"/>
      <c r="J142" s="263">
        <f>ROUND(I142*H142,2)</f>
        <v>0</v>
      </c>
      <c r="K142" s="259" t="s">
        <v>21</v>
      </c>
      <c r="L142" s="264"/>
      <c r="M142" s="265" t="s">
        <v>21</v>
      </c>
      <c r="N142" s="266" t="s">
        <v>45</v>
      </c>
      <c r="O142" s="44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AR142" s="26" t="s">
        <v>1880</v>
      </c>
      <c r="AT142" s="26" t="s">
        <v>304</v>
      </c>
      <c r="AU142" s="26" t="s">
        <v>197</v>
      </c>
      <c r="AY142" s="26" t="s">
        <v>182</v>
      </c>
      <c r="BE142" s="216">
        <f>IF(N142="základní",J142,0)</f>
        <v>0</v>
      </c>
      <c r="BF142" s="216">
        <f>IF(N142="snížená",J142,0)</f>
        <v>0</v>
      </c>
      <c r="BG142" s="216">
        <f>IF(N142="zákl. přenesená",J142,0)</f>
        <v>0</v>
      </c>
      <c r="BH142" s="216">
        <f>IF(N142="sníž. přenesená",J142,0)</f>
        <v>0</v>
      </c>
      <c r="BI142" s="216">
        <f>IF(N142="nulová",J142,0)</f>
        <v>0</v>
      </c>
      <c r="BJ142" s="26" t="s">
        <v>81</v>
      </c>
      <c r="BK142" s="216">
        <f>ROUND(I142*H142,2)</f>
        <v>0</v>
      </c>
      <c r="BL142" s="26" t="s">
        <v>1102</v>
      </c>
      <c r="BM142" s="26" t="s">
        <v>1959</v>
      </c>
    </row>
    <row r="143" spans="2:65" s="1" customFormat="1" ht="16.5" customHeight="1">
      <c r="B143" s="43"/>
      <c r="C143" s="205" t="s">
        <v>404</v>
      </c>
      <c r="D143" s="205" t="s">
        <v>184</v>
      </c>
      <c r="E143" s="206" t="s">
        <v>1960</v>
      </c>
      <c r="F143" s="207" t="s">
        <v>1961</v>
      </c>
      <c r="G143" s="208" t="s">
        <v>231</v>
      </c>
      <c r="H143" s="209">
        <v>1</v>
      </c>
      <c r="I143" s="210"/>
      <c r="J143" s="211">
        <f>ROUND(I143*H143,2)</f>
        <v>0</v>
      </c>
      <c r="K143" s="207" t="s">
        <v>21</v>
      </c>
      <c r="L143" s="63"/>
      <c r="M143" s="212" t="s">
        <v>21</v>
      </c>
      <c r="N143" s="213" t="s">
        <v>45</v>
      </c>
      <c r="O143" s="44"/>
      <c r="P143" s="214">
        <f>O143*H143</f>
        <v>0</v>
      </c>
      <c r="Q143" s="214">
        <v>0</v>
      </c>
      <c r="R143" s="214">
        <f>Q143*H143</f>
        <v>0</v>
      </c>
      <c r="S143" s="214">
        <v>0</v>
      </c>
      <c r="T143" s="215">
        <f>S143*H143</f>
        <v>0</v>
      </c>
      <c r="AR143" s="26" t="s">
        <v>1102</v>
      </c>
      <c r="AT143" s="26" t="s">
        <v>184</v>
      </c>
      <c r="AU143" s="26" t="s">
        <v>197</v>
      </c>
      <c r="AY143" s="26" t="s">
        <v>182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26" t="s">
        <v>81</v>
      </c>
      <c r="BK143" s="216">
        <f>ROUND(I143*H143,2)</f>
        <v>0</v>
      </c>
      <c r="BL143" s="26" t="s">
        <v>1102</v>
      </c>
      <c r="BM143" s="26" t="s">
        <v>1962</v>
      </c>
    </row>
    <row r="144" spans="2:65" s="1" customFormat="1" ht="25.5" customHeight="1">
      <c r="B144" s="43"/>
      <c r="C144" s="205" t="s">
        <v>407</v>
      </c>
      <c r="D144" s="205" t="s">
        <v>184</v>
      </c>
      <c r="E144" s="206" t="s">
        <v>1963</v>
      </c>
      <c r="F144" s="207" t="s">
        <v>1964</v>
      </c>
      <c r="G144" s="208" t="s">
        <v>204</v>
      </c>
      <c r="H144" s="209">
        <v>1</v>
      </c>
      <c r="I144" s="210"/>
      <c r="J144" s="211">
        <f>ROUND(I144*H144,2)</f>
        <v>0</v>
      </c>
      <c r="K144" s="207" t="s">
        <v>21</v>
      </c>
      <c r="L144" s="63"/>
      <c r="M144" s="212" t="s">
        <v>21</v>
      </c>
      <c r="N144" s="213" t="s">
        <v>45</v>
      </c>
      <c r="O144" s="44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AR144" s="26" t="s">
        <v>1102</v>
      </c>
      <c r="AT144" s="26" t="s">
        <v>184</v>
      </c>
      <c r="AU144" s="26" t="s">
        <v>197</v>
      </c>
      <c r="AY144" s="26" t="s">
        <v>182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26" t="s">
        <v>81</v>
      </c>
      <c r="BK144" s="216">
        <f>ROUND(I144*H144,2)</f>
        <v>0</v>
      </c>
      <c r="BL144" s="26" t="s">
        <v>1102</v>
      </c>
      <c r="BM144" s="26" t="s">
        <v>1965</v>
      </c>
    </row>
    <row r="145" spans="2:65" s="1" customFormat="1" ht="16.5" customHeight="1">
      <c r="B145" s="43"/>
      <c r="C145" s="205" t="s">
        <v>411</v>
      </c>
      <c r="D145" s="205" t="s">
        <v>184</v>
      </c>
      <c r="E145" s="206" t="s">
        <v>1966</v>
      </c>
      <c r="F145" s="207" t="s">
        <v>1967</v>
      </c>
      <c r="G145" s="208" t="s">
        <v>1968</v>
      </c>
      <c r="H145" s="209">
        <v>69</v>
      </c>
      <c r="I145" s="210"/>
      <c r="J145" s="211">
        <f>ROUND(I145*H145,2)</f>
        <v>0</v>
      </c>
      <c r="K145" s="207" t="s">
        <v>21</v>
      </c>
      <c r="L145" s="63"/>
      <c r="M145" s="212" t="s">
        <v>21</v>
      </c>
      <c r="N145" s="213" t="s">
        <v>45</v>
      </c>
      <c r="O145" s="44"/>
      <c r="P145" s="214">
        <f>O145*H145</f>
        <v>0</v>
      </c>
      <c r="Q145" s="214">
        <v>0</v>
      </c>
      <c r="R145" s="214">
        <f>Q145*H145</f>
        <v>0</v>
      </c>
      <c r="S145" s="214">
        <v>0</v>
      </c>
      <c r="T145" s="215">
        <f>S145*H145</f>
        <v>0</v>
      </c>
      <c r="AR145" s="26" t="s">
        <v>1102</v>
      </c>
      <c r="AT145" s="26" t="s">
        <v>184</v>
      </c>
      <c r="AU145" s="26" t="s">
        <v>197</v>
      </c>
      <c r="AY145" s="26" t="s">
        <v>182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26" t="s">
        <v>81</v>
      </c>
      <c r="BK145" s="216">
        <f>ROUND(I145*H145,2)</f>
        <v>0</v>
      </c>
      <c r="BL145" s="26" t="s">
        <v>1102</v>
      </c>
      <c r="BM145" s="26" t="s">
        <v>1969</v>
      </c>
    </row>
    <row r="146" spans="2:65" s="1" customFormat="1" ht="16.5" customHeight="1">
      <c r="B146" s="43"/>
      <c r="C146" s="205" t="s">
        <v>415</v>
      </c>
      <c r="D146" s="205" t="s">
        <v>184</v>
      </c>
      <c r="E146" s="206" t="s">
        <v>1970</v>
      </c>
      <c r="F146" s="207" t="s">
        <v>1971</v>
      </c>
      <c r="G146" s="208" t="s">
        <v>231</v>
      </c>
      <c r="H146" s="209">
        <v>1</v>
      </c>
      <c r="I146" s="210"/>
      <c r="J146" s="211">
        <f>ROUND(I146*H146,2)</f>
        <v>0</v>
      </c>
      <c r="K146" s="207" t="s">
        <v>21</v>
      </c>
      <c r="L146" s="63"/>
      <c r="M146" s="212" t="s">
        <v>21</v>
      </c>
      <c r="N146" s="213" t="s">
        <v>45</v>
      </c>
      <c r="O146" s="44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AR146" s="26" t="s">
        <v>1102</v>
      </c>
      <c r="AT146" s="26" t="s">
        <v>184</v>
      </c>
      <c r="AU146" s="26" t="s">
        <v>197</v>
      </c>
      <c r="AY146" s="26" t="s">
        <v>182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26" t="s">
        <v>81</v>
      </c>
      <c r="BK146" s="216">
        <f>ROUND(I146*H146,2)</f>
        <v>0</v>
      </c>
      <c r="BL146" s="26" t="s">
        <v>1102</v>
      </c>
      <c r="BM146" s="26" t="s">
        <v>1972</v>
      </c>
    </row>
    <row r="147" spans="2:65" s="11" customFormat="1" ht="22.35" customHeight="1">
      <c r="B147" s="189"/>
      <c r="C147" s="190"/>
      <c r="D147" s="191" t="s">
        <v>73</v>
      </c>
      <c r="E147" s="203" t="s">
        <v>1973</v>
      </c>
      <c r="F147" s="203" t="s">
        <v>1974</v>
      </c>
      <c r="G147" s="190"/>
      <c r="H147" s="190"/>
      <c r="I147" s="193"/>
      <c r="J147" s="204">
        <f>BK147</f>
        <v>0</v>
      </c>
      <c r="K147" s="190"/>
      <c r="L147" s="195"/>
      <c r="M147" s="196"/>
      <c r="N147" s="197"/>
      <c r="O147" s="197"/>
      <c r="P147" s="198">
        <f>SUM(P148:P161)</f>
        <v>0</v>
      </c>
      <c r="Q147" s="197"/>
      <c r="R147" s="198">
        <f>SUM(R148:R161)</f>
        <v>0</v>
      </c>
      <c r="S147" s="197"/>
      <c r="T147" s="199">
        <f>SUM(T148:T161)</f>
        <v>0</v>
      </c>
      <c r="AR147" s="200" t="s">
        <v>197</v>
      </c>
      <c r="AT147" s="201" t="s">
        <v>73</v>
      </c>
      <c r="AU147" s="201" t="s">
        <v>83</v>
      </c>
      <c r="AY147" s="200" t="s">
        <v>182</v>
      </c>
      <c r="BK147" s="202">
        <f>SUM(BK148:BK161)</f>
        <v>0</v>
      </c>
    </row>
    <row r="148" spans="2:65" s="1" customFormat="1" ht="16.5" customHeight="1">
      <c r="B148" s="43"/>
      <c r="C148" s="257" t="s">
        <v>419</v>
      </c>
      <c r="D148" s="257" t="s">
        <v>304</v>
      </c>
      <c r="E148" s="258" t="s">
        <v>1975</v>
      </c>
      <c r="F148" s="259" t="s">
        <v>1976</v>
      </c>
      <c r="G148" s="260" t="s">
        <v>372</v>
      </c>
      <c r="H148" s="261">
        <v>1390</v>
      </c>
      <c r="I148" s="262"/>
      <c r="J148" s="263">
        <f t="shared" ref="J148:J161" si="0">ROUND(I148*H148,2)</f>
        <v>0</v>
      </c>
      <c r="K148" s="259" t="s">
        <v>21</v>
      </c>
      <c r="L148" s="264"/>
      <c r="M148" s="265" t="s">
        <v>21</v>
      </c>
      <c r="N148" s="266" t="s">
        <v>45</v>
      </c>
      <c r="O148" s="44"/>
      <c r="P148" s="214">
        <f t="shared" ref="P148:P161" si="1">O148*H148</f>
        <v>0</v>
      </c>
      <c r="Q148" s="214">
        <v>0</v>
      </c>
      <c r="R148" s="214">
        <f t="shared" ref="R148:R161" si="2">Q148*H148</f>
        <v>0</v>
      </c>
      <c r="S148" s="214">
        <v>0</v>
      </c>
      <c r="T148" s="215">
        <f t="shared" ref="T148:T161" si="3">S148*H148</f>
        <v>0</v>
      </c>
      <c r="AR148" s="26" t="s">
        <v>1880</v>
      </c>
      <c r="AT148" s="26" t="s">
        <v>304</v>
      </c>
      <c r="AU148" s="26" t="s">
        <v>197</v>
      </c>
      <c r="AY148" s="26" t="s">
        <v>182</v>
      </c>
      <c r="BE148" s="216">
        <f t="shared" ref="BE148:BE161" si="4">IF(N148="základní",J148,0)</f>
        <v>0</v>
      </c>
      <c r="BF148" s="216">
        <f t="shared" ref="BF148:BF161" si="5">IF(N148="snížená",J148,0)</f>
        <v>0</v>
      </c>
      <c r="BG148" s="216">
        <f t="shared" ref="BG148:BG161" si="6">IF(N148="zákl. přenesená",J148,0)</f>
        <v>0</v>
      </c>
      <c r="BH148" s="216">
        <f t="shared" ref="BH148:BH161" si="7">IF(N148="sníž. přenesená",J148,0)</f>
        <v>0</v>
      </c>
      <c r="BI148" s="216">
        <f t="shared" ref="BI148:BI161" si="8">IF(N148="nulová",J148,0)</f>
        <v>0</v>
      </c>
      <c r="BJ148" s="26" t="s">
        <v>81</v>
      </c>
      <c r="BK148" s="216">
        <f t="shared" ref="BK148:BK161" si="9">ROUND(I148*H148,2)</f>
        <v>0</v>
      </c>
      <c r="BL148" s="26" t="s">
        <v>1102</v>
      </c>
      <c r="BM148" s="26" t="s">
        <v>1977</v>
      </c>
    </row>
    <row r="149" spans="2:65" s="1" customFormat="1" ht="16.5" customHeight="1">
      <c r="B149" s="43"/>
      <c r="C149" s="257" t="s">
        <v>424</v>
      </c>
      <c r="D149" s="257" t="s">
        <v>304</v>
      </c>
      <c r="E149" s="258" t="s">
        <v>1978</v>
      </c>
      <c r="F149" s="259" t="s">
        <v>1979</v>
      </c>
      <c r="G149" s="260" t="s">
        <v>372</v>
      </c>
      <c r="H149" s="261">
        <v>1390</v>
      </c>
      <c r="I149" s="262"/>
      <c r="J149" s="263">
        <f t="shared" si="0"/>
        <v>0</v>
      </c>
      <c r="K149" s="259" t="s">
        <v>21</v>
      </c>
      <c r="L149" s="264"/>
      <c r="M149" s="265" t="s">
        <v>21</v>
      </c>
      <c r="N149" s="266" t="s">
        <v>45</v>
      </c>
      <c r="O149" s="44"/>
      <c r="P149" s="214">
        <f t="shared" si="1"/>
        <v>0</v>
      </c>
      <c r="Q149" s="214">
        <v>0</v>
      </c>
      <c r="R149" s="214">
        <f t="shared" si="2"/>
        <v>0</v>
      </c>
      <c r="S149" s="214">
        <v>0</v>
      </c>
      <c r="T149" s="215">
        <f t="shared" si="3"/>
        <v>0</v>
      </c>
      <c r="AR149" s="26" t="s">
        <v>1880</v>
      </c>
      <c r="AT149" s="26" t="s">
        <v>304</v>
      </c>
      <c r="AU149" s="26" t="s">
        <v>197</v>
      </c>
      <c r="AY149" s="26" t="s">
        <v>182</v>
      </c>
      <c r="BE149" s="216">
        <f t="shared" si="4"/>
        <v>0</v>
      </c>
      <c r="BF149" s="216">
        <f t="shared" si="5"/>
        <v>0</v>
      </c>
      <c r="BG149" s="216">
        <f t="shared" si="6"/>
        <v>0</v>
      </c>
      <c r="BH149" s="216">
        <f t="shared" si="7"/>
        <v>0</v>
      </c>
      <c r="BI149" s="216">
        <f t="shared" si="8"/>
        <v>0</v>
      </c>
      <c r="BJ149" s="26" t="s">
        <v>81</v>
      </c>
      <c r="BK149" s="216">
        <f t="shared" si="9"/>
        <v>0</v>
      </c>
      <c r="BL149" s="26" t="s">
        <v>1102</v>
      </c>
      <c r="BM149" s="26" t="s">
        <v>1980</v>
      </c>
    </row>
    <row r="150" spans="2:65" s="1" customFormat="1" ht="16.5" customHeight="1">
      <c r="B150" s="43"/>
      <c r="C150" s="257" t="s">
        <v>428</v>
      </c>
      <c r="D150" s="257" t="s">
        <v>304</v>
      </c>
      <c r="E150" s="258" t="s">
        <v>1981</v>
      </c>
      <c r="F150" s="259" t="s">
        <v>1982</v>
      </c>
      <c r="G150" s="260" t="s">
        <v>372</v>
      </c>
      <c r="H150" s="261">
        <v>30</v>
      </c>
      <c r="I150" s="262"/>
      <c r="J150" s="263">
        <f t="shared" si="0"/>
        <v>0</v>
      </c>
      <c r="K150" s="259" t="s">
        <v>21</v>
      </c>
      <c r="L150" s="264"/>
      <c r="M150" s="265" t="s">
        <v>21</v>
      </c>
      <c r="N150" s="266" t="s">
        <v>45</v>
      </c>
      <c r="O150" s="44"/>
      <c r="P150" s="214">
        <f t="shared" si="1"/>
        <v>0</v>
      </c>
      <c r="Q150" s="214">
        <v>0</v>
      </c>
      <c r="R150" s="214">
        <f t="shared" si="2"/>
        <v>0</v>
      </c>
      <c r="S150" s="214">
        <v>0</v>
      </c>
      <c r="T150" s="215">
        <f t="shared" si="3"/>
        <v>0</v>
      </c>
      <c r="AR150" s="26" t="s">
        <v>1880</v>
      </c>
      <c r="AT150" s="26" t="s">
        <v>304</v>
      </c>
      <c r="AU150" s="26" t="s">
        <v>197</v>
      </c>
      <c r="AY150" s="26" t="s">
        <v>182</v>
      </c>
      <c r="BE150" s="216">
        <f t="shared" si="4"/>
        <v>0</v>
      </c>
      <c r="BF150" s="216">
        <f t="shared" si="5"/>
        <v>0</v>
      </c>
      <c r="BG150" s="216">
        <f t="shared" si="6"/>
        <v>0</v>
      </c>
      <c r="BH150" s="216">
        <f t="shared" si="7"/>
        <v>0</v>
      </c>
      <c r="BI150" s="216">
        <f t="shared" si="8"/>
        <v>0</v>
      </c>
      <c r="BJ150" s="26" t="s">
        <v>81</v>
      </c>
      <c r="BK150" s="216">
        <f t="shared" si="9"/>
        <v>0</v>
      </c>
      <c r="BL150" s="26" t="s">
        <v>1102</v>
      </c>
      <c r="BM150" s="26" t="s">
        <v>1983</v>
      </c>
    </row>
    <row r="151" spans="2:65" s="1" customFormat="1" ht="16.5" customHeight="1">
      <c r="B151" s="43"/>
      <c r="C151" s="257" t="s">
        <v>433</v>
      </c>
      <c r="D151" s="257" t="s">
        <v>304</v>
      </c>
      <c r="E151" s="258" t="s">
        <v>1984</v>
      </c>
      <c r="F151" s="259" t="s">
        <v>1985</v>
      </c>
      <c r="G151" s="260" t="s">
        <v>372</v>
      </c>
      <c r="H151" s="261">
        <v>1249</v>
      </c>
      <c r="I151" s="262"/>
      <c r="J151" s="263">
        <f t="shared" si="0"/>
        <v>0</v>
      </c>
      <c r="K151" s="259" t="s">
        <v>21</v>
      </c>
      <c r="L151" s="264"/>
      <c r="M151" s="265" t="s">
        <v>21</v>
      </c>
      <c r="N151" s="266" t="s">
        <v>45</v>
      </c>
      <c r="O151" s="44"/>
      <c r="P151" s="214">
        <f t="shared" si="1"/>
        <v>0</v>
      </c>
      <c r="Q151" s="214">
        <v>0</v>
      </c>
      <c r="R151" s="214">
        <f t="shared" si="2"/>
        <v>0</v>
      </c>
      <c r="S151" s="214">
        <v>0</v>
      </c>
      <c r="T151" s="215">
        <f t="shared" si="3"/>
        <v>0</v>
      </c>
      <c r="AR151" s="26" t="s">
        <v>1880</v>
      </c>
      <c r="AT151" s="26" t="s">
        <v>304</v>
      </c>
      <c r="AU151" s="26" t="s">
        <v>197</v>
      </c>
      <c r="AY151" s="26" t="s">
        <v>182</v>
      </c>
      <c r="BE151" s="216">
        <f t="shared" si="4"/>
        <v>0</v>
      </c>
      <c r="BF151" s="216">
        <f t="shared" si="5"/>
        <v>0</v>
      </c>
      <c r="BG151" s="216">
        <f t="shared" si="6"/>
        <v>0</v>
      </c>
      <c r="BH151" s="216">
        <f t="shared" si="7"/>
        <v>0</v>
      </c>
      <c r="BI151" s="216">
        <f t="shared" si="8"/>
        <v>0</v>
      </c>
      <c r="BJ151" s="26" t="s">
        <v>81</v>
      </c>
      <c r="BK151" s="216">
        <f t="shared" si="9"/>
        <v>0</v>
      </c>
      <c r="BL151" s="26" t="s">
        <v>1102</v>
      </c>
      <c r="BM151" s="26" t="s">
        <v>1986</v>
      </c>
    </row>
    <row r="152" spans="2:65" s="1" customFormat="1" ht="16.5" customHeight="1">
      <c r="B152" s="43"/>
      <c r="C152" s="257" t="s">
        <v>437</v>
      </c>
      <c r="D152" s="257" t="s">
        <v>304</v>
      </c>
      <c r="E152" s="258" t="s">
        <v>1987</v>
      </c>
      <c r="F152" s="259" t="s">
        <v>1988</v>
      </c>
      <c r="G152" s="260" t="s">
        <v>372</v>
      </c>
      <c r="H152" s="261">
        <v>1249</v>
      </c>
      <c r="I152" s="262"/>
      <c r="J152" s="263">
        <f t="shared" si="0"/>
        <v>0</v>
      </c>
      <c r="K152" s="259" t="s">
        <v>21</v>
      </c>
      <c r="L152" s="264"/>
      <c r="M152" s="265" t="s">
        <v>21</v>
      </c>
      <c r="N152" s="266" t="s">
        <v>45</v>
      </c>
      <c r="O152" s="44"/>
      <c r="P152" s="214">
        <f t="shared" si="1"/>
        <v>0</v>
      </c>
      <c r="Q152" s="214">
        <v>0</v>
      </c>
      <c r="R152" s="214">
        <f t="shared" si="2"/>
        <v>0</v>
      </c>
      <c r="S152" s="214">
        <v>0</v>
      </c>
      <c r="T152" s="215">
        <f t="shared" si="3"/>
        <v>0</v>
      </c>
      <c r="AR152" s="26" t="s">
        <v>1880</v>
      </c>
      <c r="AT152" s="26" t="s">
        <v>304</v>
      </c>
      <c r="AU152" s="26" t="s">
        <v>197</v>
      </c>
      <c r="AY152" s="26" t="s">
        <v>182</v>
      </c>
      <c r="BE152" s="216">
        <f t="shared" si="4"/>
        <v>0</v>
      </c>
      <c r="BF152" s="216">
        <f t="shared" si="5"/>
        <v>0</v>
      </c>
      <c r="BG152" s="216">
        <f t="shared" si="6"/>
        <v>0</v>
      </c>
      <c r="BH152" s="216">
        <f t="shared" si="7"/>
        <v>0</v>
      </c>
      <c r="BI152" s="216">
        <f t="shared" si="8"/>
        <v>0</v>
      </c>
      <c r="BJ152" s="26" t="s">
        <v>81</v>
      </c>
      <c r="BK152" s="216">
        <f t="shared" si="9"/>
        <v>0</v>
      </c>
      <c r="BL152" s="26" t="s">
        <v>1102</v>
      </c>
      <c r="BM152" s="26" t="s">
        <v>1989</v>
      </c>
    </row>
    <row r="153" spans="2:65" s="1" customFormat="1" ht="16.5" customHeight="1">
      <c r="B153" s="43"/>
      <c r="C153" s="257" t="s">
        <v>441</v>
      </c>
      <c r="D153" s="257" t="s">
        <v>304</v>
      </c>
      <c r="E153" s="258" t="s">
        <v>1990</v>
      </c>
      <c r="F153" s="259" t="s">
        <v>1991</v>
      </c>
      <c r="G153" s="260" t="s">
        <v>804</v>
      </c>
      <c r="H153" s="261">
        <v>87</v>
      </c>
      <c r="I153" s="262"/>
      <c r="J153" s="263">
        <f t="shared" si="0"/>
        <v>0</v>
      </c>
      <c r="K153" s="259" t="s">
        <v>21</v>
      </c>
      <c r="L153" s="264"/>
      <c r="M153" s="265" t="s">
        <v>21</v>
      </c>
      <c r="N153" s="266" t="s">
        <v>45</v>
      </c>
      <c r="O153" s="44"/>
      <c r="P153" s="214">
        <f t="shared" si="1"/>
        <v>0</v>
      </c>
      <c r="Q153" s="214">
        <v>0</v>
      </c>
      <c r="R153" s="214">
        <f t="shared" si="2"/>
        <v>0</v>
      </c>
      <c r="S153" s="214">
        <v>0</v>
      </c>
      <c r="T153" s="215">
        <f t="shared" si="3"/>
        <v>0</v>
      </c>
      <c r="AR153" s="26" t="s">
        <v>1880</v>
      </c>
      <c r="AT153" s="26" t="s">
        <v>304</v>
      </c>
      <c r="AU153" s="26" t="s">
        <v>197</v>
      </c>
      <c r="AY153" s="26" t="s">
        <v>182</v>
      </c>
      <c r="BE153" s="216">
        <f t="shared" si="4"/>
        <v>0</v>
      </c>
      <c r="BF153" s="216">
        <f t="shared" si="5"/>
        <v>0</v>
      </c>
      <c r="BG153" s="216">
        <f t="shared" si="6"/>
        <v>0</v>
      </c>
      <c r="BH153" s="216">
        <f t="shared" si="7"/>
        <v>0</v>
      </c>
      <c r="BI153" s="216">
        <f t="shared" si="8"/>
        <v>0</v>
      </c>
      <c r="BJ153" s="26" t="s">
        <v>81</v>
      </c>
      <c r="BK153" s="216">
        <f t="shared" si="9"/>
        <v>0</v>
      </c>
      <c r="BL153" s="26" t="s">
        <v>1102</v>
      </c>
      <c r="BM153" s="26" t="s">
        <v>1992</v>
      </c>
    </row>
    <row r="154" spans="2:65" s="1" customFormat="1" ht="16.5" customHeight="1">
      <c r="B154" s="43"/>
      <c r="C154" s="257" t="s">
        <v>445</v>
      </c>
      <c r="D154" s="257" t="s">
        <v>304</v>
      </c>
      <c r="E154" s="258" t="s">
        <v>1993</v>
      </c>
      <c r="F154" s="259" t="s">
        <v>1994</v>
      </c>
      <c r="G154" s="260" t="s">
        <v>1995</v>
      </c>
      <c r="H154" s="261">
        <v>10</v>
      </c>
      <c r="I154" s="262"/>
      <c r="J154" s="263">
        <f t="shared" si="0"/>
        <v>0</v>
      </c>
      <c r="K154" s="259" t="s">
        <v>21</v>
      </c>
      <c r="L154" s="264"/>
      <c r="M154" s="265" t="s">
        <v>21</v>
      </c>
      <c r="N154" s="266" t="s">
        <v>45</v>
      </c>
      <c r="O154" s="44"/>
      <c r="P154" s="214">
        <f t="shared" si="1"/>
        <v>0</v>
      </c>
      <c r="Q154" s="214">
        <v>0</v>
      </c>
      <c r="R154" s="214">
        <f t="shared" si="2"/>
        <v>0</v>
      </c>
      <c r="S154" s="214">
        <v>0</v>
      </c>
      <c r="T154" s="215">
        <f t="shared" si="3"/>
        <v>0</v>
      </c>
      <c r="AR154" s="26" t="s">
        <v>1880</v>
      </c>
      <c r="AT154" s="26" t="s">
        <v>304</v>
      </c>
      <c r="AU154" s="26" t="s">
        <v>197</v>
      </c>
      <c r="AY154" s="26" t="s">
        <v>182</v>
      </c>
      <c r="BE154" s="216">
        <f t="shared" si="4"/>
        <v>0</v>
      </c>
      <c r="BF154" s="216">
        <f t="shared" si="5"/>
        <v>0</v>
      </c>
      <c r="BG154" s="216">
        <f t="shared" si="6"/>
        <v>0</v>
      </c>
      <c r="BH154" s="216">
        <f t="shared" si="7"/>
        <v>0</v>
      </c>
      <c r="BI154" s="216">
        <f t="shared" si="8"/>
        <v>0</v>
      </c>
      <c r="BJ154" s="26" t="s">
        <v>81</v>
      </c>
      <c r="BK154" s="216">
        <f t="shared" si="9"/>
        <v>0</v>
      </c>
      <c r="BL154" s="26" t="s">
        <v>1102</v>
      </c>
      <c r="BM154" s="26" t="s">
        <v>1996</v>
      </c>
    </row>
    <row r="155" spans="2:65" s="1" customFormat="1" ht="16.5" customHeight="1">
      <c r="B155" s="43"/>
      <c r="C155" s="205" t="s">
        <v>449</v>
      </c>
      <c r="D155" s="205" t="s">
        <v>184</v>
      </c>
      <c r="E155" s="206" t="s">
        <v>1997</v>
      </c>
      <c r="F155" s="207" t="s">
        <v>1998</v>
      </c>
      <c r="G155" s="208" t="s">
        <v>372</v>
      </c>
      <c r="H155" s="209">
        <v>1155</v>
      </c>
      <c r="I155" s="210"/>
      <c r="J155" s="211">
        <f t="shared" si="0"/>
        <v>0</v>
      </c>
      <c r="K155" s="207" t="s">
        <v>21</v>
      </c>
      <c r="L155" s="63"/>
      <c r="M155" s="212" t="s">
        <v>21</v>
      </c>
      <c r="N155" s="213" t="s">
        <v>45</v>
      </c>
      <c r="O155" s="44"/>
      <c r="P155" s="214">
        <f t="shared" si="1"/>
        <v>0</v>
      </c>
      <c r="Q155" s="214">
        <v>0</v>
      </c>
      <c r="R155" s="214">
        <f t="shared" si="2"/>
        <v>0</v>
      </c>
      <c r="S155" s="214">
        <v>0</v>
      </c>
      <c r="T155" s="215">
        <f t="shared" si="3"/>
        <v>0</v>
      </c>
      <c r="AR155" s="26" t="s">
        <v>1102</v>
      </c>
      <c r="AT155" s="26" t="s">
        <v>184</v>
      </c>
      <c r="AU155" s="26" t="s">
        <v>197</v>
      </c>
      <c r="AY155" s="26" t="s">
        <v>182</v>
      </c>
      <c r="BE155" s="216">
        <f t="shared" si="4"/>
        <v>0</v>
      </c>
      <c r="BF155" s="216">
        <f t="shared" si="5"/>
        <v>0</v>
      </c>
      <c r="BG155" s="216">
        <f t="shared" si="6"/>
        <v>0</v>
      </c>
      <c r="BH155" s="216">
        <f t="shared" si="7"/>
        <v>0</v>
      </c>
      <c r="BI155" s="216">
        <f t="shared" si="8"/>
        <v>0</v>
      </c>
      <c r="BJ155" s="26" t="s">
        <v>81</v>
      </c>
      <c r="BK155" s="216">
        <f t="shared" si="9"/>
        <v>0</v>
      </c>
      <c r="BL155" s="26" t="s">
        <v>1102</v>
      </c>
      <c r="BM155" s="26" t="s">
        <v>1999</v>
      </c>
    </row>
    <row r="156" spans="2:65" s="1" customFormat="1" ht="16.5" customHeight="1">
      <c r="B156" s="43"/>
      <c r="C156" s="205" t="s">
        <v>455</v>
      </c>
      <c r="D156" s="205" t="s">
        <v>184</v>
      </c>
      <c r="E156" s="206" t="s">
        <v>2000</v>
      </c>
      <c r="F156" s="207" t="s">
        <v>2001</v>
      </c>
      <c r="G156" s="208" t="s">
        <v>372</v>
      </c>
      <c r="H156" s="209">
        <v>24</v>
      </c>
      <c r="I156" s="210"/>
      <c r="J156" s="211">
        <f t="shared" si="0"/>
        <v>0</v>
      </c>
      <c r="K156" s="207" t="s">
        <v>21</v>
      </c>
      <c r="L156" s="63"/>
      <c r="M156" s="212" t="s">
        <v>21</v>
      </c>
      <c r="N156" s="213" t="s">
        <v>45</v>
      </c>
      <c r="O156" s="44"/>
      <c r="P156" s="214">
        <f t="shared" si="1"/>
        <v>0</v>
      </c>
      <c r="Q156" s="214">
        <v>0</v>
      </c>
      <c r="R156" s="214">
        <f t="shared" si="2"/>
        <v>0</v>
      </c>
      <c r="S156" s="214">
        <v>0</v>
      </c>
      <c r="T156" s="215">
        <f t="shared" si="3"/>
        <v>0</v>
      </c>
      <c r="AR156" s="26" t="s">
        <v>1102</v>
      </c>
      <c r="AT156" s="26" t="s">
        <v>184</v>
      </c>
      <c r="AU156" s="26" t="s">
        <v>197</v>
      </c>
      <c r="AY156" s="26" t="s">
        <v>182</v>
      </c>
      <c r="BE156" s="216">
        <f t="shared" si="4"/>
        <v>0</v>
      </c>
      <c r="BF156" s="216">
        <f t="shared" si="5"/>
        <v>0</v>
      </c>
      <c r="BG156" s="216">
        <f t="shared" si="6"/>
        <v>0</v>
      </c>
      <c r="BH156" s="216">
        <f t="shared" si="7"/>
        <v>0</v>
      </c>
      <c r="BI156" s="216">
        <f t="shared" si="8"/>
        <v>0</v>
      </c>
      <c r="BJ156" s="26" t="s">
        <v>81</v>
      </c>
      <c r="BK156" s="216">
        <f t="shared" si="9"/>
        <v>0</v>
      </c>
      <c r="BL156" s="26" t="s">
        <v>1102</v>
      </c>
      <c r="BM156" s="26" t="s">
        <v>2002</v>
      </c>
    </row>
    <row r="157" spans="2:65" s="1" customFormat="1" ht="25.5" customHeight="1">
      <c r="B157" s="43"/>
      <c r="C157" s="205" t="s">
        <v>460</v>
      </c>
      <c r="D157" s="205" t="s">
        <v>184</v>
      </c>
      <c r="E157" s="206" t="s">
        <v>2003</v>
      </c>
      <c r="F157" s="207" t="s">
        <v>2004</v>
      </c>
      <c r="G157" s="208" t="s">
        <v>372</v>
      </c>
      <c r="H157" s="209">
        <v>1155</v>
      </c>
      <c r="I157" s="210"/>
      <c r="J157" s="211">
        <f t="shared" si="0"/>
        <v>0</v>
      </c>
      <c r="K157" s="207" t="s">
        <v>21</v>
      </c>
      <c r="L157" s="63"/>
      <c r="M157" s="212" t="s">
        <v>21</v>
      </c>
      <c r="N157" s="213" t="s">
        <v>45</v>
      </c>
      <c r="O157" s="44"/>
      <c r="P157" s="214">
        <f t="shared" si="1"/>
        <v>0</v>
      </c>
      <c r="Q157" s="214">
        <v>0</v>
      </c>
      <c r="R157" s="214">
        <f t="shared" si="2"/>
        <v>0</v>
      </c>
      <c r="S157" s="214">
        <v>0</v>
      </c>
      <c r="T157" s="215">
        <f t="shared" si="3"/>
        <v>0</v>
      </c>
      <c r="AR157" s="26" t="s">
        <v>1102</v>
      </c>
      <c r="AT157" s="26" t="s">
        <v>184</v>
      </c>
      <c r="AU157" s="26" t="s">
        <v>197</v>
      </c>
      <c r="AY157" s="26" t="s">
        <v>182</v>
      </c>
      <c r="BE157" s="216">
        <f t="shared" si="4"/>
        <v>0</v>
      </c>
      <c r="BF157" s="216">
        <f t="shared" si="5"/>
        <v>0</v>
      </c>
      <c r="BG157" s="216">
        <f t="shared" si="6"/>
        <v>0</v>
      </c>
      <c r="BH157" s="216">
        <f t="shared" si="7"/>
        <v>0</v>
      </c>
      <c r="BI157" s="216">
        <f t="shared" si="8"/>
        <v>0</v>
      </c>
      <c r="BJ157" s="26" t="s">
        <v>81</v>
      </c>
      <c r="BK157" s="216">
        <f t="shared" si="9"/>
        <v>0</v>
      </c>
      <c r="BL157" s="26" t="s">
        <v>1102</v>
      </c>
      <c r="BM157" s="26" t="s">
        <v>2005</v>
      </c>
    </row>
    <row r="158" spans="2:65" s="1" customFormat="1" ht="25.5" customHeight="1">
      <c r="B158" s="43"/>
      <c r="C158" s="205" t="s">
        <v>465</v>
      </c>
      <c r="D158" s="205" t="s">
        <v>184</v>
      </c>
      <c r="E158" s="206" t="s">
        <v>2006</v>
      </c>
      <c r="F158" s="207" t="s">
        <v>2007</v>
      </c>
      <c r="G158" s="208" t="s">
        <v>372</v>
      </c>
      <c r="H158" s="209">
        <v>24</v>
      </c>
      <c r="I158" s="210"/>
      <c r="J158" s="211">
        <f t="shared" si="0"/>
        <v>0</v>
      </c>
      <c r="K158" s="207" t="s">
        <v>21</v>
      </c>
      <c r="L158" s="63"/>
      <c r="M158" s="212" t="s">
        <v>21</v>
      </c>
      <c r="N158" s="213" t="s">
        <v>45</v>
      </c>
      <c r="O158" s="44"/>
      <c r="P158" s="214">
        <f t="shared" si="1"/>
        <v>0</v>
      </c>
      <c r="Q158" s="214">
        <v>0</v>
      </c>
      <c r="R158" s="214">
        <f t="shared" si="2"/>
        <v>0</v>
      </c>
      <c r="S158" s="214">
        <v>0</v>
      </c>
      <c r="T158" s="215">
        <f t="shared" si="3"/>
        <v>0</v>
      </c>
      <c r="AR158" s="26" t="s">
        <v>1102</v>
      </c>
      <c r="AT158" s="26" t="s">
        <v>184</v>
      </c>
      <c r="AU158" s="26" t="s">
        <v>197</v>
      </c>
      <c r="AY158" s="26" t="s">
        <v>182</v>
      </c>
      <c r="BE158" s="216">
        <f t="shared" si="4"/>
        <v>0</v>
      </c>
      <c r="BF158" s="216">
        <f t="shared" si="5"/>
        <v>0</v>
      </c>
      <c r="BG158" s="216">
        <f t="shared" si="6"/>
        <v>0</v>
      </c>
      <c r="BH158" s="216">
        <f t="shared" si="7"/>
        <v>0</v>
      </c>
      <c r="BI158" s="216">
        <f t="shared" si="8"/>
        <v>0</v>
      </c>
      <c r="BJ158" s="26" t="s">
        <v>81</v>
      </c>
      <c r="BK158" s="216">
        <f t="shared" si="9"/>
        <v>0</v>
      </c>
      <c r="BL158" s="26" t="s">
        <v>1102</v>
      </c>
      <c r="BM158" s="26" t="s">
        <v>2008</v>
      </c>
    </row>
    <row r="159" spans="2:65" s="1" customFormat="1" ht="16.5" customHeight="1">
      <c r="B159" s="43"/>
      <c r="C159" s="205" t="s">
        <v>470</v>
      </c>
      <c r="D159" s="205" t="s">
        <v>184</v>
      </c>
      <c r="E159" s="206" t="s">
        <v>2009</v>
      </c>
      <c r="F159" s="207" t="s">
        <v>1961</v>
      </c>
      <c r="G159" s="208" t="s">
        <v>231</v>
      </c>
      <c r="H159" s="209">
        <v>1</v>
      </c>
      <c r="I159" s="210"/>
      <c r="J159" s="211">
        <f t="shared" si="0"/>
        <v>0</v>
      </c>
      <c r="K159" s="207" t="s">
        <v>21</v>
      </c>
      <c r="L159" s="63"/>
      <c r="M159" s="212" t="s">
        <v>21</v>
      </c>
      <c r="N159" s="213" t="s">
        <v>45</v>
      </c>
      <c r="O159" s="44"/>
      <c r="P159" s="214">
        <f t="shared" si="1"/>
        <v>0</v>
      </c>
      <c r="Q159" s="214">
        <v>0</v>
      </c>
      <c r="R159" s="214">
        <f t="shared" si="2"/>
        <v>0</v>
      </c>
      <c r="S159" s="214">
        <v>0</v>
      </c>
      <c r="T159" s="215">
        <f t="shared" si="3"/>
        <v>0</v>
      </c>
      <c r="AR159" s="26" t="s">
        <v>1102</v>
      </c>
      <c r="AT159" s="26" t="s">
        <v>184</v>
      </c>
      <c r="AU159" s="26" t="s">
        <v>197</v>
      </c>
      <c r="AY159" s="26" t="s">
        <v>182</v>
      </c>
      <c r="BE159" s="216">
        <f t="shared" si="4"/>
        <v>0</v>
      </c>
      <c r="BF159" s="216">
        <f t="shared" si="5"/>
        <v>0</v>
      </c>
      <c r="BG159" s="216">
        <f t="shared" si="6"/>
        <v>0</v>
      </c>
      <c r="BH159" s="216">
        <f t="shared" si="7"/>
        <v>0</v>
      </c>
      <c r="BI159" s="216">
        <f t="shared" si="8"/>
        <v>0</v>
      </c>
      <c r="BJ159" s="26" t="s">
        <v>81</v>
      </c>
      <c r="BK159" s="216">
        <f t="shared" si="9"/>
        <v>0</v>
      </c>
      <c r="BL159" s="26" t="s">
        <v>1102</v>
      </c>
      <c r="BM159" s="26" t="s">
        <v>2010</v>
      </c>
    </row>
    <row r="160" spans="2:65" s="1" customFormat="1" ht="25.5" customHeight="1">
      <c r="B160" s="43"/>
      <c r="C160" s="205" t="s">
        <v>480</v>
      </c>
      <c r="D160" s="205" t="s">
        <v>184</v>
      </c>
      <c r="E160" s="206" t="s">
        <v>2011</v>
      </c>
      <c r="F160" s="207" t="s">
        <v>2012</v>
      </c>
      <c r="G160" s="208" t="s">
        <v>231</v>
      </c>
      <c r="H160" s="209">
        <v>1</v>
      </c>
      <c r="I160" s="210"/>
      <c r="J160" s="211">
        <f t="shared" si="0"/>
        <v>0</v>
      </c>
      <c r="K160" s="207" t="s">
        <v>21</v>
      </c>
      <c r="L160" s="63"/>
      <c r="M160" s="212" t="s">
        <v>21</v>
      </c>
      <c r="N160" s="213" t="s">
        <v>45</v>
      </c>
      <c r="O160" s="44"/>
      <c r="P160" s="214">
        <f t="shared" si="1"/>
        <v>0</v>
      </c>
      <c r="Q160" s="214">
        <v>0</v>
      </c>
      <c r="R160" s="214">
        <f t="shared" si="2"/>
        <v>0</v>
      </c>
      <c r="S160" s="214">
        <v>0</v>
      </c>
      <c r="T160" s="215">
        <f t="shared" si="3"/>
        <v>0</v>
      </c>
      <c r="AR160" s="26" t="s">
        <v>1102</v>
      </c>
      <c r="AT160" s="26" t="s">
        <v>184</v>
      </c>
      <c r="AU160" s="26" t="s">
        <v>197</v>
      </c>
      <c r="AY160" s="26" t="s">
        <v>182</v>
      </c>
      <c r="BE160" s="216">
        <f t="shared" si="4"/>
        <v>0</v>
      </c>
      <c r="BF160" s="216">
        <f t="shared" si="5"/>
        <v>0</v>
      </c>
      <c r="BG160" s="216">
        <f t="shared" si="6"/>
        <v>0</v>
      </c>
      <c r="BH160" s="216">
        <f t="shared" si="7"/>
        <v>0</v>
      </c>
      <c r="BI160" s="216">
        <f t="shared" si="8"/>
        <v>0</v>
      </c>
      <c r="BJ160" s="26" t="s">
        <v>81</v>
      </c>
      <c r="BK160" s="216">
        <f t="shared" si="9"/>
        <v>0</v>
      </c>
      <c r="BL160" s="26" t="s">
        <v>1102</v>
      </c>
      <c r="BM160" s="26" t="s">
        <v>2013</v>
      </c>
    </row>
    <row r="161" spans="2:65" s="1" customFormat="1" ht="25.5" customHeight="1">
      <c r="B161" s="43"/>
      <c r="C161" s="205" t="s">
        <v>493</v>
      </c>
      <c r="D161" s="205" t="s">
        <v>184</v>
      </c>
      <c r="E161" s="206" t="s">
        <v>2014</v>
      </c>
      <c r="F161" s="207" t="s">
        <v>2015</v>
      </c>
      <c r="G161" s="208" t="s">
        <v>231</v>
      </c>
      <c r="H161" s="209">
        <v>1</v>
      </c>
      <c r="I161" s="210"/>
      <c r="J161" s="211">
        <f t="shared" si="0"/>
        <v>0</v>
      </c>
      <c r="K161" s="207" t="s">
        <v>21</v>
      </c>
      <c r="L161" s="63"/>
      <c r="M161" s="212" t="s">
        <v>21</v>
      </c>
      <c r="N161" s="213" t="s">
        <v>45</v>
      </c>
      <c r="O161" s="44"/>
      <c r="P161" s="214">
        <f t="shared" si="1"/>
        <v>0</v>
      </c>
      <c r="Q161" s="214">
        <v>0</v>
      </c>
      <c r="R161" s="214">
        <f t="shared" si="2"/>
        <v>0</v>
      </c>
      <c r="S161" s="214">
        <v>0</v>
      </c>
      <c r="T161" s="215">
        <f t="shared" si="3"/>
        <v>0</v>
      </c>
      <c r="AR161" s="26" t="s">
        <v>1102</v>
      </c>
      <c r="AT161" s="26" t="s">
        <v>184</v>
      </c>
      <c r="AU161" s="26" t="s">
        <v>197</v>
      </c>
      <c r="AY161" s="26" t="s">
        <v>182</v>
      </c>
      <c r="BE161" s="216">
        <f t="shared" si="4"/>
        <v>0</v>
      </c>
      <c r="BF161" s="216">
        <f t="shared" si="5"/>
        <v>0</v>
      </c>
      <c r="BG161" s="216">
        <f t="shared" si="6"/>
        <v>0</v>
      </c>
      <c r="BH161" s="216">
        <f t="shared" si="7"/>
        <v>0</v>
      </c>
      <c r="BI161" s="216">
        <f t="shared" si="8"/>
        <v>0</v>
      </c>
      <c r="BJ161" s="26" t="s">
        <v>81</v>
      </c>
      <c r="BK161" s="216">
        <f t="shared" si="9"/>
        <v>0</v>
      </c>
      <c r="BL161" s="26" t="s">
        <v>1102</v>
      </c>
      <c r="BM161" s="26" t="s">
        <v>2016</v>
      </c>
    </row>
    <row r="162" spans="2:65" s="11" customFormat="1" ht="22.35" customHeight="1">
      <c r="B162" s="189"/>
      <c r="C162" s="190"/>
      <c r="D162" s="191" t="s">
        <v>73</v>
      </c>
      <c r="E162" s="203" t="s">
        <v>2017</v>
      </c>
      <c r="F162" s="203" t="s">
        <v>2018</v>
      </c>
      <c r="G162" s="190"/>
      <c r="H162" s="190"/>
      <c r="I162" s="193"/>
      <c r="J162" s="204">
        <f>BK162</f>
        <v>0</v>
      </c>
      <c r="K162" s="190"/>
      <c r="L162" s="195"/>
      <c r="M162" s="196"/>
      <c r="N162" s="197"/>
      <c r="O162" s="197"/>
      <c r="P162" s="198">
        <f>SUM(P163:P169)</f>
        <v>0</v>
      </c>
      <c r="Q162" s="197"/>
      <c r="R162" s="198">
        <f>SUM(R163:R169)</f>
        <v>0</v>
      </c>
      <c r="S162" s="197"/>
      <c r="T162" s="199">
        <f>SUM(T163:T169)</f>
        <v>0</v>
      </c>
      <c r="AR162" s="200" t="s">
        <v>197</v>
      </c>
      <c r="AT162" s="201" t="s">
        <v>73</v>
      </c>
      <c r="AU162" s="201" t="s">
        <v>83</v>
      </c>
      <c r="AY162" s="200" t="s">
        <v>182</v>
      </c>
      <c r="BK162" s="202">
        <f>SUM(BK163:BK169)</f>
        <v>0</v>
      </c>
    </row>
    <row r="163" spans="2:65" s="1" customFormat="1" ht="16.5" customHeight="1">
      <c r="B163" s="43"/>
      <c r="C163" s="205" t="s">
        <v>497</v>
      </c>
      <c r="D163" s="205" t="s">
        <v>184</v>
      </c>
      <c r="E163" s="206" t="s">
        <v>2019</v>
      </c>
      <c r="F163" s="207" t="s">
        <v>2020</v>
      </c>
      <c r="G163" s="208" t="s">
        <v>2021</v>
      </c>
      <c r="H163" s="209">
        <v>1.5</v>
      </c>
      <c r="I163" s="210"/>
      <c r="J163" s="211">
        <f t="shared" ref="J163:J169" si="10">ROUND(I163*H163,2)</f>
        <v>0</v>
      </c>
      <c r="K163" s="207" t="s">
        <v>21</v>
      </c>
      <c r="L163" s="63"/>
      <c r="M163" s="212" t="s">
        <v>21</v>
      </c>
      <c r="N163" s="213" t="s">
        <v>45</v>
      </c>
      <c r="O163" s="44"/>
      <c r="P163" s="214">
        <f t="shared" ref="P163:P169" si="11">O163*H163</f>
        <v>0</v>
      </c>
      <c r="Q163" s="214">
        <v>0</v>
      </c>
      <c r="R163" s="214">
        <f t="shared" ref="R163:R169" si="12">Q163*H163</f>
        <v>0</v>
      </c>
      <c r="S163" s="214">
        <v>0</v>
      </c>
      <c r="T163" s="215">
        <f t="shared" ref="T163:T169" si="13">S163*H163</f>
        <v>0</v>
      </c>
      <c r="AR163" s="26" t="s">
        <v>1102</v>
      </c>
      <c r="AT163" s="26" t="s">
        <v>184</v>
      </c>
      <c r="AU163" s="26" t="s">
        <v>197</v>
      </c>
      <c r="AY163" s="26" t="s">
        <v>182</v>
      </c>
      <c r="BE163" s="216">
        <f t="shared" ref="BE163:BE169" si="14">IF(N163="základní",J163,0)</f>
        <v>0</v>
      </c>
      <c r="BF163" s="216">
        <f t="shared" ref="BF163:BF169" si="15">IF(N163="snížená",J163,0)</f>
        <v>0</v>
      </c>
      <c r="BG163" s="216">
        <f t="shared" ref="BG163:BG169" si="16">IF(N163="zákl. přenesená",J163,0)</f>
        <v>0</v>
      </c>
      <c r="BH163" s="216">
        <f t="shared" ref="BH163:BH169" si="17">IF(N163="sníž. přenesená",J163,0)</f>
        <v>0</v>
      </c>
      <c r="BI163" s="216">
        <f t="shared" ref="BI163:BI169" si="18">IF(N163="nulová",J163,0)</f>
        <v>0</v>
      </c>
      <c r="BJ163" s="26" t="s">
        <v>81</v>
      </c>
      <c r="BK163" s="216">
        <f t="shared" ref="BK163:BK169" si="19">ROUND(I163*H163,2)</f>
        <v>0</v>
      </c>
      <c r="BL163" s="26" t="s">
        <v>1102</v>
      </c>
      <c r="BM163" s="26" t="s">
        <v>2022</v>
      </c>
    </row>
    <row r="164" spans="2:65" s="1" customFormat="1" ht="16.5" customHeight="1">
      <c r="B164" s="43"/>
      <c r="C164" s="205" t="s">
        <v>501</v>
      </c>
      <c r="D164" s="205" t="s">
        <v>184</v>
      </c>
      <c r="E164" s="206" t="s">
        <v>2023</v>
      </c>
      <c r="F164" s="207" t="s">
        <v>2024</v>
      </c>
      <c r="G164" s="208" t="s">
        <v>2021</v>
      </c>
      <c r="H164" s="209">
        <v>1.5</v>
      </c>
      <c r="I164" s="210"/>
      <c r="J164" s="211">
        <f t="shared" si="10"/>
        <v>0</v>
      </c>
      <c r="K164" s="207" t="s">
        <v>21</v>
      </c>
      <c r="L164" s="63"/>
      <c r="M164" s="212" t="s">
        <v>21</v>
      </c>
      <c r="N164" s="213" t="s">
        <v>45</v>
      </c>
      <c r="O164" s="44"/>
      <c r="P164" s="214">
        <f t="shared" si="11"/>
        <v>0</v>
      </c>
      <c r="Q164" s="214">
        <v>0</v>
      </c>
      <c r="R164" s="214">
        <f t="shared" si="12"/>
        <v>0</v>
      </c>
      <c r="S164" s="214">
        <v>0</v>
      </c>
      <c r="T164" s="215">
        <f t="shared" si="13"/>
        <v>0</v>
      </c>
      <c r="AR164" s="26" t="s">
        <v>1102</v>
      </c>
      <c r="AT164" s="26" t="s">
        <v>184</v>
      </c>
      <c r="AU164" s="26" t="s">
        <v>197</v>
      </c>
      <c r="AY164" s="26" t="s">
        <v>182</v>
      </c>
      <c r="BE164" s="216">
        <f t="shared" si="14"/>
        <v>0</v>
      </c>
      <c r="BF164" s="216">
        <f t="shared" si="15"/>
        <v>0</v>
      </c>
      <c r="BG164" s="216">
        <f t="shared" si="16"/>
        <v>0</v>
      </c>
      <c r="BH164" s="216">
        <f t="shared" si="17"/>
        <v>0</v>
      </c>
      <c r="BI164" s="216">
        <f t="shared" si="18"/>
        <v>0</v>
      </c>
      <c r="BJ164" s="26" t="s">
        <v>81</v>
      </c>
      <c r="BK164" s="216">
        <f t="shared" si="19"/>
        <v>0</v>
      </c>
      <c r="BL164" s="26" t="s">
        <v>1102</v>
      </c>
      <c r="BM164" s="26" t="s">
        <v>2025</v>
      </c>
    </row>
    <row r="165" spans="2:65" s="1" customFormat="1" ht="16.5" customHeight="1">
      <c r="B165" s="43"/>
      <c r="C165" s="205" t="s">
        <v>505</v>
      </c>
      <c r="D165" s="205" t="s">
        <v>184</v>
      </c>
      <c r="E165" s="206" t="s">
        <v>2026</v>
      </c>
      <c r="F165" s="207" t="s">
        <v>2027</v>
      </c>
      <c r="G165" s="208" t="s">
        <v>2021</v>
      </c>
      <c r="H165" s="209">
        <v>1.5</v>
      </c>
      <c r="I165" s="210"/>
      <c r="J165" s="211">
        <f t="shared" si="10"/>
        <v>0</v>
      </c>
      <c r="K165" s="207" t="s">
        <v>21</v>
      </c>
      <c r="L165" s="63"/>
      <c r="M165" s="212" t="s">
        <v>21</v>
      </c>
      <c r="N165" s="213" t="s">
        <v>45</v>
      </c>
      <c r="O165" s="44"/>
      <c r="P165" s="214">
        <f t="shared" si="11"/>
        <v>0</v>
      </c>
      <c r="Q165" s="214">
        <v>0</v>
      </c>
      <c r="R165" s="214">
        <f t="shared" si="12"/>
        <v>0</v>
      </c>
      <c r="S165" s="214">
        <v>0</v>
      </c>
      <c r="T165" s="215">
        <f t="shared" si="13"/>
        <v>0</v>
      </c>
      <c r="AR165" s="26" t="s">
        <v>1102</v>
      </c>
      <c r="AT165" s="26" t="s">
        <v>184</v>
      </c>
      <c r="AU165" s="26" t="s">
        <v>197</v>
      </c>
      <c r="AY165" s="26" t="s">
        <v>182</v>
      </c>
      <c r="BE165" s="216">
        <f t="shared" si="14"/>
        <v>0</v>
      </c>
      <c r="BF165" s="216">
        <f t="shared" si="15"/>
        <v>0</v>
      </c>
      <c r="BG165" s="216">
        <f t="shared" si="16"/>
        <v>0</v>
      </c>
      <c r="BH165" s="216">
        <f t="shared" si="17"/>
        <v>0</v>
      </c>
      <c r="BI165" s="216">
        <f t="shared" si="18"/>
        <v>0</v>
      </c>
      <c r="BJ165" s="26" t="s">
        <v>81</v>
      </c>
      <c r="BK165" s="216">
        <f t="shared" si="19"/>
        <v>0</v>
      </c>
      <c r="BL165" s="26" t="s">
        <v>1102</v>
      </c>
      <c r="BM165" s="26" t="s">
        <v>2028</v>
      </c>
    </row>
    <row r="166" spans="2:65" s="1" customFormat="1" ht="16.5" customHeight="1">
      <c r="B166" s="43"/>
      <c r="C166" s="205" t="s">
        <v>513</v>
      </c>
      <c r="D166" s="205" t="s">
        <v>184</v>
      </c>
      <c r="E166" s="206" t="s">
        <v>2029</v>
      </c>
      <c r="F166" s="207" t="s">
        <v>2030</v>
      </c>
      <c r="G166" s="208" t="s">
        <v>1968</v>
      </c>
      <c r="H166" s="209">
        <v>24</v>
      </c>
      <c r="I166" s="210"/>
      <c r="J166" s="211">
        <f t="shared" si="10"/>
        <v>0</v>
      </c>
      <c r="K166" s="207" t="s">
        <v>21</v>
      </c>
      <c r="L166" s="63"/>
      <c r="M166" s="212" t="s">
        <v>21</v>
      </c>
      <c r="N166" s="213" t="s">
        <v>45</v>
      </c>
      <c r="O166" s="44"/>
      <c r="P166" s="214">
        <f t="shared" si="11"/>
        <v>0</v>
      </c>
      <c r="Q166" s="214">
        <v>0</v>
      </c>
      <c r="R166" s="214">
        <f t="shared" si="12"/>
        <v>0</v>
      </c>
      <c r="S166" s="214">
        <v>0</v>
      </c>
      <c r="T166" s="215">
        <f t="shared" si="13"/>
        <v>0</v>
      </c>
      <c r="AR166" s="26" t="s">
        <v>1102</v>
      </c>
      <c r="AT166" s="26" t="s">
        <v>184</v>
      </c>
      <c r="AU166" s="26" t="s">
        <v>197</v>
      </c>
      <c r="AY166" s="26" t="s">
        <v>182</v>
      </c>
      <c r="BE166" s="216">
        <f t="shared" si="14"/>
        <v>0</v>
      </c>
      <c r="BF166" s="216">
        <f t="shared" si="15"/>
        <v>0</v>
      </c>
      <c r="BG166" s="216">
        <f t="shared" si="16"/>
        <v>0</v>
      </c>
      <c r="BH166" s="216">
        <f t="shared" si="17"/>
        <v>0</v>
      </c>
      <c r="BI166" s="216">
        <f t="shared" si="18"/>
        <v>0</v>
      </c>
      <c r="BJ166" s="26" t="s">
        <v>81</v>
      </c>
      <c r="BK166" s="216">
        <f t="shared" si="19"/>
        <v>0</v>
      </c>
      <c r="BL166" s="26" t="s">
        <v>1102</v>
      </c>
      <c r="BM166" s="26" t="s">
        <v>2031</v>
      </c>
    </row>
    <row r="167" spans="2:65" s="1" customFormat="1" ht="16.5" customHeight="1">
      <c r="B167" s="43"/>
      <c r="C167" s="205" t="s">
        <v>517</v>
      </c>
      <c r="D167" s="205" t="s">
        <v>184</v>
      </c>
      <c r="E167" s="206" t="s">
        <v>2032</v>
      </c>
      <c r="F167" s="207" t="s">
        <v>2033</v>
      </c>
      <c r="G167" s="208" t="s">
        <v>804</v>
      </c>
      <c r="H167" s="209">
        <v>1</v>
      </c>
      <c r="I167" s="210"/>
      <c r="J167" s="211">
        <f t="shared" si="10"/>
        <v>0</v>
      </c>
      <c r="K167" s="207" t="s">
        <v>21</v>
      </c>
      <c r="L167" s="63"/>
      <c r="M167" s="212" t="s">
        <v>21</v>
      </c>
      <c r="N167" s="213" t="s">
        <v>45</v>
      </c>
      <c r="O167" s="44"/>
      <c r="P167" s="214">
        <f t="shared" si="11"/>
        <v>0</v>
      </c>
      <c r="Q167" s="214">
        <v>0</v>
      </c>
      <c r="R167" s="214">
        <f t="shared" si="12"/>
        <v>0</v>
      </c>
      <c r="S167" s="214">
        <v>0</v>
      </c>
      <c r="T167" s="215">
        <f t="shared" si="13"/>
        <v>0</v>
      </c>
      <c r="AR167" s="26" t="s">
        <v>1102</v>
      </c>
      <c r="AT167" s="26" t="s">
        <v>184</v>
      </c>
      <c r="AU167" s="26" t="s">
        <v>197</v>
      </c>
      <c r="AY167" s="26" t="s">
        <v>182</v>
      </c>
      <c r="BE167" s="216">
        <f t="shared" si="14"/>
        <v>0</v>
      </c>
      <c r="BF167" s="216">
        <f t="shared" si="15"/>
        <v>0</v>
      </c>
      <c r="BG167" s="216">
        <f t="shared" si="16"/>
        <v>0</v>
      </c>
      <c r="BH167" s="216">
        <f t="shared" si="17"/>
        <v>0</v>
      </c>
      <c r="BI167" s="216">
        <f t="shared" si="18"/>
        <v>0</v>
      </c>
      <c r="BJ167" s="26" t="s">
        <v>81</v>
      </c>
      <c r="BK167" s="216">
        <f t="shared" si="19"/>
        <v>0</v>
      </c>
      <c r="BL167" s="26" t="s">
        <v>1102</v>
      </c>
      <c r="BM167" s="26" t="s">
        <v>2034</v>
      </c>
    </row>
    <row r="168" spans="2:65" s="1" customFormat="1" ht="16.5" customHeight="1">
      <c r="B168" s="43"/>
      <c r="C168" s="205" t="s">
        <v>521</v>
      </c>
      <c r="D168" s="205" t="s">
        <v>184</v>
      </c>
      <c r="E168" s="206" t="s">
        <v>2035</v>
      </c>
      <c r="F168" s="207" t="s">
        <v>2036</v>
      </c>
      <c r="G168" s="208" t="s">
        <v>804</v>
      </c>
      <c r="H168" s="209">
        <v>1</v>
      </c>
      <c r="I168" s="210"/>
      <c r="J168" s="211">
        <f t="shared" si="10"/>
        <v>0</v>
      </c>
      <c r="K168" s="207" t="s">
        <v>21</v>
      </c>
      <c r="L168" s="63"/>
      <c r="M168" s="212" t="s">
        <v>21</v>
      </c>
      <c r="N168" s="213" t="s">
        <v>45</v>
      </c>
      <c r="O168" s="44"/>
      <c r="P168" s="214">
        <f t="shared" si="11"/>
        <v>0</v>
      </c>
      <c r="Q168" s="214">
        <v>0</v>
      </c>
      <c r="R168" s="214">
        <f t="shared" si="12"/>
        <v>0</v>
      </c>
      <c r="S168" s="214">
        <v>0</v>
      </c>
      <c r="T168" s="215">
        <f t="shared" si="13"/>
        <v>0</v>
      </c>
      <c r="AR168" s="26" t="s">
        <v>1102</v>
      </c>
      <c r="AT168" s="26" t="s">
        <v>184</v>
      </c>
      <c r="AU168" s="26" t="s">
        <v>197</v>
      </c>
      <c r="AY168" s="26" t="s">
        <v>182</v>
      </c>
      <c r="BE168" s="216">
        <f t="shared" si="14"/>
        <v>0</v>
      </c>
      <c r="BF168" s="216">
        <f t="shared" si="15"/>
        <v>0</v>
      </c>
      <c r="BG168" s="216">
        <f t="shared" si="16"/>
        <v>0</v>
      </c>
      <c r="BH168" s="216">
        <f t="shared" si="17"/>
        <v>0</v>
      </c>
      <c r="BI168" s="216">
        <f t="shared" si="18"/>
        <v>0</v>
      </c>
      <c r="BJ168" s="26" t="s">
        <v>81</v>
      </c>
      <c r="BK168" s="216">
        <f t="shared" si="19"/>
        <v>0</v>
      </c>
      <c r="BL168" s="26" t="s">
        <v>1102</v>
      </c>
      <c r="BM168" s="26" t="s">
        <v>2037</v>
      </c>
    </row>
    <row r="169" spans="2:65" s="1" customFormat="1" ht="16.5" customHeight="1">
      <c r="B169" s="43"/>
      <c r="C169" s="205" t="s">
        <v>526</v>
      </c>
      <c r="D169" s="205" t="s">
        <v>184</v>
      </c>
      <c r="E169" s="206" t="s">
        <v>2038</v>
      </c>
      <c r="F169" s="207" t="s">
        <v>2039</v>
      </c>
      <c r="G169" s="208" t="s">
        <v>804</v>
      </c>
      <c r="H169" s="209">
        <v>1</v>
      </c>
      <c r="I169" s="210"/>
      <c r="J169" s="211">
        <f t="shared" si="10"/>
        <v>0</v>
      </c>
      <c r="K169" s="207" t="s">
        <v>21</v>
      </c>
      <c r="L169" s="63"/>
      <c r="M169" s="212" t="s">
        <v>21</v>
      </c>
      <c r="N169" s="242" t="s">
        <v>45</v>
      </c>
      <c r="O169" s="243"/>
      <c r="P169" s="244">
        <f t="shared" si="11"/>
        <v>0</v>
      </c>
      <c r="Q169" s="244">
        <v>0</v>
      </c>
      <c r="R169" s="244">
        <f t="shared" si="12"/>
        <v>0</v>
      </c>
      <c r="S169" s="244">
        <v>0</v>
      </c>
      <c r="T169" s="245">
        <f t="shared" si="13"/>
        <v>0</v>
      </c>
      <c r="AR169" s="26" t="s">
        <v>1102</v>
      </c>
      <c r="AT169" s="26" t="s">
        <v>184</v>
      </c>
      <c r="AU169" s="26" t="s">
        <v>197</v>
      </c>
      <c r="AY169" s="26" t="s">
        <v>182</v>
      </c>
      <c r="BE169" s="216">
        <f t="shared" si="14"/>
        <v>0</v>
      </c>
      <c r="BF169" s="216">
        <f t="shared" si="15"/>
        <v>0</v>
      </c>
      <c r="BG169" s="216">
        <f t="shared" si="16"/>
        <v>0</v>
      </c>
      <c r="BH169" s="216">
        <f t="shared" si="17"/>
        <v>0</v>
      </c>
      <c r="BI169" s="216">
        <f t="shared" si="18"/>
        <v>0</v>
      </c>
      <c r="BJ169" s="26" t="s">
        <v>81</v>
      </c>
      <c r="BK169" s="216">
        <f t="shared" si="19"/>
        <v>0</v>
      </c>
      <c r="BL169" s="26" t="s">
        <v>1102</v>
      </c>
      <c r="BM169" s="26" t="s">
        <v>2040</v>
      </c>
    </row>
    <row r="170" spans="2:65" s="1" customFormat="1" ht="6.95" customHeight="1">
      <c r="B170" s="58"/>
      <c r="C170" s="59"/>
      <c r="D170" s="59"/>
      <c r="E170" s="59"/>
      <c r="F170" s="59"/>
      <c r="G170" s="59"/>
      <c r="H170" s="59"/>
      <c r="I170" s="150"/>
      <c r="J170" s="59"/>
      <c r="K170" s="59"/>
      <c r="L170" s="63"/>
    </row>
  </sheetData>
  <sheetProtection algorithmName="SHA-512" hashValue="jB+xv6goCJwd6TaqPkDWIMTqvVSWe0WhmmuyRQ39RPyq5ACv7Aa+Vdg8QTFZ4/19rfbEeEvhBz8iyAZSNYEDsQ==" saltValue="/O+qGNbifDrknyYIOu7TREHVdNmttMxtEkqZfn3+nRUte31fG8iO7VzfPGKCd9ab/mybjC/bVyj39VcHd+gr+A==" spinCount="100000" sheet="1" objects="1" scenarios="1" formatColumns="0" formatRows="0" autoFilter="0"/>
  <autoFilter ref="C86:K169"/>
  <mergeCells count="13">
    <mergeCell ref="E79:H79"/>
    <mergeCell ref="G1:H1"/>
    <mergeCell ref="L2:V2"/>
    <mergeCell ref="E49:H49"/>
    <mergeCell ref="E51:H51"/>
    <mergeCell ref="J55:J56"/>
    <mergeCell ref="E75:H75"/>
    <mergeCell ref="E77:H77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9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130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ht="15">
      <c r="B8" s="30"/>
      <c r="C8" s="31"/>
      <c r="D8" s="39" t="s">
        <v>152</v>
      </c>
      <c r="E8" s="31"/>
      <c r="F8" s="31"/>
      <c r="G8" s="31"/>
      <c r="H8" s="31"/>
      <c r="I8" s="128"/>
      <c r="J8" s="31"/>
      <c r="K8" s="33"/>
    </row>
    <row r="9" spans="1:70" s="1" customFormat="1" ht="16.5" customHeight="1">
      <c r="B9" s="43"/>
      <c r="C9" s="44"/>
      <c r="D9" s="44"/>
      <c r="E9" s="416" t="s">
        <v>1863</v>
      </c>
      <c r="F9" s="418"/>
      <c r="G9" s="418"/>
      <c r="H9" s="418"/>
      <c r="I9" s="129"/>
      <c r="J9" s="44"/>
      <c r="K9" s="47"/>
    </row>
    <row r="10" spans="1:70" s="1" customFormat="1" ht="15">
      <c r="B10" s="43"/>
      <c r="C10" s="44"/>
      <c r="D10" s="39" t="s">
        <v>154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9" t="s">
        <v>2041</v>
      </c>
      <c r="F11" s="418"/>
      <c r="G11" s="418"/>
      <c r="H11" s="418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9" t="s">
        <v>20</v>
      </c>
      <c r="E13" s="44"/>
      <c r="F13" s="37" t="s">
        <v>21</v>
      </c>
      <c r="G13" s="44"/>
      <c r="H13" s="44"/>
      <c r="I13" s="130" t="s">
        <v>22</v>
      </c>
      <c r="J13" s="37" t="s">
        <v>21</v>
      </c>
      <c r="K13" s="47"/>
    </row>
    <row r="14" spans="1:70" s="1" customFormat="1" ht="14.45" customHeight="1">
      <c r="B14" s="43"/>
      <c r="C14" s="44"/>
      <c r="D14" s="39" t="s">
        <v>23</v>
      </c>
      <c r="E14" s="44"/>
      <c r="F14" s="37" t="s">
        <v>24</v>
      </c>
      <c r="G14" s="44"/>
      <c r="H14" s="44"/>
      <c r="I14" s="130" t="s">
        <v>25</v>
      </c>
      <c r="J14" s="131" t="str">
        <f>'Rekapitulace stavby'!AN8</f>
        <v>4. 5. 2018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9" t="s">
        <v>27</v>
      </c>
      <c r="E16" s="44"/>
      <c r="F16" s="44"/>
      <c r="G16" s="44"/>
      <c r="H16" s="44"/>
      <c r="I16" s="130" t="s">
        <v>28</v>
      </c>
      <c r="J16" s="37" t="s">
        <v>21</v>
      </c>
      <c r="K16" s="47"/>
    </row>
    <row r="17" spans="2:11" s="1" customFormat="1" ht="18" customHeight="1">
      <c r="B17" s="43"/>
      <c r="C17" s="44"/>
      <c r="D17" s="44"/>
      <c r="E17" s="37" t="s">
        <v>29</v>
      </c>
      <c r="F17" s="44"/>
      <c r="G17" s="44"/>
      <c r="H17" s="44"/>
      <c r="I17" s="130" t="s">
        <v>30</v>
      </c>
      <c r="J17" s="37" t="s">
        <v>21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9" t="s">
        <v>31</v>
      </c>
      <c r="E19" s="44"/>
      <c r="F19" s="44"/>
      <c r="G19" s="44"/>
      <c r="H19" s="44"/>
      <c r="I19" s="130" t="s">
        <v>28</v>
      </c>
      <c r="J19" s="37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7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30</v>
      </c>
      <c r="J20" s="37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9" t="s">
        <v>33</v>
      </c>
      <c r="E22" s="44"/>
      <c r="F22" s="44"/>
      <c r="G22" s="44"/>
      <c r="H22" s="44"/>
      <c r="I22" s="130" t="s">
        <v>28</v>
      </c>
      <c r="J22" s="37" t="s">
        <v>34</v>
      </c>
      <c r="K22" s="47"/>
    </row>
    <row r="23" spans="2:11" s="1" customFormat="1" ht="18" customHeight="1">
      <c r="B23" s="43"/>
      <c r="C23" s="44"/>
      <c r="D23" s="44"/>
      <c r="E23" s="37" t="s">
        <v>35</v>
      </c>
      <c r="F23" s="44"/>
      <c r="G23" s="44"/>
      <c r="H23" s="44"/>
      <c r="I23" s="130" t="s">
        <v>30</v>
      </c>
      <c r="J23" s="37" t="s">
        <v>36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9" t="s">
        <v>38</v>
      </c>
      <c r="E25" s="44"/>
      <c r="F25" s="44"/>
      <c r="G25" s="44"/>
      <c r="H25" s="44"/>
      <c r="I25" s="129"/>
      <c r="J25" s="44"/>
      <c r="K25" s="47"/>
    </row>
    <row r="26" spans="2:11" s="7" customFormat="1" ht="16.5" customHeight="1">
      <c r="B26" s="132"/>
      <c r="C26" s="133"/>
      <c r="D26" s="133"/>
      <c r="E26" s="381" t="s">
        <v>21</v>
      </c>
      <c r="F26" s="381"/>
      <c r="G26" s="381"/>
      <c r="H26" s="38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40</v>
      </c>
      <c r="E29" s="44"/>
      <c r="F29" s="44"/>
      <c r="G29" s="44"/>
      <c r="H29" s="44"/>
      <c r="I29" s="129"/>
      <c r="J29" s="139">
        <f>ROUND(J84,2)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42</v>
      </c>
      <c r="G31" s="44"/>
      <c r="H31" s="44"/>
      <c r="I31" s="140" t="s">
        <v>41</v>
      </c>
      <c r="J31" s="48" t="s">
        <v>43</v>
      </c>
      <c r="K31" s="47"/>
    </row>
    <row r="32" spans="2:11" s="1" customFormat="1" ht="14.45" customHeight="1">
      <c r="B32" s="43"/>
      <c r="C32" s="44"/>
      <c r="D32" s="51" t="s">
        <v>44</v>
      </c>
      <c r="E32" s="51" t="s">
        <v>45</v>
      </c>
      <c r="F32" s="141">
        <f>ROUND(SUM(BE84:BE88), 2)</f>
        <v>0</v>
      </c>
      <c r="G32" s="44"/>
      <c r="H32" s="44"/>
      <c r="I32" s="142">
        <v>0.21</v>
      </c>
      <c r="J32" s="141">
        <f>ROUND(ROUND((SUM(BE84:BE88)),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46</v>
      </c>
      <c r="F33" s="141">
        <f>ROUND(SUM(BF84:BF88), 2)</f>
        <v>0</v>
      </c>
      <c r="G33" s="44"/>
      <c r="H33" s="44"/>
      <c r="I33" s="142">
        <v>0.15</v>
      </c>
      <c r="J33" s="141">
        <f>ROUND(ROUND((SUM(BF84:BF88)),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47</v>
      </c>
      <c r="F34" s="141">
        <f>ROUND(SUM(BG84:BG88),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48</v>
      </c>
      <c r="F35" s="141">
        <f>ROUND(SUM(BH84:BH88),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49</v>
      </c>
      <c r="F36" s="141">
        <f>ROUND(SUM(BI84:BI88),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50</v>
      </c>
      <c r="E38" s="81"/>
      <c r="F38" s="81"/>
      <c r="G38" s="145" t="s">
        <v>51</v>
      </c>
      <c r="H38" s="146" t="s">
        <v>52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2" t="s">
        <v>156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9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6.5" customHeight="1">
      <c r="B47" s="43"/>
      <c r="C47" s="44"/>
      <c r="D47" s="44"/>
      <c r="E47" s="416" t="str">
        <f>E7</f>
        <v>OBCHVAT KRÁLŮV DVŮR - silnice II. třídy - I. etapa</v>
      </c>
      <c r="F47" s="417"/>
      <c r="G47" s="417"/>
      <c r="H47" s="417"/>
      <c r="I47" s="129"/>
      <c r="J47" s="44"/>
      <c r="K47" s="47"/>
    </row>
    <row r="48" spans="2:11" ht="15">
      <c r="B48" s="30"/>
      <c r="C48" s="39" t="s">
        <v>152</v>
      </c>
      <c r="D48" s="31"/>
      <c r="E48" s="31"/>
      <c r="F48" s="31"/>
      <c r="G48" s="31"/>
      <c r="H48" s="31"/>
      <c r="I48" s="128"/>
      <c r="J48" s="31"/>
      <c r="K48" s="33"/>
    </row>
    <row r="49" spans="2:47" s="1" customFormat="1" ht="16.5" customHeight="1">
      <c r="B49" s="43"/>
      <c r="C49" s="44"/>
      <c r="D49" s="44"/>
      <c r="E49" s="416" t="s">
        <v>1863</v>
      </c>
      <c r="F49" s="418"/>
      <c r="G49" s="418"/>
      <c r="H49" s="418"/>
      <c r="I49" s="129"/>
      <c r="J49" s="44"/>
      <c r="K49" s="47"/>
    </row>
    <row r="50" spans="2:47" s="1" customFormat="1" ht="14.45" customHeight="1">
      <c r="B50" s="43"/>
      <c r="C50" s="39" t="s">
        <v>154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17.25" customHeight="1">
      <c r="B51" s="43"/>
      <c r="C51" s="44"/>
      <c r="D51" s="44"/>
      <c r="E51" s="419" t="str">
        <f>E11</f>
        <v>SO 402 - Přeložka CETIN</v>
      </c>
      <c r="F51" s="418"/>
      <c r="G51" s="418"/>
      <c r="H51" s="418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9" t="s">
        <v>23</v>
      </c>
      <c r="D53" s="44"/>
      <c r="E53" s="44"/>
      <c r="F53" s="37" t="str">
        <f>F14</f>
        <v>Králův Dvůr</v>
      </c>
      <c r="G53" s="44"/>
      <c r="H53" s="44"/>
      <c r="I53" s="130" t="s">
        <v>25</v>
      </c>
      <c r="J53" s="131" t="str">
        <f>IF(J14="","",J14)</f>
        <v>4. 5. 2018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9" t="s">
        <v>27</v>
      </c>
      <c r="D55" s="44"/>
      <c r="E55" s="44"/>
      <c r="F55" s="37" t="str">
        <f>E17</f>
        <v>Město Králův Dvůr, Náměstí Míru  139, 267 01</v>
      </c>
      <c r="G55" s="44"/>
      <c r="H55" s="44"/>
      <c r="I55" s="130" t="s">
        <v>33</v>
      </c>
      <c r="J55" s="381" t="str">
        <f>E23</f>
        <v>Spektra s.r.o.Beroun, V Hlinkách 1548, 266 01</v>
      </c>
      <c r="K55" s="47"/>
    </row>
    <row r="56" spans="2:47" s="1" customFormat="1" ht="14.45" customHeight="1">
      <c r="B56" s="43"/>
      <c r="C56" s="39" t="s">
        <v>31</v>
      </c>
      <c r="D56" s="44"/>
      <c r="E56" s="44"/>
      <c r="F56" s="37" t="str">
        <f>IF(E20="","",E20)</f>
        <v/>
      </c>
      <c r="G56" s="44"/>
      <c r="H56" s="44"/>
      <c r="I56" s="129"/>
      <c r="J56" s="420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157</v>
      </c>
      <c r="D58" s="143"/>
      <c r="E58" s="143"/>
      <c r="F58" s="143"/>
      <c r="G58" s="143"/>
      <c r="H58" s="143"/>
      <c r="I58" s="156"/>
      <c r="J58" s="157" t="s">
        <v>158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159</v>
      </c>
      <c r="D60" s="44"/>
      <c r="E60" s="44"/>
      <c r="F60" s="44"/>
      <c r="G60" s="44"/>
      <c r="H60" s="44"/>
      <c r="I60" s="129"/>
      <c r="J60" s="139">
        <f>J84</f>
        <v>0</v>
      </c>
      <c r="K60" s="47"/>
      <c r="AU60" s="26" t="s">
        <v>160</v>
      </c>
    </row>
    <row r="61" spans="2:47" s="8" customFormat="1" ht="24.95" customHeight="1">
      <c r="B61" s="160"/>
      <c r="C61" s="161"/>
      <c r="D61" s="162" t="s">
        <v>1865</v>
      </c>
      <c r="E61" s="163"/>
      <c r="F61" s="163"/>
      <c r="G61" s="163"/>
      <c r="H61" s="163"/>
      <c r="I61" s="164"/>
      <c r="J61" s="165">
        <f>J85</f>
        <v>0</v>
      </c>
      <c r="K61" s="166"/>
    </row>
    <row r="62" spans="2:47" s="9" customFormat="1" ht="19.899999999999999" customHeight="1">
      <c r="B62" s="167"/>
      <c r="C62" s="168"/>
      <c r="D62" s="169" t="s">
        <v>1866</v>
      </c>
      <c r="E62" s="170"/>
      <c r="F62" s="170"/>
      <c r="G62" s="170"/>
      <c r="H62" s="170"/>
      <c r="I62" s="171"/>
      <c r="J62" s="172">
        <f>J86</f>
        <v>0</v>
      </c>
      <c r="K62" s="173"/>
    </row>
    <row r="63" spans="2:47" s="1" customFormat="1" ht="21.75" customHeight="1">
      <c r="B63" s="43"/>
      <c r="C63" s="44"/>
      <c r="D63" s="44"/>
      <c r="E63" s="44"/>
      <c r="F63" s="44"/>
      <c r="G63" s="44"/>
      <c r="H63" s="44"/>
      <c r="I63" s="129"/>
      <c r="J63" s="44"/>
      <c r="K63" s="47"/>
    </row>
    <row r="64" spans="2:47" s="1" customFormat="1" ht="6.95" customHeight="1">
      <c r="B64" s="58"/>
      <c r="C64" s="59"/>
      <c r="D64" s="59"/>
      <c r="E64" s="59"/>
      <c r="F64" s="59"/>
      <c r="G64" s="59"/>
      <c r="H64" s="59"/>
      <c r="I64" s="150"/>
      <c r="J64" s="59"/>
      <c r="K64" s="60"/>
    </row>
    <row r="68" spans="2:12" s="1" customFormat="1" ht="6.95" customHeight="1">
      <c r="B68" s="61"/>
      <c r="C68" s="62"/>
      <c r="D68" s="62"/>
      <c r="E68" s="62"/>
      <c r="F68" s="62"/>
      <c r="G68" s="62"/>
      <c r="H68" s="62"/>
      <c r="I68" s="153"/>
      <c r="J68" s="62"/>
      <c r="K68" s="62"/>
      <c r="L68" s="63"/>
    </row>
    <row r="69" spans="2:12" s="1" customFormat="1" ht="36.950000000000003" customHeight="1">
      <c r="B69" s="43"/>
      <c r="C69" s="64" t="s">
        <v>166</v>
      </c>
      <c r="D69" s="65"/>
      <c r="E69" s="65"/>
      <c r="F69" s="65"/>
      <c r="G69" s="65"/>
      <c r="H69" s="65"/>
      <c r="I69" s="174"/>
      <c r="J69" s="65"/>
      <c r="K69" s="65"/>
      <c r="L69" s="63"/>
    </row>
    <row r="70" spans="2:12" s="1" customFormat="1" ht="6.95" customHeight="1">
      <c r="B70" s="43"/>
      <c r="C70" s="65"/>
      <c r="D70" s="65"/>
      <c r="E70" s="65"/>
      <c r="F70" s="65"/>
      <c r="G70" s="65"/>
      <c r="H70" s="65"/>
      <c r="I70" s="174"/>
      <c r="J70" s="65"/>
      <c r="K70" s="65"/>
      <c r="L70" s="63"/>
    </row>
    <row r="71" spans="2:12" s="1" customFormat="1" ht="14.45" customHeight="1">
      <c r="B71" s="43"/>
      <c r="C71" s="67" t="s">
        <v>18</v>
      </c>
      <c r="D71" s="65"/>
      <c r="E71" s="65"/>
      <c r="F71" s="65"/>
      <c r="G71" s="65"/>
      <c r="H71" s="65"/>
      <c r="I71" s="174"/>
      <c r="J71" s="65"/>
      <c r="K71" s="65"/>
      <c r="L71" s="63"/>
    </row>
    <row r="72" spans="2:12" s="1" customFormat="1" ht="16.5" customHeight="1">
      <c r="B72" s="43"/>
      <c r="C72" s="65"/>
      <c r="D72" s="65"/>
      <c r="E72" s="421" t="str">
        <f>E7</f>
        <v>OBCHVAT KRÁLŮV DVŮR - silnice II. třídy - I. etapa</v>
      </c>
      <c r="F72" s="422"/>
      <c r="G72" s="422"/>
      <c r="H72" s="422"/>
      <c r="I72" s="174"/>
      <c r="J72" s="65"/>
      <c r="K72" s="65"/>
      <c r="L72" s="63"/>
    </row>
    <row r="73" spans="2:12" ht="15">
      <c r="B73" s="30"/>
      <c r="C73" s="67" t="s">
        <v>152</v>
      </c>
      <c r="D73" s="175"/>
      <c r="E73" s="175"/>
      <c r="F73" s="175"/>
      <c r="G73" s="175"/>
      <c r="H73" s="175"/>
      <c r="J73" s="175"/>
      <c r="K73" s="175"/>
      <c r="L73" s="176"/>
    </row>
    <row r="74" spans="2:12" s="1" customFormat="1" ht="16.5" customHeight="1">
      <c r="B74" s="43"/>
      <c r="C74" s="65"/>
      <c r="D74" s="65"/>
      <c r="E74" s="421" t="s">
        <v>1863</v>
      </c>
      <c r="F74" s="423"/>
      <c r="G74" s="423"/>
      <c r="H74" s="423"/>
      <c r="I74" s="174"/>
      <c r="J74" s="65"/>
      <c r="K74" s="65"/>
      <c r="L74" s="63"/>
    </row>
    <row r="75" spans="2:12" s="1" customFormat="1" ht="14.45" customHeight="1">
      <c r="B75" s="43"/>
      <c r="C75" s="67" t="s">
        <v>154</v>
      </c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17.25" customHeight="1">
      <c r="B76" s="43"/>
      <c r="C76" s="65"/>
      <c r="D76" s="65"/>
      <c r="E76" s="392" t="str">
        <f>E11</f>
        <v>SO 402 - Přeložka CETIN</v>
      </c>
      <c r="F76" s="423"/>
      <c r="G76" s="423"/>
      <c r="H76" s="423"/>
      <c r="I76" s="174"/>
      <c r="J76" s="65"/>
      <c r="K76" s="65"/>
      <c r="L76" s="63"/>
    </row>
    <row r="77" spans="2:12" s="1" customFormat="1" ht="6.9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8" customHeight="1">
      <c r="B78" s="43"/>
      <c r="C78" s="67" t="s">
        <v>23</v>
      </c>
      <c r="D78" s="65"/>
      <c r="E78" s="65"/>
      <c r="F78" s="177" t="str">
        <f>F14</f>
        <v>Králův Dvůr</v>
      </c>
      <c r="G78" s="65"/>
      <c r="H78" s="65"/>
      <c r="I78" s="178" t="s">
        <v>25</v>
      </c>
      <c r="J78" s="75" t="str">
        <f>IF(J14="","",J14)</f>
        <v>4. 5. 2018</v>
      </c>
      <c r="K78" s="65"/>
      <c r="L78" s="63"/>
    </row>
    <row r="79" spans="2:12" s="1" customFormat="1" ht="6.95" customHeight="1">
      <c r="B79" s="43"/>
      <c r="C79" s="65"/>
      <c r="D79" s="65"/>
      <c r="E79" s="65"/>
      <c r="F79" s="65"/>
      <c r="G79" s="65"/>
      <c r="H79" s="65"/>
      <c r="I79" s="174"/>
      <c r="J79" s="65"/>
      <c r="K79" s="65"/>
      <c r="L79" s="63"/>
    </row>
    <row r="80" spans="2:12" s="1" customFormat="1" ht="15">
      <c r="B80" s="43"/>
      <c r="C80" s="67" t="s">
        <v>27</v>
      </c>
      <c r="D80" s="65"/>
      <c r="E80" s="65"/>
      <c r="F80" s="177" t="str">
        <f>E17</f>
        <v>Město Králův Dvůr, Náměstí Míru  139, 267 01</v>
      </c>
      <c r="G80" s="65"/>
      <c r="H80" s="65"/>
      <c r="I80" s="178" t="s">
        <v>33</v>
      </c>
      <c r="J80" s="177" t="str">
        <f>E23</f>
        <v>Spektra s.r.o.Beroun, V Hlinkách 1548, 266 01</v>
      </c>
      <c r="K80" s="65"/>
      <c r="L80" s="63"/>
    </row>
    <row r="81" spans="2:65" s="1" customFormat="1" ht="14.45" customHeight="1">
      <c r="B81" s="43"/>
      <c r="C81" s="67" t="s">
        <v>31</v>
      </c>
      <c r="D81" s="65"/>
      <c r="E81" s="65"/>
      <c r="F81" s="177" t="str">
        <f>IF(E20="","",E20)</f>
        <v/>
      </c>
      <c r="G81" s="65"/>
      <c r="H81" s="65"/>
      <c r="I81" s="174"/>
      <c r="J81" s="65"/>
      <c r="K81" s="65"/>
      <c r="L81" s="63"/>
    </row>
    <row r="82" spans="2:65" s="1" customFormat="1" ht="10.35" customHeight="1">
      <c r="B82" s="43"/>
      <c r="C82" s="65"/>
      <c r="D82" s="65"/>
      <c r="E82" s="65"/>
      <c r="F82" s="65"/>
      <c r="G82" s="65"/>
      <c r="H82" s="65"/>
      <c r="I82" s="174"/>
      <c r="J82" s="65"/>
      <c r="K82" s="65"/>
      <c r="L82" s="63"/>
    </row>
    <row r="83" spans="2:65" s="10" customFormat="1" ht="29.25" customHeight="1">
      <c r="B83" s="179"/>
      <c r="C83" s="180" t="s">
        <v>167</v>
      </c>
      <c r="D83" s="181" t="s">
        <v>59</v>
      </c>
      <c r="E83" s="181" t="s">
        <v>55</v>
      </c>
      <c r="F83" s="181" t="s">
        <v>168</v>
      </c>
      <c r="G83" s="181" t="s">
        <v>169</v>
      </c>
      <c r="H83" s="181" t="s">
        <v>170</v>
      </c>
      <c r="I83" s="182" t="s">
        <v>171</v>
      </c>
      <c r="J83" s="181" t="s">
        <v>158</v>
      </c>
      <c r="K83" s="183" t="s">
        <v>172</v>
      </c>
      <c r="L83" s="184"/>
      <c r="M83" s="83" t="s">
        <v>173</v>
      </c>
      <c r="N83" s="84" t="s">
        <v>44</v>
      </c>
      <c r="O83" s="84" t="s">
        <v>174</v>
      </c>
      <c r="P83" s="84" t="s">
        <v>175</v>
      </c>
      <c r="Q83" s="84" t="s">
        <v>176</v>
      </c>
      <c r="R83" s="84" t="s">
        <v>177</v>
      </c>
      <c r="S83" s="84" t="s">
        <v>178</v>
      </c>
      <c r="T83" s="85" t="s">
        <v>179</v>
      </c>
    </row>
    <row r="84" spans="2:65" s="1" customFormat="1" ht="29.25" customHeight="1">
      <c r="B84" s="43"/>
      <c r="C84" s="89" t="s">
        <v>159</v>
      </c>
      <c r="D84" s="65"/>
      <c r="E84" s="65"/>
      <c r="F84" s="65"/>
      <c r="G84" s="65"/>
      <c r="H84" s="65"/>
      <c r="I84" s="174"/>
      <c r="J84" s="185">
        <f>BK84</f>
        <v>0</v>
      </c>
      <c r="K84" s="65"/>
      <c r="L84" s="63"/>
      <c r="M84" s="86"/>
      <c r="N84" s="87"/>
      <c r="O84" s="87"/>
      <c r="P84" s="186">
        <f>P85</f>
        <v>0</v>
      </c>
      <c r="Q84" s="87"/>
      <c r="R84" s="186">
        <f>R85</f>
        <v>0</v>
      </c>
      <c r="S84" s="87"/>
      <c r="T84" s="187">
        <f>T85</f>
        <v>0</v>
      </c>
      <c r="AT84" s="26" t="s">
        <v>73</v>
      </c>
      <c r="AU84" s="26" t="s">
        <v>160</v>
      </c>
      <c r="BK84" s="188">
        <f>BK85</f>
        <v>0</v>
      </c>
    </row>
    <row r="85" spans="2:65" s="11" customFormat="1" ht="37.35" customHeight="1">
      <c r="B85" s="189"/>
      <c r="C85" s="190"/>
      <c r="D85" s="191" t="s">
        <v>73</v>
      </c>
      <c r="E85" s="192" t="s">
        <v>304</v>
      </c>
      <c r="F85" s="192" t="s">
        <v>1870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</f>
        <v>0</v>
      </c>
      <c r="Q85" s="197"/>
      <c r="R85" s="198">
        <f>R86</f>
        <v>0</v>
      </c>
      <c r="S85" s="197"/>
      <c r="T85" s="199">
        <f>T86</f>
        <v>0</v>
      </c>
      <c r="AR85" s="200" t="s">
        <v>197</v>
      </c>
      <c r="AT85" s="201" t="s">
        <v>73</v>
      </c>
      <c r="AU85" s="201" t="s">
        <v>74</v>
      </c>
      <c r="AY85" s="200" t="s">
        <v>182</v>
      </c>
      <c r="BK85" s="202">
        <f>BK86</f>
        <v>0</v>
      </c>
    </row>
    <row r="86" spans="2:65" s="11" customFormat="1" ht="19.899999999999999" customHeight="1">
      <c r="B86" s="189"/>
      <c r="C86" s="190"/>
      <c r="D86" s="191" t="s">
        <v>73</v>
      </c>
      <c r="E86" s="203" t="s">
        <v>1871</v>
      </c>
      <c r="F86" s="203" t="s">
        <v>1872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SUM(P87:P88)</f>
        <v>0</v>
      </c>
      <c r="Q86" s="197"/>
      <c r="R86" s="198">
        <f>SUM(R87:R88)</f>
        <v>0</v>
      </c>
      <c r="S86" s="197"/>
      <c r="T86" s="199">
        <f>SUM(T87:T88)</f>
        <v>0</v>
      </c>
      <c r="AR86" s="200" t="s">
        <v>197</v>
      </c>
      <c r="AT86" s="201" t="s">
        <v>73</v>
      </c>
      <c r="AU86" s="201" t="s">
        <v>81</v>
      </c>
      <c r="AY86" s="200" t="s">
        <v>182</v>
      </c>
      <c r="BK86" s="202">
        <f>SUM(BK87:BK88)</f>
        <v>0</v>
      </c>
    </row>
    <row r="87" spans="2:65" s="1" customFormat="1" ht="25.5" customHeight="1">
      <c r="B87" s="43"/>
      <c r="C87" s="205" t="s">
        <v>81</v>
      </c>
      <c r="D87" s="205" t="s">
        <v>184</v>
      </c>
      <c r="E87" s="206" t="s">
        <v>2042</v>
      </c>
      <c r="F87" s="207" t="s">
        <v>2043</v>
      </c>
      <c r="G87" s="208" t="s">
        <v>231</v>
      </c>
      <c r="H87" s="209">
        <v>1</v>
      </c>
      <c r="I87" s="210"/>
      <c r="J87" s="211">
        <f>ROUND(I87*H87,2)</f>
        <v>0</v>
      </c>
      <c r="K87" s="207" t="s">
        <v>21</v>
      </c>
      <c r="L87" s="63"/>
      <c r="M87" s="212" t="s">
        <v>21</v>
      </c>
      <c r="N87" s="213" t="s">
        <v>45</v>
      </c>
      <c r="O87" s="44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AR87" s="26" t="s">
        <v>1102</v>
      </c>
      <c r="AT87" s="26" t="s">
        <v>184</v>
      </c>
      <c r="AU87" s="26" t="s">
        <v>83</v>
      </c>
      <c r="AY87" s="26" t="s">
        <v>182</v>
      </c>
      <c r="BE87" s="216">
        <f>IF(N87="základní",J87,0)</f>
        <v>0</v>
      </c>
      <c r="BF87" s="216">
        <f>IF(N87="snížená",J87,0)</f>
        <v>0</v>
      </c>
      <c r="BG87" s="216">
        <f>IF(N87="zákl. přenesená",J87,0)</f>
        <v>0</v>
      </c>
      <c r="BH87" s="216">
        <f>IF(N87="sníž. přenesená",J87,0)</f>
        <v>0</v>
      </c>
      <c r="BI87" s="216">
        <f>IF(N87="nulová",J87,0)</f>
        <v>0</v>
      </c>
      <c r="BJ87" s="26" t="s">
        <v>81</v>
      </c>
      <c r="BK87" s="216">
        <f>ROUND(I87*H87,2)</f>
        <v>0</v>
      </c>
      <c r="BL87" s="26" t="s">
        <v>1102</v>
      </c>
      <c r="BM87" s="26" t="s">
        <v>2044</v>
      </c>
    </row>
    <row r="88" spans="2:65" s="1" customFormat="1" ht="409.5">
      <c r="B88" s="43"/>
      <c r="C88" s="65"/>
      <c r="D88" s="219" t="s">
        <v>899</v>
      </c>
      <c r="E88" s="65"/>
      <c r="F88" s="290" t="s">
        <v>2045</v>
      </c>
      <c r="G88" s="65"/>
      <c r="H88" s="65"/>
      <c r="I88" s="174"/>
      <c r="J88" s="65"/>
      <c r="K88" s="65"/>
      <c r="L88" s="63"/>
      <c r="M88" s="291"/>
      <c r="N88" s="243"/>
      <c r="O88" s="243"/>
      <c r="P88" s="243"/>
      <c r="Q88" s="243"/>
      <c r="R88" s="243"/>
      <c r="S88" s="243"/>
      <c r="T88" s="292"/>
      <c r="AT88" s="26" t="s">
        <v>899</v>
      </c>
      <c r="AU88" s="26" t="s">
        <v>83</v>
      </c>
    </row>
    <row r="89" spans="2:65" s="1" customFormat="1" ht="6.95" customHeight="1">
      <c r="B89" s="58"/>
      <c r="C89" s="59"/>
      <c r="D89" s="59"/>
      <c r="E89" s="59"/>
      <c r="F89" s="59"/>
      <c r="G89" s="59"/>
      <c r="H89" s="59"/>
      <c r="I89" s="150"/>
      <c r="J89" s="59"/>
      <c r="K89" s="59"/>
      <c r="L89" s="63"/>
    </row>
  </sheetData>
  <sheetProtection algorithmName="SHA-512" hashValue="vzLQVmIh5oBPgb6kdbWN8wSuikxE89d+PW22HulIIiXEZyFxMAHyRc9uVbhGaP0ezY8Q0w6tkOcVvw7KABQKlg==" saltValue="AmzWd5oxwezXXfXC0ecPEmPur20qejZiaboIqOI0s7KkDyS7Tg2ttvcJ/YoR5DOhgSBYF+dKA4Xq9xwfCHsS+g==" spinCount="100000" sheet="1" objects="1" scenarios="1" formatColumns="0" formatRows="0" autoFilter="0"/>
  <autoFilter ref="C83:K88"/>
  <mergeCells count="13">
    <mergeCell ref="E76:H76"/>
    <mergeCell ref="G1:H1"/>
    <mergeCell ref="L2:V2"/>
    <mergeCell ref="E49:H49"/>
    <mergeCell ref="E51:H51"/>
    <mergeCell ref="J55:J56"/>
    <mergeCell ref="E72:H72"/>
    <mergeCell ref="E74:H74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5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136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ht="15">
      <c r="B8" s="30"/>
      <c r="C8" s="31"/>
      <c r="D8" s="39" t="s">
        <v>152</v>
      </c>
      <c r="E8" s="31"/>
      <c r="F8" s="31"/>
      <c r="G8" s="31"/>
      <c r="H8" s="31"/>
      <c r="I8" s="128"/>
      <c r="J8" s="31"/>
      <c r="K8" s="33"/>
    </row>
    <row r="9" spans="1:70" s="1" customFormat="1" ht="16.5" customHeight="1">
      <c r="B9" s="43"/>
      <c r="C9" s="44"/>
      <c r="D9" s="44"/>
      <c r="E9" s="416" t="s">
        <v>2046</v>
      </c>
      <c r="F9" s="418"/>
      <c r="G9" s="418"/>
      <c r="H9" s="418"/>
      <c r="I9" s="129"/>
      <c r="J9" s="44"/>
      <c r="K9" s="47"/>
    </row>
    <row r="10" spans="1:70" s="1" customFormat="1" ht="15">
      <c r="B10" s="43"/>
      <c r="C10" s="44"/>
      <c r="D10" s="39" t="s">
        <v>154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9" t="s">
        <v>2047</v>
      </c>
      <c r="F11" s="418"/>
      <c r="G11" s="418"/>
      <c r="H11" s="418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9" t="s">
        <v>20</v>
      </c>
      <c r="E13" s="44"/>
      <c r="F13" s="37" t="s">
        <v>21</v>
      </c>
      <c r="G13" s="44"/>
      <c r="H13" s="44"/>
      <c r="I13" s="130" t="s">
        <v>22</v>
      </c>
      <c r="J13" s="37" t="s">
        <v>21</v>
      </c>
      <c r="K13" s="47"/>
    </row>
    <row r="14" spans="1:70" s="1" customFormat="1" ht="14.45" customHeight="1">
      <c r="B14" s="43"/>
      <c r="C14" s="44"/>
      <c r="D14" s="39" t="s">
        <v>23</v>
      </c>
      <c r="E14" s="44"/>
      <c r="F14" s="37" t="s">
        <v>24</v>
      </c>
      <c r="G14" s="44"/>
      <c r="H14" s="44"/>
      <c r="I14" s="130" t="s">
        <v>25</v>
      </c>
      <c r="J14" s="131" t="str">
        <f>'Rekapitulace stavby'!AN8</f>
        <v>4. 5. 2018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9" t="s">
        <v>27</v>
      </c>
      <c r="E16" s="44"/>
      <c r="F16" s="44"/>
      <c r="G16" s="44"/>
      <c r="H16" s="44"/>
      <c r="I16" s="130" t="s">
        <v>28</v>
      </c>
      <c r="J16" s="37" t="s">
        <v>21</v>
      </c>
      <c r="K16" s="47"/>
    </row>
    <row r="17" spans="2:11" s="1" customFormat="1" ht="18" customHeight="1">
      <c r="B17" s="43"/>
      <c r="C17" s="44"/>
      <c r="D17" s="44"/>
      <c r="E17" s="37" t="s">
        <v>29</v>
      </c>
      <c r="F17" s="44"/>
      <c r="G17" s="44"/>
      <c r="H17" s="44"/>
      <c r="I17" s="130" t="s">
        <v>30</v>
      </c>
      <c r="J17" s="37" t="s">
        <v>21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9" t="s">
        <v>31</v>
      </c>
      <c r="E19" s="44"/>
      <c r="F19" s="44"/>
      <c r="G19" s="44"/>
      <c r="H19" s="44"/>
      <c r="I19" s="130" t="s">
        <v>28</v>
      </c>
      <c r="J19" s="37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7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30</v>
      </c>
      <c r="J20" s="37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9" t="s">
        <v>33</v>
      </c>
      <c r="E22" s="44"/>
      <c r="F22" s="44"/>
      <c r="G22" s="44"/>
      <c r="H22" s="44"/>
      <c r="I22" s="130" t="s">
        <v>28</v>
      </c>
      <c r="J22" s="37" t="s">
        <v>34</v>
      </c>
      <c r="K22" s="47"/>
    </row>
    <row r="23" spans="2:11" s="1" customFormat="1" ht="18" customHeight="1">
      <c r="B23" s="43"/>
      <c r="C23" s="44"/>
      <c r="D23" s="44"/>
      <c r="E23" s="37" t="s">
        <v>35</v>
      </c>
      <c r="F23" s="44"/>
      <c r="G23" s="44"/>
      <c r="H23" s="44"/>
      <c r="I23" s="130" t="s">
        <v>30</v>
      </c>
      <c r="J23" s="37" t="s">
        <v>36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9" t="s">
        <v>38</v>
      </c>
      <c r="E25" s="44"/>
      <c r="F25" s="44"/>
      <c r="G25" s="44"/>
      <c r="H25" s="44"/>
      <c r="I25" s="129"/>
      <c r="J25" s="44"/>
      <c r="K25" s="47"/>
    </row>
    <row r="26" spans="2:11" s="7" customFormat="1" ht="16.5" customHeight="1">
      <c r="B26" s="132"/>
      <c r="C26" s="133"/>
      <c r="D26" s="133"/>
      <c r="E26" s="381" t="s">
        <v>21</v>
      </c>
      <c r="F26" s="381"/>
      <c r="G26" s="381"/>
      <c r="H26" s="38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40</v>
      </c>
      <c r="E29" s="44"/>
      <c r="F29" s="44"/>
      <c r="G29" s="44"/>
      <c r="H29" s="44"/>
      <c r="I29" s="129"/>
      <c r="J29" s="139">
        <f>ROUND(J93,2)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42</v>
      </c>
      <c r="G31" s="44"/>
      <c r="H31" s="44"/>
      <c r="I31" s="140" t="s">
        <v>41</v>
      </c>
      <c r="J31" s="48" t="s">
        <v>43</v>
      </c>
      <c r="K31" s="47"/>
    </row>
    <row r="32" spans="2:11" s="1" customFormat="1" ht="14.45" customHeight="1">
      <c r="B32" s="43"/>
      <c r="C32" s="44"/>
      <c r="D32" s="51" t="s">
        <v>44</v>
      </c>
      <c r="E32" s="51" t="s">
        <v>45</v>
      </c>
      <c r="F32" s="141">
        <f>ROUND(SUM(BE93:BE164), 2)</f>
        <v>0</v>
      </c>
      <c r="G32" s="44"/>
      <c r="H32" s="44"/>
      <c r="I32" s="142">
        <v>0.21</v>
      </c>
      <c r="J32" s="141">
        <f>ROUND(ROUND((SUM(BE93:BE164)),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46</v>
      </c>
      <c r="F33" s="141">
        <f>ROUND(SUM(BF93:BF164), 2)</f>
        <v>0</v>
      </c>
      <c r="G33" s="44"/>
      <c r="H33" s="44"/>
      <c r="I33" s="142">
        <v>0.15</v>
      </c>
      <c r="J33" s="141">
        <f>ROUND(ROUND((SUM(BF93:BF164)),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47</v>
      </c>
      <c r="F34" s="141">
        <f>ROUND(SUM(BG93:BG164),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48</v>
      </c>
      <c r="F35" s="141">
        <f>ROUND(SUM(BH93:BH164),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49</v>
      </c>
      <c r="F36" s="141">
        <f>ROUND(SUM(BI93:BI164),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50</v>
      </c>
      <c r="E38" s="81"/>
      <c r="F38" s="81"/>
      <c r="G38" s="145" t="s">
        <v>51</v>
      </c>
      <c r="H38" s="146" t="s">
        <v>52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2" t="s">
        <v>156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9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6.5" customHeight="1">
      <c r="B47" s="43"/>
      <c r="C47" s="44"/>
      <c r="D47" s="44"/>
      <c r="E47" s="416" t="str">
        <f>E7</f>
        <v>OBCHVAT KRÁLŮV DVŮR - silnice II. třídy - I. etapa</v>
      </c>
      <c r="F47" s="417"/>
      <c r="G47" s="417"/>
      <c r="H47" s="417"/>
      <c r="I47" s="129"/>
      <c r="J47" s="44"/>
      <c r="K47" s="47"/>
    </row>
    <row r="48" spans="2:11" ht="15">
      <c r="B48" s="30"/>
      <c r="C48" s="39" t="s">
        <v>152</v>
      </c>
      <c r="D48" s="31"/>
      <c r="E48" s="31"/>
      <c r="F48" s="31"/>
      <c r="G48" s="31"/>
      <c r="H48" s="31"/>
      <c r="I48" s="128"/>
      <c r="J48" s="31"/>
      <c r="K48" s="33"/>
    </row>
    <row r="49" spans="2:47" s="1" customFormat="1" ht="16.5" customHeight="1">
      <c r="B49" s="43"/>
      <c r="C49" s="44"/>
      <c r="D49" s="44"/>
      <c r="E49" s="416" t="s">
        <v>2046</v>
      </c>
      <c r="F49" s="418"/>
      <c r="G49" s="418"/>
      <c r="H49" s="418"/>
      <c r="I49" s="129"/>
      <c r="J49" s="44"/>
      <c r="K49" s="47"/>
    </row>
    <row r="50" spans="2:47" s="1" customFormat="1" ht="14.45" customHeight="1">
      <c r="B50" s="43"/>
      <c r="C50" s="39" t="s">
        <v>154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17.25" customHeight="1">
      <c r="B51" s="43"/>
      <c r="C51" s="44"/>
      <c r="D51" s="44"/>
      <c r="E51" s="419" t="str">
        <f>E11</f>
        <v>SO 501 - Přeložka plynovodu</v>
      </c>
      <c r="F51" s="418"/>
      <c r="G51" s="418"/>
      <c r="H51" s="418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9" t="s">
        <v>23</v>
      </c>
      <c r="D53" s="44"/>
      <c r="E53" s="44"/>
      <c r="F53" s="37" t="str">
        <f>F14</f>
        <v>Králův Dvůr</v>
      </c>
      <c r="G53" s="44"/>
      <c r="H53" s="44"/>
      <c r="I53" s="130" t="s">
        <v>25</v>
      </c>
      <c r="J53" s="131" t="str">
        <f>IF(J14="","",J14)</f>
        <v>4. 5. 2018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9" t="s">
        <v>27</v>
      </c>
      <c r="D55" s="44"/>
      <c r="E55" s="44"/>
      <c r="F55" s="37" t="str">
        <f>E17</f>
        <v>Město Králův Dvůr, Náměstí Míru  139, 267 01</v>
      </c>
      <c r="G55" s="44"/>
      <c r="H55" s="44"/>
      <c r="I55" s="130" t="s">
        <v>33</v>
      </c>
      <c r="J55" s="381" t="str">
        <f>E23</f>
        <v>Spektra s.r.o.Beroun, V Hlinkách 1548, 266 01</v>
      </c>
      <c r="K55" s="47"/>
    </row>
    <row r="56" spans="2:47" s="1" customFormat="1" ht="14.45" customHeight="1">
      <c r="B56" s="43"/>
      <c r="C56" s="39" t="s">
        <v>31</v>
      </c>
      <c r="D56" s="44"/>
      <c r="E56" s="44"/>
      <c r="F56" s="37" t="str">
        <f>IF(E20="","",E20)</f>
        <v/>
      </c>
      <c r="G56" s="44"/>
      <c r="H56" s="44"/>
      <c r="I56" s="129"/>
      <c r="J56" s="420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157</v>
      </c>
      <c r="D58" s="143"/>
      <c r="E58" s="143"/>
      <c r="F58" s="143"/>
      <c r="G58" s="143"/>
      <c r="H58" s="143"/>
      <c r="I58" s="156"/>
      <c r="J58" s="157" t="s">
        <v>158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159</v>
      </c>
      <c r="D60" s="44"/>
      <c r="E60" s="44"/>
      <c r="F60" s="44"/>
      <c r="G60" s="44"/>
      <c r="H60" s="44"/>
      <c r="I60" s="129"/>
      <c r="J60" s="139">
        <f>J93</f>
        <v>0</v>
      </c>
      <c r="K60" s="47"/>
      <c r="AU60" s="26" t="s">
        <v>160</v>
      </c>
    </row>
    <row r="61" spans="2:47" s="8" customFormat="1" ht="24.95" customHeight="1">
      <c r="B61" s="160"/>
      <c r="C61" s="161"/>
      <c r="D61" s="162" t="s">
        <v>161</v>
      </c>
      <c r="E61" s="163"/>
      <c r="F61" s="163"/>
      <c r="G61" s="163"/>
      <c r="H61" s="163"/>
      <c r="I61" s="164"/>
      <c r="J61" s="165">
        <f>J94</f>
        <v>0</v>
      </c>
      <c r="K61" s="166"/>
    </row>
    <row r="62" spans="2:47" s="9" customFormat="1" ht="19.899999999999999" customHeight="1">
      <c r="B62" s="167"/>
      <c r="C62" s="168"/>
      <c r="D62" s="169" t="s">
        <v>162</v>
      </c>
      <c r="E62" s="170"/>
      <c r="F62" s="170"/>
      <c r="G62" s="170"/>
      <c r="H62" s="170"/>
      <c r="I62" s="171"/>
      <c r="J62" s="172">
        <f>J95</f>
        <v>0</v>
      </c>
      <c r="K62" s="173"/>
    </row>
    <row r="63" spans="2:47" s="9" customFormat="1" ht="19.899999999999999" customHeight="1">
      <c r="B63" s="167"/>
      <c r="C63" s="168"/>
      <c r="D63" s="169" t="s">
        <v>1127</v>
      </c>
      <c r="E63" s="170"/>
      <c r="F63" s="170"/>
      <c r="G63" s="170"/>
      <c r="H63" s="170"/>
      <c r="I63" s="171"/>
      <c r="J63" s="172">
        <f>J122</f>
        <v>0</v>
      </c>
      <c r="K63" s="173"/>
    </row>
    <row r="64" spans="2:47" s="9" customFormat="1" ht="19.899999999999999" customHeight="1">
      <c r="B64" s="167"/>
      <c r="C64" s="168"/>
      <c r="D64" s="169" t="s">
        <v>2048</v>
      </c>
      <c r="E64" s="170"/>
      <c r="F64" s="170"/>
      <c r="G64" s="170"/>
      <c r="H64" s="170"/>
      <c r="I64" s="171"/>
      <c r="J64" s="172">
        <f>J125</f>
        <v>0</v>
      </c>
      <c r="K64" s="173"/>
    </row>
    <row r="65" spans="2:12" s="9" customFormat="1" ht="19.899999999999999" customHeight="1">
      <c r="B65" s="167"/>
      <c r="C65" s="168"/>
      <c r="D65" s="169" t="s">
        <v>1128</v>
      </c>
      <c r="E65" s="170"/>
      <c r="F65" s="170"/>
      <c r="G65" s="170"/>
      <c r="H65" s="170"/>
      <c r="I65" s="171"/>
      <c r="J65" s="172">
        <f>J129</f>
        <v>0</v>
      </c>
      <c r="K65" s="173"/>
    </row>
    <row r="66" spans="2:12" s="9" customFormat="1" ht="19.899999999999999" customHeight="1">
      <c r="B66" s="167"/>
      <c r="C66" s="168"/>
      <c r="D66" s="169" t="s">
        <v>275</v>
      </c>
      <c r="E66" s="170"/>
      <c r="F66" s="170"/>
      <c r="G66" s="170"/>
      <c r="H66" s="170"/>
      <c r="I66" s="171"/>
      <c r="J66" s="172">
        <f>J143</f>
        <v>0</v>
      </c>
      <c r="K66" s="173"/>
    </row>
    <row r="67" spans="2:12" s="9" customFormat="1" ht="14.85" customHeight="1">
      <c r="B67" s="167"/>
      <c r="C67" s="168"/>
      <c r="D67" s="169" t="s">
        <v>164</v>
      </c>
      <c r="E67" s="170"/>
      <c r="F67" s="170"/>
      <c r="G67" s="170"/>
      <c r="H67" s="170"/>
      <c r="I67" s="171"/>
      <c r="J67" s="172">
        <f>J152</f>
        <v>0</v>
      </c>
      <c r="K67" s="173"/>
    </row>
    <row r="68" spans="2:12" s="9" customFormat="1" ht="21.75" customHeight="1">
      <c r="B68" s="167"/>
      <c r="C68" s="168"/>
      <c r="D68" s="169" t="s">
        <v>165</v>
      </c>
      <c r="E68" s="170"/>
      <c r="F68" s="170"/>
      <c r="G68" s="170"/>
      <c r="H68" s="170"/>
      <c r="I68" s="171"/>
      <c r="J68" s="172">
        <f>J153</f>
        <v>0</v>
      </c>
      <c r="K68" s="173"/>
    </row>
    <row r="69" spans="2:12" s="8" customFormat="1" ht="24.95" customHeight="1">
      <c r="B69" s="160"/>
      <c r="C69" s="161"/>
      <c r="D69" s="162" t="s">
        <v>1865</v>
      </c>
      <c r="E69" s="163"/>
      <c r="F69" s="163"/>
      <c r="G69" s="163"/>
      <c r="H69" s="163"/>
      <c r="I69" s="164"/>
      <c r="J69" s="165">
        <f>J158</f>
        <v>0</v>
      </c>
      <c r="K69" s="166"/>
    </row>
    <row r="70" spans="2:12" s="9" customFormat="1" ht="19.899999999999999" customHeight="1">
      <c r="B70" s="167"/>
      <c r="C70" s="168"/>
      <c r="D70" s="169" t="s">
        <v>2049</v>
      </c>
      <c r="E70" s="170"/>
      <c r="F70" s="170"/>
      <c r="G70" s="170"/>
      <c r="H70" s="170"/>
      <c r="I70" s="171"/>
      <c r="J70" s="172">
        <f>J159</f>
        <v>0</v>
      </c>
      <c r="K70" s="173"/>
    </row>
    <row r="71" spans="2:12" s="9" customFormat="1" ht="19.899999999999999" customHeight="1">
      <c r="B71" s="167"/>
      <c r="C71" s="168"/>
      <c r="D71" s="169" t="s">
        <v>2050</v>
      </c>
      <c r="E71" s="170"/>
      <c r="F71" s="170"/>
      <c r="G71" s="170"/>
      <c r="H71" s="170"/>
      <c r="I71" s="171"/>
      <c r="J71" s="172">
        <f>J161</f>
        <v>0</v>
      </c>
      <c r="K71" s="173"/>
    </row>
    <row r="72" spans="2:12" s="1" customFormat="1" ht="21.75" customHeight="1">
      <c r="B72" s="43"/>
      <c r="C72" s="44"/>
      <c r="D72" s="44"/>
      <c r="E72" s="44"/>
      <c r="F72" s="44"/>
      <c r="G72" s="44"/>
      <c r="H72" s="44"/>
      <c r="I72" s="129"/>
      <c r="J72" s="44"/>
      <c r="K72" s="47"/>
    </row>
    <row r="73" spans="2:12" s="1" customFormat="1" ht="6.95" customHeight="1">
      <c r="B73" s="58"/>
      <c r="C73" s="59"/>
      <c r="D73" s="59"/>
      <c r="E73" s="59"/>
      <c r="F73" s="59"/>
      <c r="G73" s="59"/>
      <c r="H73" s="59"/>
      <c r="I73" s="150"/>
      <c r="J73" s="59"/>
      <c r="K73" s="60"/>
    </row>
    <row r="77" spans="2:12" s="1" customFormat="1" ht="6.95" customHeight="1">
      <c r="B77" s="61"/>
      <c r="C77" s="62"/>
      <c r="D77" s="62"/>
      <c r="E77" s="62"/>
      <c r="F77" s="62"/>
      <c r="G77" s="62"/>
      <c r="H77" s="62"/>
      <c r="I77" s="153"/>
      <c r="J77" s="62"/>
      <c r="K77" s="62"/>
      <c r="L77" s="63"/>
    </row>
    <row r="78" spans="2:12" s="1" customFormat="1" ht="36.950000000000003" customHeight="1">
      <c r="B78" s="43"/>
      <c r="C78" s="64" t="s">
        <v>166</v>
      </c>
      <c r="D78" s="65"/>
      <c r="E78" s="65"/>
      <c r="F78" s="65"/>
      <c r="G78" s="65"/>
      <c r="H78" s="65"/>
      <c r="I78" s="174"/>
      <c r="J78" s="65"/>
      <c r="K78" s="65"/>
      <c r="L78" s="63"/>
    </row>
    <row r="79" spans="2:12" s="1" customFormat="1" ht="6.95" customHeight="1">
      <c r="B79" s="43"/>
      <c r="C79" s="65"/>
      <c r="D79" s="65"/>
      <c r="E79" s="65"/>
      <c r="F79" s="65"/>
      <c r="G79" s="65"/>
      <c r="H79" s="65"/>
      <c r="I79" s="174"/>
      <c r="J79" s="65"/>
      <c r="K79" s="65"/>
      <c r="L79" s="63"/>
    </row>
    <row r="80" spans="2:12" s="1" customFormat="1" ht="14.45" customHeight="1">
      <c r="B80" s="43"/>
      <c r="C80" s="67" t="s">
        <v>18</v>
      </c>
      <c r="D80" s="65"/>
      <c r="E80" s="65"/>
      <c r="F80" s="65"/>
      <c r="G80" s="65"/>
      <c r="H80" s="65"/>
      <c r="I80" s="174"/>
      <c r="J80" s="65"/>
      <c r="K80" s="65"/>
      <c r="L80" s="63"/>
    </row>
    <row r="81" spans="2:65" s="1" customFormat="1" ht="16.5" customHeight="1">
      <c r="B81" s="43"/>
      <c r="C81" s="65"/>
      <c r="D81" s="65"/>
      <c r="E81" s="421" t="str">
        <f>E7</f>
        <v>OBCHVAT KRÁLŮV DVŮR - silnice II. třídy - I. etapa</v>
      </c>
      <c r="F81" s="422"/>
      <c r="G81" s="422"/>
      <c r="H81" s="422"/>
      <c r="I81" s="174"/>
      <c r="J81" s="65"/>
      <c r="K81" s="65"/>
      <c r="L81" s="63"/>
    </row>
    <row r="82" spans="2:65" ht="15">
      <c r="B82" s="30"/>
      <c r="C82" s="67" t="s">
        <v>152</v>
      </c>
      <c r="D82" s="175"/>
      <c r="E82" s="175"/>
      <c r="F82" s="175"/>
      <c r="G82" s="175"/>
      <c r="H82" s="175"/>
      <c r="J82" s="175"/>
      <c r="K82" s="175"/>
      <c r="L82" s="176"/>
    </row>
    <row r="83" spans="2:65" s="1" customFormat="1" ht="16.5" customHeight="1">
      <c r="B83" s="43"/>
      <c r="C83" s="65"/>
      <c r="D83" s="65"/>
      <c r="E83" s="421" t="s">
        <v>2046</v>
      </c>
      <c r="F83" s="423"/>
      <c r="G83" s="423"/>
      <c r="H83" s="423"/>
      <c r="I83" s="174"/>
      <c r="J83" s="65"/>
      <c r="K83" s="65"/>
      <c r="L83" s="63"/>
    </row>
    <row r="84" spans="2:65" s="1" customFormat="1" ht="14.45" customHeight="1">
      <c r="B84" s="43"/>
      <c r="C84" s="67" t="s">
        <v>154</v>
      </c>
      <c r="D84" s="65"/>
      <c r="E84" s="65"/>
      <c r="F84" s="65"/>
      <c r="G84" s="65"/>
      <c r="H84" s="65"/>
      <c r="I84" s="174"/>
      <c r="J84" s="65"/>
      <c r="K84" s="65"/>
      <c r="L84" s="63"/>
    </row>
    <row r="85" spans="2:65" s="1" customFormat="1" ht="17.25" customHeight="1">
      <c r="B85" s="43"/>
      <c r="C85" s="65"/>
      <c r="D85" s="65"/>
      <c r="E85" s="392" t="str">
        <f>E11</f>
        <v>SO 501 - Přeložka plynovodu</v>
      </c>
      <c r="F85" s="423"/>
      <c r="G85" s="423"/>
      <c r="H85" s="423"/>
      <c r="I85" s="174"/>
      <c r="J85" s="65"/>
      <c r="K85" s="65"/>
      <c r="L85" s="63"/>
    </row>
    <row r="86" spans="2:65" s="1" customFormat="1" ht="6.95" customHeight="1">
      <c r="B86" s="43"/>
      <c r="C86" s="65"/>
      <c r="D86" s="65"/>
      <c r="E86" s="65"/>
      <c r="F86" s="65"/>
      <c r="G86" s="65"/>
      <c r="H86" s="65"/>
      <c r="I86" s="174"/>
      <c r="J86" s="65"/>
      <c r="K86" s="65"/>
      <c r="L86" s="63"/>
    </row>
    <row r="87" spans="2:65" s="1" customFormat="1" ht="18" customHeight="1">
      <c r="B87" s="43"/>
      <c r="C87" s="67" t="s">
        <v>23</v>
      </c>
      <c r="D87" s="65"/>
      <c r="E87" s="65"/>
      <c r="F87" s="177" t="str">
        <f>F14</f>
        <v>Králův Dvůr</v>
      </c>
      <c r="G87" s="65"/>
      <c r="H87" s="65"/>
      <c r="I87" s="178" t="s">
        <v>25</v>
      </c>
      <c r="J87" s="75" t="str">
        <f>IF(J14="","",J14)</f>
        <v>4. 5. 2018</v>
      </c>
      <c r="K87" s="65"/>
      <c r="L87" s="63"/>
    </row>
    <row r="88" spans="2:65" s="1" customFormat="1" ht="6.95" customHeight="1">
      <c r="B88" s="43"/>
      <c r="C88" s="65"/>
      <c r="D88" s="65"/>
      <c r="E88" s="65"/>
      <c r="F88" s="65"/>
      <c r="G88" s="65"/>
      <c r="H88" s="65"/>
      <c r="I88" s="174"/>
      <c r="J88" s="65"/>
      <c r="K88" s="65"/>
      <c r="L88" s="63"/>
    </row>
    <row r="89" spans="2:65" s="1" customFormat="1" ht="15">
      <c r="B89" s="43"/>
      <c r="C89" s="67" t="s">
        <v>27</v>
      </c>
      <c r="D89" s="65"/>
      <c r="E89" s="65"/>
      <c r="F89" s="177" t="str">
        <f>E17</f>
        <v>Město Králův Dvůr, Náměstí Míru  139, 267 01</v>
      </c>
      <c r="G89" s="65"/>
      <c r="H89" s="65"/>
      <c r="I89" s="178" t="s">
        <v>33</v>
      </c>
      <c r="J89" s="177" t="str">
        <f>E23</f>
        <v>Spektra s.r.o.Beroun, V Hlinkách 1548, 266 01</v>
      </c>
      <c r="K89" s="65"/>
      <c r="L89" s="63"/>
    </row>
    <row r="90" spans="2:65" s="1" customFormat="1" ht="14.45" customHeight="1">
      <c r="B90" s="43"/>
      <c r="C90" s="67" t="s">
        <v>31</v>
      </c>
      <c r="D90" s="65"/>
      <c r="E90" s="65"/>
      <c r="F90" s="177" t="str">
        <f>IF(E20="","",E20)</f>
        <v/>
      </c>
      <c r="G90" s="65"/>
      <c r="H90" s="65"/>
      <c r="I90" s="174"/>
      <c r="J90" s="65"/>
      <c r="K90" s="65"/>
      <c r="L90" s="63"/>
    </row>
    <row r="91" spans="2:65" s="1" customFormat="1" ht="10.35" customHeight="1">
      <c r="B91" s="43"/>
      <c r="C91" s="65"/>
      <c r="D91" s="65"/>
      <c r="E91" s="65"/>
      <c r="F91" s="65"/>
      <c r="G91" s="65"/>
      <c r="H91" s="65"/>
      <c r="I91" s="174"/>
      <c r="J91" s="65"/>
      <c r="K91" s="65"/>
      <c r="L91" s="63"/>
    </row>
    <row r="92" spans="2:65" s="10" customFormat="1" ht="29.25" customHeight="1">
      <c r="B92" s="179"/>
      <c r="C92" s="180" t="s">
        <v>167</v>
      </c>
      <c r="D92" s="181" t="s">
        <v>59</v>
      </c>
      <c r="E92" s="181" t="s">
        <v>55</v>
      </c>
      <c r="F92" s="181" t="s">
        <v>168</v>
      </c>
      <c r="G92" s="181" t="s">
        <v>169</v>
      </c>
      <c r="H92" s="181" t="s">
        <v>170</v>
      </c>
      <c r="I92" s="182" t="s">
        <v>171</v>
      </c>
      <c r="J92" s="181" t="s">
        <v>158</v>
      </c>
      <c r="K92" s="183" t="s">
        <v>172</v>
      </c>
      <c r="L92" s="184"/>
      <c r="M92" s="83" t="s">
        <v>173</v>
      </c>
      <c r="N92" s="84" t="s">
        <v>44</v>
      </c>
      <c r="O92" s="84" t="s">
        <v>174</v>
      </c>
      <c r="P92" s="84" t="s">
        <v>175</v>
      </c>
      <c r="Q92" s="84" t="s">
        <v>176</v>
      </c>
      <c r="R92" s="84" t="s">
        <v>177</v>
      </c>
      <c r="S92" s="84" t="s">
        <v>178</v>
      </c>
      <c r="T92" s="85" t="s">
        <v>179</v>
      </c>
    </row>
    <row r="93" spans="2:65" s="1" customFormat="1" ht="29.25" customHeight="1">
      <c r="B93" s="43"/>
      <c r="C93" s="89" t="s">
        <v>159</v>
      </c>
      <c r="D93" s="65"/>
      <c r="E93" s="65"/>
      <c r="F93" s="65"/>
      <c r="G93" s="65"/>
      <c r="H93" s="65"/>
      <c r="I93" s="174"/>
      <c r="J93" s="185">
        <f>BK93</f>
        <v>0</v>
      </c>
      <c r="K93" s="65"/>
      <c r="L93" s="63"/>
      <c r="M93" s="86"/>
      <c r="N93" s="87"/>
      <c r="O93" s="87"/>
      <c r="P93" s="186">
        <f>P94+P158</f>
        <v>0</v>
      </c>
      <c r="Q93" s="87"/>
      <c r="R93" s="186">
        <f>R94+R158</f>
        <v>18.974420390000002</v>
      </c>
      <c r="S93" s="87"/>
      <c r="T93" s="187">
        <f>T94+T158</f>
        <v>4.7303999999999995</v>
      </c>
      <c r="AT93" s="26" t="s">
        <v>73</v>
      </c>
      <c r="AU93" s="26" t="s">
        <v>160</v>
      </c>
      <c r="BK93" s="188">
        <f>BK94+BK158</f>
        <v>0</v>
      </c>
    </row>
    <row r="94" spans="2:65" s="11" customFormat="1" ht="37.35" customHeight="1">
      <c r="B94" s="189"/>
      <c r="C94" s="190"/>
      <c r="D94" s="191" t="s">
        <v>73</v>
      </c>
      <c r="E94" s="192" t="s">
        <v>180</v>
      </c>
      <c r="F94" s="192" t="s">
        <v>181</v>
      </c>
      <c r="G94" s="190"/>
      <c r="H94" s="190"/>
      <c r="I94" s="193"/>
      <c r="J94" s="194">
        <f>BK94</f>
        <v>0</v>
      </c>
      <c r="K94" s="190"/>
      <c r="L94" s="195"/>
      <c r="M94" s="196"/>
      <c r="N94" s="197"/>
      <c r="O94" s="197"/>
      <c r="P94" s="198">
        <f>P95+P122+P125+P129+P143</f>
        <v>0</v>
      </c>
      <c r="Q94" s="197"/>
      <c r="R94" s="198">
        <f>R95+R122+R125+R129+R143</f>
        <v>18.974001600000001</v>
      </c>
      <c r="S94" s="197"/>
      <c r="T94" s="199">
        <f>T95+T122+T125+T129+T143</f>
        <v>4.7303999999999995</v>
      </c>
      <c r="AR94" s="200" t="s">
        <v>81</v>
      </c>
      <c r="AT94" s="201" t="s">
        <v>73</v>
      </c>
      <c r="AU94" s="201" t="s">
        <v>74</v>
      </c>
      <c r="AY94" s="200" t="s">
        <v>182</v>
      </c>
      <c r="BK94" s="202">
        <f>BK95+BK122+BK125+BK129+BK143</f>
        <v>0</v>
      </c>
    </row>
    <row r="95" spans="2:65" s="11" customFormat="1" ht="19.899999999999999" customHeight="1">
      <c r="B95" s="189"/>
      <c r="C95" s="190"/>
      <c r="D95" s="191" t="s">
        <v>73</v>
      </c>
      <c r="E95" s="203" t="s">
        <v>81</v>
      </c>
      <c r="F95" s="203" t="s">
        <v>183</v>
      </c>
      <c r="G95" s="190"/>
      <c r="H95" s="190"/>
      <c r="I95" s="193"/>
      <c r="J95" s="204">
        <f>BK95</f>
        <v>0</v>
      </c>
      <c r="K95" s="190"/>
      <c r="L95" s="195"/>
      <c r="M95" s="196"/>
      <c r="N95" s="197"/>
      <c r="O95" s="197"/>
      <c r="P95" s="198">
        <f>SUM(P96:P121)</f>
        <v>0</v>
      </c>
      <c r="Q95" s="197"/>
      <c r="R95" s="198">
        <f>SUM(R96:R121)</f>
        <v>15.2</v>
      </c>
      <c r="S95" s="197"/>
      <c r="T95" s="199">
        <f>SUM(T96:T121)</f>
        <v>4.7303999999999995</v>
      </c>
      <c r="AR95" s="200" t="s">
        <v>81</v>
      </c>
      <c r="AT95" s="201" t="s">
        <v>73</v>
      </c>
      <c r="AU95" s="201" t="s">
        <v>81</v>
      </c>
      <c r="AY95" s="200" t="s">
        <v>182</v>
      </c>
      <c r="BK95" s="202">
        <f>SUM(BK96:BK121)</f>
        <v>0</v>
      </c>
    </row>
    <row r="96" spans="2:65" s="1" customFormat="1" ht="38.25" customHeight="1">
      <c r="B96" s="43"/>
      <c r="C96" s="205" t="s">
        <v>81</v>
      </c>
      <c r="D96" s="205" t="s">
        <v>184</v>
      </c>
      <c r="E96" s="206" t="s">
        <v>219</v>
      </c>
      <c r="F96" s="207" t="s">
        <v>220</v>
      </c>
      <c r="G96" s="208" t="s">
        <v>187</v>
      </c>
      <c r="H96" s="209">
        <v>7.52</v>
      </c>
      <c r="I96" s="210"/>
      <c r="J96" s="211">
        <f>ROUND(I96*H96,2)</f>
        <v>0</v>
      </c>
      <c r="K96" s="207" t="s">
        <v>188</v>
      </c>
      <c r="L96" s="63"/>
      <c r="M96" s="212" t="s">
        <v>21</v>
      </c>
      <c r="N96" s="213" t="s">
        <v>45</v>
      </c>
      <c r="O96" s="44"/>
      <c r="P96" s="214">
        <f>O96*H96</f>
        <v>0</v>
      </c>
      <c r="Q96" s="214">
        <v>0</v>
      </c>
      <c r="R96" s="214">
        <f>Q96*H96</f>
        <v>0</v>
      </c>
      <c r="S96" s="214">
        <v>0.3</v>
      </c>
      <c r="T96" s="215">
        <f>S96*H96</f>
        <v>2.2559999999999998</v>
      </c>
      <c r="AR96" s="26" t="s">
        <v>189</v>
      </c>
      <c r="AT96" s="26" t="s">
        <v>184</v>
      </c>
      <c r="AU96" s="26" t="s">
        <v>83</v>
      </c>
      <c r="AY96" s="26" t="s">
        <v>182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26" t="s">
        <v>81</v>
      </c>
      <c r="BK96" s="216">
        <f>ROUND(I96*H96,2)</f>
        <v>0</v>
      </c>
      <c r="BL96" s="26" t="s">
        <v>189</v>
      </c>
      <c r="BM96" s="26" t="s">
        <v>2051</v>
      </c>
    </row>
    <row r="97" spans="2:65" s="12" customFormat="1" ht="13.5">
      <c r="B97" s="217"/>
      <c r="C97" s="218"/>
      <c r="D97" s="219" t="s">
        <v>191</v>
      </c>
      <c r="E97" s="220" t="s">
        <v>21</v>
      </c>
      <c r="F97" s="221" t="s">
        <v>2052</v>
      </c>
      <c r="G97" s="218"/>
      <c r="H97" s="222">
        <v>7.52</v>
      </c>
      <c r="I97" s="223"/>
      <c r="J97" s="218"/>
      <c r="K97" s="218"/>
      <c r="L97" s="224"/>
      <c r="M97" s="225"/>
      <c r="N97" s="226"/>
      <c r="O97" s="226"/>
      <c r="P97" s="226"/>
      <c r="Q97" s="226"/>
      <c r="R97" s="226"/>
      <c r="S97" s="226"/>
      <c r="T97" s="227"/>
      <c r="AT97" s="228" t="s">
        <v>191</v>
      </c>
      <c r="AU97" s="228" t="s">
        <v>83</v>
      </c>
      <c r="AV97" s="12" t="s">
        <v>83</v>
      </c>
      <c r="AW97" s="12" t="s">
        <v>37</v>
      </c>
      <c r="AX97" s="12" t="s">
        <v>81</v>
      </c>
      <c r="AY97" s="228" t="s">
        <v>182</v>
      </c>
    </row>
    <row r="98" spans="2:65" s="1" customFormat="1" ht="38.25" customHeight="1">
      <c r="B98" s="43"/>
      <c r="C98" s="205" t="s">
        <v>83</v>
      </c>
      <c r="D98" s="205" t="s">
        <v>184</v>
      </c>
      <c r="E98" s="206" t="s">
        <v>224</v>
      </c>
      <c r="F98" s="207" t="s">
        <v>225</v>
      </c>
      <c r="G98" s="208" t="s">
        <v>187</v>
      </c>
      <c r="H98" s="209">
        <v>7.52</v>
      </c>
      <c r="I98" s="210"/>
      <c r="J98" s="211">
        <f>ROUND(I98*H98,2)</f>
        <v>0</v>
      </c>
      <c r="K98" s="207" t="s">
        <v>188</v>
      </c>
      <c r="L98" s="63"/>
      <c r="M98" s="212" t="s">
        <v>21</v>
      </c>
      <c r="N98" s="213" t="s">
        <v>45</v>
      </c>
      <c r="O98" s="44"/>
      <c r="P98" s="214">
        <f>O98*H98</f>
        <v>0</v>
      </c>
      <c r="Q98" s="214">
        <v>0</v>
      </c>
      <c r="R98" s="214">
        <f>Q98*H98</f>
        <v>0</v>
      </c>
      <c r="S98" s="214">
        <v>0.22</v>
      </c>
      <c r="T98" s="215">
        <f>S98*H98</f>
        <v>1.6543999999999999</v>
      </c>
      <c r="AR98" s="26" t="s">
        <v>189</v>
      </c>
      <c r="AT98" s="26" t="s">
        <v>184</v>
      </c>
      <c r="AU98" s="26" t="s">
        <v>83</v>
      </c>
      <c r="AY98" s="26" t="s">
        <v>182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26" t="s">
        <v>81</v>
      </c>
      <c r="BK98" s="216">
        <f>ROUND(I98*H98,2)</f>
        <v>0</v>
      </c>
      <c r="BL98" s="26" t="s">
        <v>189</v>
      </c>
      <c r="BM98" s="26" t="s">
        <v>2053</v>
      </c>
    </row>
    <row r="99" spans="2:65" s="12" customFormat="1" ht="13.5">
      <c r="B99" s="217"/>
      <c r="C99" s="218"/>
      <c r="D99" s="219" t="s">
        <v>191</v>
      </c>
      <c r="E99" s="220" t="s">
        <v>21</v>
      </c>
      <c r="F99" s="221" t="s">
        <v>2052</v>
      </c>
      <c r="G99" s="218"/>
      <c r="H99" s="222">
        <v>7.52</v>
      </c>
      <c r="I99" s="223"/>
      <c r="J99" s="218"/>
      <c r="K99" s="218"/>
      <c r="L99" s="224"/>
      <c r="M99" s="225"/>
      <c r="N99" s="226"/>
      <c r="O99" s="226"/>
      <c r="P99" s="226"/>
      <c r="Q99" s="226"/>
      <c r="R99" s="226"/>
      <c r="S99" s="226"/>
      <c r="T99" s="227"/>
      <c r="AT99" s="228" t="s">
        <v>191</v>
      </c>
      <c r="AU99" s="228" t="s">
        <v>83</v>
      </c>
      <c r="AV99" s="12" t="s">
        <v>83</v>
      </c>
      <c r="AW99" s="12" t="s">
        <v>37</v>
      </c>
      <c r="AX99" s="12" t="s">
        <v>81</v>
      </c>
      <c r="AY99" s="228" t="s">
        <v>182</v>
      </c>
    </row>
    <row r="100" spans="2:65" s="1" customFormat="1" ht="38.25" customHeight="1">
      <c r="B100" s="43"/>
      <c r="C100" s="205" t="s">
        <v>197</v>
      </c>
      <c r="D100" s="205" t="s">
        <v>184</v>
      </c>
      <c r="E100" s="206" t="s">
        <v>793</v>
      </c>
      <c r="F100" s="207" t="s">
        <v>794</v>
      </c>
      <c r="G100" s="208" t="s">
        <v>372</v>
      </c>
      <c r="H100" s="209">
        <v>4</v>
      </c>
      <c r="I100" s="210"/>
      <c r="J100" s="211">
        <f>ROUND(I100*H100,2)</f>
        <v>0</v>
      </c>
      <c r="K100" s="207" t="s">
        <v>188</v>
      </c>
      <c r="L100" s="63"/>
      <c r="M100" s="212" t="s">
        <v>21</v>
      </c>
      <c r="N100" s="213" t="s">
        <v>45</v>
      </c>
      <c r="O100" s="44"/>
      <c r="P100" s="214">
        <f>O100*H100</f>
        <v>0</v>
      </c>
      <c r="Q100" s="214">
        <v>0</v>
      </c>
      <c r="R100" s="214">
        <f>Q100*H100</f>
        <v>0</v>
      </c>
      <c r="S100" s="214">
        <v>0.20499999999999999</v>
      </c>
      <c r="T100" s="215">
        <f>S100*H100</f>
        <v>0.82</v>
      </c>
      <c r="AR100" s="26" t="s">
        <v>189</v>
      </c>
      <c r="AT100" s="26" t="s">
        <v>184</v>
      </c>
      <c r="AU100" s="26" t="s">
        <v>83</v>
      </c>
      <c r="AY100" s="26" t="s">
        <v>182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26" t="s">
        <v>81</v>
      </c>
      <c r="BK100" s="216">
        <f>ROUND(I100*H100,2)</f>
        <v>0</v>
      </c>
      <c r="BL100" s="26" t="s">
        <v>189</v>
      </c>
      <c r="BM100" s="26" t="s">
        <v>2054</v>
      </c>
    </row>
    <row r="101" spans="2:65" s="12" customFormat="1" ht="13.5">
      <c r="B101" s="217"/>
      <c r="C101" s="218"/>
      <c r="D101" s="219" t="s">
        <v>191</v>
      </c>
      <c r="E101" s="220" t="s">
        <v>21</v>
      </c>
      <c r="F101" s="221" t="s">
        <v>2055</v>
      </c>
      <c r="G101" s="218"/>
      <c r="H101" s="222">
        <v>4</v>
      </c>
      <c r="I101" s="223"/>
      <c r="J101" s="218"/>
      <c r="K101" s="218"/>
      <c r="L101" s="224"/>
      <c r="M101" s="225"/>
      <c r="N101" s="226"/>
      <c r="O101" s="226"/>
      <c r="P101" s="226"/>
      <c r="Q101" s="226"/>
      <c r="R101" s="226"/>
      <c r="S101" s="226"/>
      <c r="T101" s="227"/>
      <c r="AT101" s="228" t="s">
        <v>191</v>
      </c>
      <c r="AU101" s="228" t="s">
        <v>83</v>
      </c>
      <c r="AV101" s="12" t="s">
        <v>83</v>
      </c>
      <c r="AW101" s="12" t="s">
        <v>37</v>
      </c>
      <c r="AX101" s="12" t="s">
        <v>81</v>
      </c>
      <c r="AY101" s="228" t="s">
        <v>182</v>
      </c>
    </row>
    <row r="102" spans="2:65" s="1" customFormat="1" ht="38.25" customHeight="1">
      <c r="B102" s="43"/>
      <c r="C102" s="205" t="s">
        <v>189</v>
      </c>
      <c r="D102" s="205" t="s">
        <v>184</v>
      </c>
      <c r="E102" s="206" t="s">
        <v>2056</v>
      </c>
      <c r="F102" s="207" t="s">
        <v>2057</v>
      </c>
      <c r="G102" s="208" t="s">
        <v>236</v>
      </c>
      <c r="H102" s="209">
        <v>24</v>
      </c>
      <c r="I102" s="210"/>
      <c r="J102" s="211">
        <f>ROUND(I102*H102,2)</f>
        <v>0</v>
      </c>
      <c r="K102" s="207" t="s">
        <v>188</v>
      </c>
      <c r="L102" s="63"/>
      <c r="M102" s="212" t="s">
        <v>21</v>
      </c>
      <c r="N102" s="213" t="s">
        <v>45</v>
      </c>
      <c r="O102" s="44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AR102" s="26" t="s">
        <v>189</v>
      </c>
      <c r="AT102" s="26" t="s">
        <v>184</v>
      </c>
      <c r="AU102" s="26" t="s">
        <v>83</v>
      </c>
      <c r="AY102" s="26" t="s">
        <v>182</v>
      </c>
      <c r="BE102" s="216">
        <f>IF(N102="základní",J102,0)</f>
        <v>0</v>
      </c>
      <c r="BF102" s="216">
        <f>IF(N102="snížená",J102,0)</f>
        <v>0</v>
      </c>
      <c r="BG102" s="216">
        <f>IF(N102="zákl. přenesená",J102,0)</f>
        <v>0</v>
      </c>
      <c r="BH102" s="216">
        <f>IF(N102="sníž. přenesená",J102,0)</f>
        <v>0</v>
      </c>
      <c r="BI102" s="216">
        <f>IF(N102="nulová",J102,0)</f>
        <v>0</v>
      </c>
      <c r="BJ102" s="26" t="s">
        <v>81</v>
      </c>
      <c r="BK102" s="216">
        <f>ROUND(I102*H102,2)</f>
        <v>0</v>
      </c>
      <c r="BL102" s="26" t="s">
        <v>189</v>
      </c>
      <c r="BM102" s="26" t="s">
        <v>2058</v>
      </c>
    </row>
    <row r="103" spans="2:65" s="12" customFormat="1" ht="13.5">
      <c r="B103" s="217"/>
      <c r="C103" s="218"/>
      <c r="D103" s="219" t="s">
        <v>191</v>
      </c>
      <c r="E103" s="220" t="s">
        <v>21</v>
      </c>
      <c r="F103" s="221" t="s">
        <v>2059</v>
      </c>
      <c r="G103" s="218"/>
      <c r="H103" s="222">
        <v>24</v>
      </c>
      <c r="I103" s="223"/>
      <c r="J103" s="218"/>
      <c r="K103" s="218"/>
      <c r="L103" s="224"/>
      <c r="M103" s="225"/>
      <c r="N103" s="226"/>
      <c r="O103" s="226"/>
      <c r="P103" s="226"/>
      <c r="Q103" s="226"/>
      <c r="R103" s="226"/>
      <c r="S103" s="226"/>
      <c r="T103" s="227"/>
      <c r="AT103" s="228" t="s">
        <v>191</v>
      </c>
      <c r="AU103" s="228" t="s">
        <v>83</v>
      </c>
      <c r="AV103" s="12" t="s">
        <v>83</v>
      </c>
      <c r="AW103" s="12" t="s">
        <v>37</v>
      </c>
      <c r="AX103" s="12" t="s">
        <v>81</v>
      </c>
      <c r="AY103" s="228" t="s">
        <v>182</v>
      </c>
    </row>
    <row r="104" spans="2:65" s="1" customFormat="1" ht="25.5" customHeight="1">
      <c r="B104" s="43"/>
      <c r="C104" s="205" t="s">
        <v>206</v>
      </c>
      <c r="D104" s="205" t="s">
        <v>184</v>
      </c>
      <c r="E104" s="206" t="s">
        <v>1132</v>
      </c>
      <c r="F104" s="207" t="s">
        <v>1133</v>
      </c>
      <c r="G104" s="208" t="s">
        <v>236</v>
      </c>
      <c r="H104" s="209">
        <v>39.520000000000003</v>
      </c>
      <c r="I104" s="210"/>
      <c r="J104" s="211">
        <f>ROUND(I104*H104,2)</f>
        <v>0</v>
      </c>
      <c r="K104" s="207" t="s">
        <v>188</v>
      </c>
      <c r="L104" s="63"/>
      <c r="M104" s="212" t="s">
        <v>21</v>
      </c>
      <c r="N104" s="213" t="s">
        <v>45</v>
      </c>
      <c r="O104" s="44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AR104" s="26" t="s">
        <v>189</v>
      </c>
      <c r="AT104" s="26" t="s">
        <v>184</v>
      </c>
      <c r="AU104" s="26" t="s">
        <v>83</v>
      </c>
      <c r="AY104" s="26" t="s">
        <v>182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26" t="s">
        <v>81</v>
      </c>
      <c r="BK104" s="216">
        <f>ROUND(I104*H104,2)</f>
        <v>0</v>
      </c>
      <c r="BL104" s="26" t="s">
        <v>189</v>
      </c>
      <c r="BM104" s="26" t="s">
        <v>2060</v>
      </c>
    </row>
    <row r="105" spans="2:65" s="12" customFormat="1" ht="13.5">
      <c r="B105" s="217"/>
      <c r="C105" s="218"/>
      <c r="D105" s="219" t="s">
        <v>191</v>
      </c>
      <c r="E105" s="220" t="s">
        <v>21</v>
      </c>
      <c r="F105" s="221" t="s">
        <v>2061</v>
      </c>
      <c r="G105" s="218"/>
      <c r="H105" s="222">
        <v>39.520000000000003</v>
      </c>
      <c r="I105" s="223"/>
      <c r="J105" s="218"/>
      <c r="K105" s="218"/>
      <c r="L105" s="224"/>
      <c r="M105" s="225"/>
      <c r="N105" s="226"/>
      <c r="O105" s="226"/>
      <c r="P105" s="226"/>
      <c r="Q105" s="226"/>
      <c r="R105" s="226"/>
      <c r="S105" s="226"/>
      <c r="T105" s="227"/>
      <c r="AT105" s="228" t="s">
        <v>191</v>
      </c>
      <c r="AU105" s="228" t="s">
        <v>83</v>
      </c>
      <c r="AV105" s="12" t="s">
        <v>83</v>
      </c>
      <c r="AW105" s="12" t="s">
        <v>37</v>
      </c>
      <c r="AX105" s="12" t="s">
        <v>81</v>
      </c>
      <c r="AY105" s="228" t="s">
        <v>182</v>
      </c>
    </row>
    <row r="106" spans="2:65" s="1" customFormat="1" ht="25.5" customHeight="1">
      <c r="B106" s="43"/>
      <c r="C106" s="205" t="s">
        <v>210</v>
      </c>
      <c r="D106" s="205" t="s">
        <v>184</v>
      </c>
      <c r="E106" s="206" t="s">
        <v>1249</v>
      </c>
      <c r="F106" s="207" t="s">
        <v>1250</v>
      </c>
      <c r="G106" s="208" t="s">
        <v>236</v>
      </c>
      <c r="H106" s="209">
        <v>52.88</v>
      </c>
      <c r="I106" s="210"/>
      <c r="J106" s="211">
        <f>ROUND(I106*H106,2)</f>
        <v>0</v>
      </c>
      <c r="K106" s="207" t="s">
        <v>188</v>
      </c>
      <c r="L106" s="63"/>
      <c r="M106" s="212" t="s">
        <v>21</v>
      </c>
      <c r="N106" s="213" t="s">
        <v>45</v>
      </c>
      <c r="O106" s="44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AR106" s="26" t="s">
        <v>189</v>
      </c>
      <c r="AT106" s="26" t="s">
        <v>184</v>
      </c>
      <c r="AU106" s="26" t="s">
        <v>83</v>
      </c>
      <c r="AY106" s="26" t="s">
        <v>182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26" t="s">
        <v>81</v>
      </c>
      <c r="BK106" s="216">
        <f>ROUND(I106*H106,2)</f>
        <v>0</v>
      </c>
      <c r="BL106" s="26" t="s">
        <v>189</v>
      </c>
      <c r="BM106" s="26" t="s">
        <v>2062</v>
      </c>
    </row>
    <row r="107" spans="2:65" s="12" customFormat="1" ht="13.5">
      <c r="B107" s="217"/>
      <c r="C107" s="218"/>
      <c r="D107" s="219" t="s">
        <v>191</v>
      </c>
      <c r="E107" s="220" t="s">
        <v>21</v>
      </c>
      <c r="F107" s="221" t="s">
        <v>2063</v>
      </c>
      <c r="G107" s="218"/>
      <c r="H107" s="222">
        <v>52.88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191</v>
      </c>
      <c r="AU107" s="228" t="s">
        <v>83</v>
      </c>
      <c r="AV107" s="12" t="s">
        <v>83</v>
      </c>
      <c r="AW107" s="12" t="s">
        <v>37</v>
      </c>
      <c r="AX107" s="12" t="s">
        <v>81</v>
      </c>
      <c r="AY107" s="228" t="s">
        <v>182</v>
      </c>
    </row>
    <row r="108" spans="2:65" s="1" customFormat="1" ht="38.25" customHeight="1">
      <c r="B108" s="43"/>
      <c r="C108" s="205" t="s">
        <v>214</v>
      </c>
      <c r="D108" s="205" t="s">
        <v>184</v>
      </c>
      <c r="E108" s="206" t="s">
        <v>301</v>
      </c>
      <c r="F108" s="207" t="s">
        <v>2064</v>
      </c>
      <c r="G108" s="208" t="s">
        <v>236</v>
      </c>
      <c r="H108" s="209">
        <v>10.64</v>
      </c>
      <c r="I108" s="210"/>
      <c r="J108" s="211">
        <f>ROUND(I108*H108,2)</f>
        <v>0</v>
      </c>
      <c r="K108" s="207" t="s">
        <v>188</v>
      </c>
      <c r="L108" s="63"/>
      <c r="M108" s="212" t="s">
        <v>21</v>
      </c>
      <c r="N108" s="213" t="s">
        <v>45</v>
      </c>
      <c r="O108" s="44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AR108" s="26" t="s">
        <v>189</v>
      </c>
      <c r="AT108" s="26" t="s">
        <v>184</v>
      </c>
      <c r="AU108" s="26" t="s">
        <v>83</v>
      </c>
      <c r="AY108" s="26" t="s">
        <v>182</v>
      </c>
      <c r="BE108" s="216">
        <f>IF(N108="základní",J108,0)</f>
        <v>0</v>
      </c>
      <c r="BF108" s="216">
        <f>IF(N108="snížená",J108,0)</f>
        <v>0</v>
      </c>
      <c r="BG108" s="216">
        <f>IF(N108="zákl. přenesená",J108,0)</f>
        <v>0</v>
      </c>
      <c r="BH108" s="216">
        <f>IF(N108="sníž. přenesená",J108,0)</f>
        <v>0</v>
      </c>
      <c r="BI108" s="216">
        <f>IF(N108="nulová",J108,0)</f>
        <v>0</v>
      </c>
      <c r="BJ108" s="26" t="s">
        <v>81</v>
      </c>
      <c r="BK108" s="216">
        <f>ROUND(I108*H108,2)</f>
        <v>0</v>
      </c>
      <c r="BL108" s="26" t="s">
        <v>189</v>
      </c>
      <c r="BM108" s="26" t="s">
        <v>2065</v>
      </c>
    </row>
    <row r="109" spans="2:65" s="12" customFormat="1" ht="13.5">
      <c r="B109" s="217"/>
      <c r="C109" s="218"/>
      <c r="D109" s="219" t="s">
        <v>191</v>
      </c>
      <c r="E109" s="220" t="s">
        <v>21</v>
      </c>
      <c r="F109" s="221" t="s">
        <v>2066</v>
      </c>
      <c r="G109" s="218"/>
      <c r="H109" s="222">
        <v>63.52</v>
      </c>
      <c r="I109" s="223"/>
      <c r="J109" s="218"/>
      <c r="K109" s="218"/>
      <c r="L109" s="224"/>
      <c r="M109" s="225"/>
      <c r="N109" s="226"/>
      <c r="O109" s="226"/>
      <c r="P109" s="226"/>
      <c r="Q109" s="226"/>
      <c r="R109" s="226"/>
      <c r="S109" s="226"/>
      <c r="T109" s="227"/>
      <c r="AT109" s="228" t="s">
        <v>191</v>
      </c>
      <c r="AU109" s="228" t="s">
        <v>83</v>
      </c>
      <c r="AV109" s="12" t="s">
        <v>83</v>
      </c>
      <c r="AW109" s="12" t="s">
        <v>37</v>
      </c>
      <c r="AX109" s="12" t="s">
        <v>74</v>
      </c>
      <c r="AY109" s="228" t="s">
        <v>182</v>
      </c>
    </row>
    <row r="110" spans="2:65" s="12" customFormat="1" ht="13.5">
      <c r="B110" s="217"/>
      <c r="C110" s="218"/>
      <c r="D110" s="219" t="s">
        <v>191</v>
      </c>
      <c r="E110" s="220" t="s">
        <v>21</v>
      </c>
      <c r="F110" s="221" t="s">
        <v>2067</v>
      </c>
      <c r="G110" s="218"/>
      <c r="H110" s="222">
        <v>-52.88</v>
      </c>
      <c r="I110" s="223"/>
      <c r="J110" s="218"/>
      <c r="K110" s="218"/>
      <c r="L110" s="224"/>
      <c r="M110" s="225"/>
      <c r="N110" s="226"/>
      <c r="O110" s="226"/>
      <c r="P110" s="226"/>
      <c r="Q110" s="226"/>
      <c r="R110" s="226"/>
      <c r="S110" s="226"/>
      <c r="T110" s="227"/>
      <c r="AT110" s="228" t="s">
        <v>191</v>
      </c>
      <c r="AU110" s="228" t="s">
        <v>83</v>
      </c>
      <c r="AV110" s="12" t="s">
        <v>83</v>
      </c>
      <c r="AW110" s="12" t="s">
        <v>37</v>
      </c>
      <c r="AX110" s="12" t="s">
        <v>74</v>
      </c>
      <c r="AY110" s="228" t="s">
        <v>182</v>
      </c>
    </row>
    <row r="111" spans="2:65" s="14" customFormat="1" ht="13.5">
      <c r="B111" s="246"/>
      <c r="C111" s="247"/>
      <c r="D111" s="219" t="s">
        <v>191</v>
      </c>
      <c r="E111" s="248" t="s">
        <v>21</v>
      </c>
      <c r="F111" s="249" t="s">
        <v>281</v>
      </c>
      <c r="G111" s="247"/>
      <c r="H111" s="250">
        <v>10.64</v>
      </c>
      <c r="I111" s="251"/>
      <c r="J111" s="247"/>
      <c r="K111" s="247"/>
      <c r="L111" s="252"/>
      <c r="M111" s="253"/>
      <c r="N111" s="254"/>
      <c r="O111" s="254"/>
      <c r="P111" s="254"/>
      <c r="Q111" s="254"/>
      <c r="R111" s="254"/>
      <c r="S111" s="254"/>
      <c r="T111" s="255"/>
      <c r="AT111" s="256" t="s">
        <v>191</v>
      </c>
      <c r="AU111" s="256" t="s">
        <v>83</v>
      </c>
      <c r="AV111" s="14" t="s">
        <v>189</v>
      </c>
      <c r="AW111" s="14" t="s">
        <v>37</v>
      </c>
      <c r="AX111" s="14" t="s">
        <v>81</v>
      </c>
      <c r="AY111" s="256" t="s">
        <v>182</v>
      </c>
    </row>
    <row r="112" spans="2:65" s="1" customFormat="1" ht="16.5" customHeight="1">
      <c r="B112" s="43"/>
      <c r="C112" s="205" t="s">
        <v>218</v>
      </c>
      <c r="D112" s="205" t="s">
        <v>184</v>
      </c>
      <c r="E112" s="206" t="s">
        <v>2068</v>
      </c>
      <c r="F112" s="207" t="s">
        <v>2069</v>
      </c>
      <c r="G112" s="208" t="s">
        <v>236</v>
      </c>
      <c r="H112" s="209">
        <v>10.64</v>
      </c>
      <c r="I112" s="210"/>
      <c r="J112" s="211">
        <f>ROUND(I112*H112,2)</f>
        <v>0</v>
      </c>
      <c r="K112" s="207" t="s">
        <v>188</v>
      </c>
      <c r="L112" s="63"/>
      <c r="M112" s="212" t="s">
        <v>21</v>
      </c>
      <c r="N112" s="213" t="s">
        <v>45</v>
      </c>
      <c r="O112" s="44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AR112" s="26" t="s">
        <v>189</v>
      </c>
      <c r="AT112" s="26" t="s">
        <v>184</v>
      </c>
      <c r="AU112" s="26" t="s">
        <v>83</v>
      </c>
      <c r="AY112" s="26" t="s">
        <v>182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26" t="s">
        <v>81</v>
      </c>
      <c r="BK112" s="216">
        <f>ROUND(I112*H112,2)</f>
        <v>0</v>
      </c>
      <c r="BL112" s="26" t="s">
        <v>189</v>
      </c>
      <c r="BM112" s="26" t="s">
        <v>2070</v>
      </c>
    </row>
    <row r="113" spans="2:65" s="12" customFormat="1" ht="13.5">
      <c r="B113" s="217"/>
      <c r="C113" s="218"/>
      <c r="D113" s="219" t="s">
        <v>191</v>
      </c>
      <c r="E113" s="220" t="s">
        <v>21</v>
      </c>
      <c r="F113" s="221" t="s">
        <v>2066</v>
      </c>
      <c r="G113" s="218"/>
      <c r="H113" s="222">
        <v>63.52</v>
      </c>
      <c r="I113" s="223"/>
      <c r="J113" s="218"/>
      <c r="K113" s="218"/>
      <c r="L113" s="224"/>
      <c r="M113" s="225"/>
      <c r="N113" s="226"/>
      <c r="O113" s="226"/>
      <c r="P113" s="226"/>
      <c r="Q113" s="226"/>
      <c r="R113" s="226"/>
      <c r="S113" s="226"/>
      <c r="T113" s="227"/>
      <c r="AT113" s="228" t="s">
        <v>191</v>
      </c>
      <c r="AU113" s="228" t="s">
        <v>83</v>
      </c>
      <c r="AV113" s="12" t="s">
        <v>83</v>
      </c>
      <c r="AW113" s="12" t="s">
        <v>37</v>
      </c>
      <c r="AX113" s="12" t="s">
        <v>74</v>
      </c>
      <c r="AY113" s="228" t="s">
        <v>182</v>
      </c>
    </row>
    <row r="114" spans="2:65" s="12" customFormat="1" ht="13.5">
      <c r="B114" s="217"/>
      <c r="C114" s="218"/>
      <c r="D114" s="219" t="s">
        <v>191</v>
      </c>
      <c r="E114" s="220" t="s">
        <v>21</v>
      </c>
      <c r="F114" s="221" t="s">
        <v>2067</v>
      </c>
      <c r="G114" s="218"/>
      <c r="H114" s="222">
        <v>-52.88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191</v>
      </c>
      <c r="AU114" s="228" t="s">
        <v>83</v>
      </c>
      <c r="AV114" s="12" t="s">
        <v>83</v>
      </c>
      <c r="AW114" s="12" t="s">
        <v>37</v>
      </c>
      <c r="AX114" s="12" t="s">
        <v>74</v>
      </c>
      <c r="AY114" s="228" t="s">
        <v>182</v>
      </c>
    </row>
    <row r="115" spans="2:65" s="14" customFormat="1" ht="13.5">
      <c r="B115" s="246"/>
      <c r="C115" s="247"/>
      <c r="D115" s="219" t="s">
        <v>191</v>
      </c>
      <c r="E115" s="248" t="s">
        <v>21</v>
      </c>
      <c r="F115" s="249" t="s">
        <v>281</v>
      </c>
      <c r="G115" s="247"/>
      <c r="H115" s="250">
        <v>10.64</v>
      </c>
      <c r="I115" s="251"/>
      <c r="J115" s="247"/>
      <c r="K115" s="247"/>
      <c r="L115" s="252"/>
      <c r="M115" s="253"/>
      <c r="N115" s="254"/>
      <c r="O115" s="254"/>
      <c r="P115" s="254"/>
      <c r="Q115" s="254"/>
      <c r="R115" s="254"/>
      <c r="S115" s="254"/>
      <c r="T115" s="255"/>
      <c r="AT115" s="256" t="s">
        <v>191</v>
      </c>
      <c r="AU115" s="256" t="s">
        <v>83</v>
      </c>
      <c r="AV115" s="14" t="s">
        <v>189</v>
      </c>
      <c r="AW115" s="14" t="s">
        <v>37</v>
      </c>
      <c r="AX115" s="14" t="s">
        <v>81</v>
      </c>
      <c r="AY115" s="256" t="s">
        <v>182</v>
      </c>
    </row>
    <row r="116" spans="2:65" s="1" customFormat="1" ht="16.5" customHeight="1">
      <c r="B116" s="43"/>
      <c r="C116" s="205" t="s">
        <v>223</v>
      </c>
      <c r="D116" s="205" t="s">
        <v>184</v>
      </c>
      <c r="E116" s="206" t="s">
        <v>2071</v>
      </c>
      <c r="F116" s="207" t="s">
        <v>2072</v>
      </c>
      <c r="G116" s="208" t="s">
        <v>258</v>
      </c>
      <c r="H116" s="209">
        <v>21.28</v>
      </c>
      <c r="I116" s="210"/>
      <c r="J116" s="211">
        <f>ROUND(I116*H116,2)</f>
        <v>0</v>
      </c>
      <c r="K116" s="207" t="s">
        <v>188</v>
      </c>
      <c r="L116" s="63"/>
      <c r="M116" s="212" t="s">
        <v>21</v>
      </c>
      <c r="N116" s="213" t="s">
        <v>45</v>
      </c>
      <c r="O116" s="44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AR116" s="26" t="s">
        <v>189</v>
      </c>
      <c r="AT116" s="26" t="s">
        <v>184</v>
      </c>
      <c r="AU116" s="26" t="s">
        <v>83</v>
      </c>
      <c r="AY116" s="26" t="s">
        <v>182</v>
      </c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26" t="s">
        <v>81</v>
      </c>
      <c r="BK116" s="216">
        <f>ROUND(I116*H116,2)</f>
        <v>0</v>
      </c>
      <c r="BL116" s="26" t="s">
        <v>189</v>
      </c>
      <c r="BM116" s="26" t="s">
        <v>2073</v>
      </c>
    </row>
    <row r="117" spans="2:65" s="12" customFormat="1" ht="13.5">
      <c r="B117" s="217"/>
      <c r="C117" s="218"/>
      <c r="D117" s="219" t="s">
        <v>191</v>
      </c>
      <c r="E117" s="220" t="s">
        <v>21</v>
      </c>
      <c r="F117" s="221" t="s">
        <v>2074</v>
      </c>
      <c r="G117" s="218"/>
      <c r="H117" s="222">
        <v>21.28</v>
      </c>
      <c r="I117" s="223"/>
      <c r="J117" s="218"/>
      <c r="K117" s="218"/>
      <c r="L117" s="224"/>
      <c r="M117" s="225"/>
      <c r="N117" s="226"/>
      <c r="O117" s="226"/>
      <c r="P117" s="226"/>
      <c r="Q117" s="226"/>
      <c r="R117" s="226"/>
      <c r="S117" s="226"/>
      <c r="T117" s="227"/>
      <c r="AT117" s="228" t="s">
        <v>191</v>
      </c>
      <c r="AU117" s="228" t="s">
        <v>83</v>
      </c>
      <c r="AV117" s="12" t="s">
        <v>83</v>
      </c>
      <c r="AW117" s="12" t="s">
        <v>37</v>
      </c>
      <c r="AX117" s="12" t="s">
        <v>81</v>
      </c>
      <c r="AY117" s="228" t="s">
        <v>182</v>
      </c>
    </row>
    <row r="118" spans="2:65" s="1" customFormat="1" ht="38.25" customHeight="1">
      <c r="B118" s="43"/>
      <c r="C118" s="205" t="s">
        <v>228</v>
      </c>
      <c r="D118" s="205" t="s">
        <v>184</v>
      </c>
      <c r="E118" s="206" t="s">
        <v>2075</v>
      </c>
      <c r="F118" s="207" t="s">
        <v>2076</v>
      </c>
      <c r="G118" s="208" t="s">
        <v>236</v>
      </c>
      <c r="H118" s="209">
        <v>7.6</v>
      </c>
      <c r="I118" s="210"/>
      <c r="J118" s="211">
        <f>ROUND(I118*H118,2)</f>
        <v>0</v>
      </c>
      <c r="K118" s="207" t="s">
        <v>188</v>
      </c>
      <c r="L118" s="63"/>
      <c r="M118" s="212" t="s">
        <v>21</v>
      </c>
      <c r="N118" s="213" t="s">
        <v>45</v>
      </c>
      <c r="O118" s="44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AR118" s="26" t="s">
        <v>189</v>
      </c>
      <c r="AT118" s="26" t="s">
        <v>184</v>
      </c>
      <c r="AU118" s="26" t="s">
        <v>83</v>
      </c>
      <c r="AY118" s="26" t="s">
        <v>182</v>
      </c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26" t="s">
        <v>81</v>
      </c>
      <c r="BK118" s="216">
        <f>ROUND(I118*H118,2)</f>
        <v>0</v>
      </c>
      <c r="BL118" s="26" t="s">
        <v>189</v>
      </c>
      <c r="BM118" s="26" t="s">
        <v>2077</v>
      </c>
    </row>
    <row r="119" spans="2:65" s="12" customFormat="1" ht="13.5">
      <c r="B119" s="217"/>
      <c r="C119" s="218"/>
      <c r="D119" s="219" t="s">
        <v>191</v>
      </c>
      <c r="E119" s="220" t="s">
        <v>21</v>
      </c>
      <c r="F119" s="221" t="s">
        <v>2078</v>
      </c>
      <c r="G119" s="218"/>
      <c r="H119" s="222">
        <v>7.6</v>
      </c>
      <c r="I119" s="223"/>
      <c r="J119" s="218"/>
      <c r="K119" s="218"/>
      <c r="L119" s="224"/>
      <c r="M119" s="225"/>
      <c r="N119" s="226"/>
      <c r="O119" s="226"/>
      <c r="P119" s="226"/>
      <c r="Q119" s="226"/>
      <c r="R119" s="226"/>
      <c r="S119" s="226"/>
      <c r="T119" s="227"/>
      <c r="AT119" s="228" t="s">
        <v>191</v>
      </c>
      <c r="AU119" s="228" t="s">
        <v>83</v>
      </c>
      <c r="AV119" s="12" t="s">
        <v>83</v>
      </c>
      <c r="AW119" s="12" t="s">
        <v>37</v>
      </c>
      <c r="AX119" s="12" t="s">
        <v>81</v>
      </c>
      <c r="AY119" s="228" t="s">
        <v>182</v>
      </c>
    </row>
    <row r="120" spans="2:65" s="1" customFormat="1" ht="16.5" customHeight="1">
      <c r="B120" s="43"/>
      <c r="C120" s="257" t="s">
        <v>233</v>
      </c>
      <c r="D120" s="257" t="s">
        <v>304</v>
      </c>
      <c r="E120" s="258" t="s">
        <v>2079</v>
      </c>
      <c r="F120" s="259" t="s">
        <v>2080</v>
      </c>
      <c r="G120" s="260" t="s">
        <v>258</v>
      </c>
      <c r="H120" s="261">
        <v>15.2</v>
      </c>
      <c r="I120" s="262"/>
      <c r="J120" s="263">
        <f>ROUND(I120*H120,2)</f>
        <v>0</v>
      </c>
      <c r="K120" s="259" t="s">
        <v>188</v>
      </c>
      <c r="L120" s="264"/>
      <c r="M120" s="265" t="s">
        <v>21</v>
      </c>
      <c r="N120" s="266" t="s">
        <v>45</v>
      </c>
      <c r="O120" s="44"/>
      <c r="P120" s="214">
        <f>O120*H120</f>
        <v>0</v>
      </c>
      <c r="Q120" s="214">
        <v>1</v>
      </c>
      <c r="R120" s="214">
        <f>Q120*H120</f>
        <v>15.2</v>
      </c>
      <c r="S120" s="214">
        <v>0</v>
      </c>
      <c r="T120" s="215">
        <f>S120*H120</f>
        <v>0</v>
      </c>
      <c r="AR120" s="26" t="s">
        <v>218</v>
      </c>
      <c r="AT120" s="26" t="s">
        <v>304</v>
      </c>
      <c r="AU120" s="26" t="s">
        <v>83</v>
      </c>
      <c r="AY120" s="26" t="s">
        <v>182</v>
      </c>
      <c r="BE120" s="216">
        <f>IF(N120="základní",J120,0)</f>
        <v>0</v>
      </c>
      <c r="BF120" s="216">
        <f>IF(N120="snížená",J120,0)</f>
        <v>0</v>
      </c>
      <c r="BG120" s="216">
        <f>IF(N120="zákl. přenesená",J120,0)</f>
        <v>0</v>
      </c>
      <c r="BH120" s="216">
        <f>IF(N120="sníž. přenesená",J120,0)</f>
        <v>0</v>
      </c>
      <c r="BI120" s="216">
        <f>IF(N120="nulová",J120,0)</f>
        <v>0</v>
      </c>
      <c r="BJ120" s="26" t="s">
        <v>81</v>
      </c>
      <c r="BK120" s="216">
        <f>ROUND(I120*H120,2)</f>
        <v>0</v>
      </c>
      <c r="BL120" s="26" t="s">
        <v>189</v>
      </c>
      <c r="BM120" s="26" t="s">
        <v>2081</v>
      </c>
    </row>
    <row r="121" spans="2:65" s="12" customFormat="1" ht="13.5">
      <c r="B121" s="217"/>
      <c r="C121" s="218"/>
      <c r="D121" s="219" t="s">
        <v>191</v>
      </c>
      <c r="E121" s="218"/>
      <c r="F121" s="221" t="s">
        <v>2082</v>
      </c>
      <c r="G121" s="218"/>
      <c r="H121" s="222">
        <v>15.2</v>
      </c>
      <c r="I121" s="223"/>
      <c r="J121" s="218"/>
      <c r="K121" s="218"/>
      <c r="L121" s="224"/>
      <c r="M121" s="225"/>
      <c r="N121" s="226"/>
      <c r="O121" s="226"/>
      <c r="P121" s="226"/>
      <c r="Q121" s="226"/>
      <c r="R121" s="226"/>
      <c r="S121" s="226"/>
      <c r="T121" s="227"/>
      <c r="AT121" s="228" t="s">
        <v>191</v>
      </c>
      <c r="AU121" s="228" t="s">
        <v>83</v>
      </c>
      <c r="AV121" s="12" t="s">
        <v>83</v>
      </c>
      <c r="AW121" s="12" t="s">
        <v>6</v>
      </c>
      <c r="AX121" s="12" t="s">
        <v>81</v>
      </c>
      <c r="AY121" s="228" t="s">
        <v>182</v>
      </c>
    </row>
    <row r="122" spans="2:65" s="11" customFormat="1" ht="29.85" customHeight="1">
      <c r="B122" s="189"/>
      <c r="C122" s="190"/>
      <c r="D122" s="191" t="s">
        <v>73</v>
      </c>
      <c r="E122" s="203" t="s">
        <v>189</v>
      </c>
      <c r="F122" s="203" t="s">
        <v>1014</v>
      </c>
      <c r="G122" s="190"/>
      <c r="H122" s="190"/>
      <c r="I122" s="193"/>
      <c r="J122" s="204">
        <f>BK122</f>
        <v>0</v>
      </c>
      <c r="K122" s="190"/>
      <c r="L122" s="195"/>
      <c r="M122" s="196"/>
      <c r="N122" s="197"/>
      <c r="O122" s="197"/>
      <c r="P122" s="198">
        <f>SUM(P123:P124)</f>
        <v>0</v>
      </c>
      <c r="Q122" s="197"/>
      <c r="R122" s="198">
        <f>SUM(R123:R124)</f>
        <v>0</v>
      </c>
      <c r="S122" s="197"/>
      <c r="T122" s="199">
        <f>SUM(T123:T124)</f>
        <v>0</v>
      </c>
      <c r="AR122" s="200" t="s">
        <v>81</v>
      </c>
      <c r="AT122" s="201" t="s">
        <v>73</v>
      </c>
      <c r="AU122" s="201" t="s">
        <v>81</v>
      </c>
      <c r="AY122" s="200" t="s">
        <v>182</v>
      </c>
      <c r="BK122" s="202">
        <f>SUM(BK123:BK124)</f>
        <v>0</v>
      </c>
    </row>
    <row r="123" spans="2:65" s="1" customFormat="1" ht="25.5" customHeight="1">
      <c r="B123" s="43"/>
      <c r="C123" s="205" t="s">
        <v>239</v>
      </c>
      <c r="D123" s="205" t="s">
        <v>184</v>
      </c>
      <c r="E123" s="206" t="s">
        <v>2083</v>
      </c>
      <c r="F123" s="207" t="s">
        <v>2084</v>
      </c>
      <c r="G123" s="208" t="s">
        <v>236</v>
      </c>
      <c r="H123" s="209">
        <v>3.04</v>
      </c>
      <c r="I123" s="210"/>
      <c r="J123" s="211">
        <f>ROUND(I123*H123,2)</f>
        <v>0</v>
      </c>
      <c r="K123" s="207" t="s">
        <v>188</v>
      </c>
      <c r="L123" s="63"/>
      <c r="M123" s="212" t="s">
        <v>21</v>
      </c>
      <c r="N123" s="213" t="s">
        <v>45</v>
      </c>
      <c r="O123" s="44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AR123" s="26" t="s">
        <v>189</v>
      </c>
      <c r="AT123" s="26" t="s">
        <v>184</v>
      </c>
      <c r="AU123" s="26" t="s">
        <v>83</v>
      </c>
      <c r="AY123" s="26" t="s">
        <v>182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26" t="s">
        <v>81</v>
      </c>
      <c r="BK123" s="216">
        <f>ROUND(I123*H123,2)</f>
        <v>0</v>
      </c>
      <c r="BL123" s="26" t="s">
        <v>189</v>
      </c>
      <c r="BM123" s="26" t="s">
        <v>2085</v>
      </c>
    </row>
    <row r="124" spans="2:65" s="12" customFormat="1" ht="13.5">
      <c r="B124" s="217"/>
      <c r="C124" s="218"/>
      <c r="D124" s="219" t="s">
        <v>191</v>
      </c>
      <c r="E124" s="220" t="s">
        <v>21</v>
      </c>
      <c r="F124" s="221" t="s">
        <v>2086</v>
      </c>
      <c r="G124" s="218"/>
      <c r="H124" s="222">
        <v>3.04</v>
      </c>
      <c r="I124" s="223"/>
      <c r="J124" s="218"/>
      <c r="K124" s="218"/>
      <c r="L124" s="224"/>
      <c r="M124" s="225"/>
      <c r="N124" s="226"/>
      <c r="O124" s="226"/>
      <c r="P124" s="226"/>
      <c r="Q124" s="226"/>
      <c r="R124" s="226"/>
      <c r="S124" s="226"/>
      <c r="T124" s="227"/>
      <c r="AT124" s="228" t="s">
        <v>191</v>
      </c>
      <c r="AU124" s="228" t="s">
        <v>83</v>
      </c>
      <c r="AV124" s="12" t="s">
        <v>83</v>
      </c>
      <c r="AW124" s="12" t="s">
        <v>37</v>
      </c>
      <c r="AX124" s="12" t="s">
        <v>81</v>
      </c>
      <c r="AY124" s="228" t="s">
        <v>182</v>
      </c>
    </row>
    <row r="125" spans="2:65" s="11" customFormat="1" ht="29.85" customHeight="1">
      <c r="B125" s="189"/>
      <c r="C125" s="190"/>
      <c r="D125" s="191" t="s">
        <v>73</v>
      </c>
      <c r="E125" s="203" t="s">
        <v>206</v>
      </c>
      <c r="F125" s="203" t="s">
        <v>2087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SUM(P126:P128)</f>
        <v>0</v>
      </c>
      <c r="Q125" s="197"/>
      <c r="R125" s="198">
        <f>SUM(R126:R128)</f>
        <v>2.5517615999999999</v>
      </c>
      <c r="S125" s="197"/>
      <c r="T125" s="199">
        <f>SUM(T126:T128)</f>
        <v>0</v>
      </c>
      <c r="AR125" s="200" t="s">
        <v>81</v>
      </c>
      <c r="AT125" s="201" t="s">
        <v>73</v>
      </c>
      <c r="AU125" s="201" t="s">
        <v>81</v>
      </c>
      <c r="AY125" s="200" t="s">
        <v>182</v>
      </c>
      <c r="BK125" s="202">
        <f>SUM(BK126:BK128)</f>
        <v>0</v>
      </c>
    </row>
    <row r="126" spans="2:65" s="1" customFormat="1" ht="38.25" customHeight="1">
      <c r="B126" s="43"/>
      <c r="C126" s="205" t="s">
        <v>243</v>
      </c>
      <c r="D126" s="205" t="s">
        <v>184</v>
      </c>
      <c r="E126" s="206" t="s">
        <v>2088</v>
      </c>
      <c r="F126" s="207" t="s">
        <v>2089</v>
      </c>
      <c r="G126" s="208" t="s">
        <v>187</v>
      </c>
      <c r="H126" s="209">
        <v>7.52</v>
      </c>
      <c r="I126" s="210"/>
      <c r="J126" s="211">
        <f>ROUND(I126*H126,2)</f>
        <v>0</v>
      </c>
      <c r="K126" s="207" t="s">
        <v>188</v>
      </c>
      <c r="L126" s="63"/>
      <c r="M126" s="212" t="s">
        <v>21</v>
      </c>
      <c r="N126" s="213" t="s">
        <v>45</v>
      </c>
      <c r="O126" s="44"/>
      <c r="P126" s="214">
        <f>O126*H126</f>
        <v>0</v>
      </c>
      <c r="Q126" s="214">
        <v>0.13188</v>
      </c>
      <c r="R126" s="214">
        <f>Q126*H126</f>
        <v>0.99173759999999989</v>
      </c>
      <c r="S126" s="214">
        <v>0</v>
      </c>
      <c r="T126" s="215">
        <f>S126*H126</f>
        <v>0</v>
      </c>
      <c r="AR126" s="26" t="s">
        <v>189</v>
      </c>
      <c r="AT126" s="26" t="s">
        <v>184</v>
      </c>
      <c r="AU126" s="26" t="s">
        <v>83</v>
      </c>
      <c r="AY126" s="26" t="s">
        <v>182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26" t="s">
        <v>81</v>
      </c>
      <c r="BK126" s="216">
        <f>ROUND(I126*H126,2)</f>
        <v>0</v>
      </c>
      <c r="BL126" s="26" t="s">
        <v>189</v>
      </c>
      <c r="BM126" s="26" t="s">
        <v>2090</v>
      </c>
    </row>
    <row r="127" spans="2:65" s="1" customFormat="1" ht="25.5" customHeight="1">
      <c r="B127" s="43"/>
      <c r="C127" s="205" t="s">
        <v>247</v>
      </c>
      <c r="D127" s="205" t="s">
        <v>184</v>
      </c>
      <c r="E127" s="206" t="s">
        <v>2091</v>
      </c>
      <c r="F127" s="207" t="s">
        <v>2092</v>
      </c>
      <c r="G127" s="208" t="s">
        <v>187</v>
      </c>
      <c r="H127" s="209">
        <v>7.52</v>
      </c>
      <c r="I127" s="210"/>
      <c r="J127" s="211">
        <f>ROUND(I127*H127,2)</f>
        <v>0</v>
      </c>
      <c r="K127" s="207" t="s">
        <v>188</v>
      </c>
      <c r="L127" s="63"/>
      <c r="M127" s="212" t="s">
        <v>21</v>
      </c>
      <c r="N127" s="213" t="s">
        <v>45</v>
      </c>
      <c r="O127" s="44"/>
      <c r="P127" s="214">
        <f>O127*H127</f>
        <v>0</v>
      </c>
      <c r="Q127" s="214">
        <v>0.20745</v>
      </c>
      <c r="R127" s="214">
        <f>Q127*H127</f>
        <v>1.5600239999999999</v>
      </c>
      <c r="S127" s="214">
        <v>0</v>
      </c>
      <c r="T127" s="215">
        <f>S127*H127</f>
        <v>0</v>
      </c>
      <c r="AR127" s="26" t="s">
        <v>189</v>
      </c>
      <c r="AT127" s="26" t="s">
        <v>184</v>
      </c>
      <c r="AU127" s="26" t="s">
        <v>83</v>
      </c>
      <c r="AY127" s="26" t="s">
        <v>182</v>
      </c>
      <c r="BE127" s="216">
        <f>IF(N127="základní",J127,0)</f>
        <v>0</v>
      </c>
      <c r="BF127" s="216">
        <f>IF(N127="snížená",J127,0)</f>
        <v>0</v>
      </c>
      <c r="BG127" s="216">
        <f>IF(N127="zákl. přenesená",J127,0)</f>
        <v>0</v>
      </c>
      <c r="BH127" s="216">
        <f>IF(N127="sníž. přenesená",J127,0)</f>
        <v>0</v>
      </c>
      <c r="BI127" s="216">
        <f>IF(N127="nulová",J127,0)</f>
        <v>0</v>
      </c>
      <c r="BJ127" s="26" t="s">
        <v>81</v>
      </c>
      <c r="BK127" s="216">
        <f>ROUND(I127*H127,2)</f>
        <v>0</v>
      </c>
      <c r="BL127" s="26" t="s">
        <v>189</v>
      </c>
      <c r="BM127" s="26" t="s">
        <v>2093</v>
      </c>
    </row>
    <row r="128" spans="2:65" s="12" customFormat="1" ht="13.5">
      <c r="B128" s="217"/>
      <c r="C128" s="218"/>
      <c r="D128" s="219" t="s">
        <v>191</v>
      </c>
      <c r="E128" s="220" t="s">
        <v>21</v>
      </c>
      <c r="F128" s="221" t="s">
        <v>2052</v>
      </c>
      <c r="G128" s="218"/>
      <c r="H128" s="222">
        <v>7.52</v>
      </c>
      <c r="I128" s="223"/>
      <c r="J128" s="218"/>
      <c r="K128" s="218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191</v>
      </c>
      <c r="AU128" s="228" t="s">
        <v>83</v>
      </c>
      <c r="AV128" s="12" t="s">
        <v>83</v>
      </c>
      <c r="AW128" s="12" t="s">
        <v>37</v>
      </c>
      <c r="AX128" s="12" t="s">
        <v>81</v>
      </c>
      <c r="AY128" s="228" t="s">
        <v>182</v>
      </c>
    </row>
    <row r="129" spans="2:65" s="11" customFormat="1" ht="29.85" customHeight="1">
      <c r="B129" s="189"/>
      <c r="C129" s="190"/>
      <c r="D129" s="191" t="s">
        <v>73</v>
      </c>
      <c r="E129" s="203" t="s">
        <v>218</v>
      </c>
      <c r="F129" s="203" t="s">
        <v>1388</v>
      </c>
      <c r="G129" s="190"/>
      <c r="H129" s="190"/>
      <c r="I129" s="193"/>
      <c r="J129" s="204">
        <f>BK129</f>
        <v>0</v>
      </c>
      <c r="K129" s="190"/>
      <c r="L129" s="195"/>
      <c r="M129" s="196"/>
      <c r="N129" s="197"/>
      <c r="O129" s="197"/>
      <c r="P129" s="198">
        <f>SUM(P130:P142)</f>
        <v>0</v>
      </c>
      <c r="Q129" s="197"/>
      <c r="R129" s="198">
        <f>SUM(R130:R142)</f>
        <v>0.30064000000000002</v>
      </c>
      <c r="S129" s="197"/>
      <c r="T129" s="199">
        <f>SUM(T130:T142)</f>
        <v>0</v>
      </c>
      <c r="AR129" s="200" t="s">
        <v>81</v>
      </c>
      <c r="AT129" s="201" t="s">
        <v>73</v>
      </c>
      <c r="AU129" s="201" t="s">
        <v>81</v>
      </c>
      <c r="AY129" s="200" t="s">
        <v>182</v>
      </c>
      <c r="BK129" s="202">
        <f>SUM(BK130:BK142)</f>
        <v>0</v>
      </c>
    </row>
    <row r="130" spans="2:65" s="1" customFormat="1" ht="25.5" customHeight="1">
      <c r="B130" s="43"/>
      <c r="C130" s="205" t="s">
        <v>10</v>
      </c>
      <c r="D130" s="205" t="s">
        <v>184</v>
      </c>
      <c r="E130" s="206" t="s">
        <v>2094</v>
      </c>
      <c r="F130" s="207" t="s">
        <v>2095</v>
      </c>
      <c r="G130" s="208" t="s">
        <v>372</v>
      </c>
      <c r="H130" s="209">
        <v>38</v>
      </c>
      <c r="I130" s="210"/>
      <c r="J130" s="211">
        <f>ROUND(I130*H130,2)</f>
        <v>0</v>
      </c>
      <c r="K130" s="207" t="s">
        <v>188</v>
      </c>
      <c r="L130" s="63"/>
      <c r="M130" s="212" t="s">
        <v>21</v>
      </c>
      <c r="N130" s="213" t="s">
        <v>45</v>
      </c>
      <c r="O130" s="44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AR130" s="26" t="s">
        <v>189</v>
      </c>
      <c r="AT130" s="26" t="s">
        <v>184</v>
      </c>
      <c r="AU130" s="26" t="s">
        <v>83</v>
      </c>
      <c r="AY130" s="26" t="s">
        <v>182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26" t="s">
        <v>81</v>
      </c>
      <c r="BK130" s="216">
        <f>ROUND(I130*H130,2)</f>
        <v>0</v>
      </c>
      <c r="BL130" s="26" t="s">
        <v>189</v>
      </c>
      <c r="BM130" s="26" t="s">
        <v>2096</v>
      </c>
    </row>
    <row r="131" spans="2:65" s="12" customFormat="1" ht="13.5">
      <c r="B131" s="217"/>
      <c r="C131" s="218"/>
      <c r="D131" s="219" t="s">
        <v>191</v>
      </c>
      <c r="E131" s="220" t="s">
        <v>21</v>
      </c>
      <c r="F131" s="221" t="s">
        <v>2097</v>
      </c>
      <c r="G131" s="218"/>
      <c r="H131" s="222">
        <v>38</v>
      </c>
      <c r="I131" s="223"/>
      <c r="J131" s="218"/>
      <c r="K131" s="218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191</v>
      </c>
      <c r="AU131" s="228" t="s">
        <v>83</v>
      </c>
      <c r="AV131" s="12" t="s">
        <v>83</v>
      </c>
      <c r="AW131" s="12" t="s">
        <v>37</v>
      </c>
      <c r="AX131" s="12" t="s">
        <v>81</v>
      </c>
      <c r="AY131" s="228" t="s">
        <v>182</v>
      </c>
    </row>
    <row r="132" spans="2:65" s="1" customFormat="1" ht="25.5" customHeight="1">
      <c r="B132" s="43"/>
      <c r="C132" s="257" t="s">
        <v>260</v>
      </c>
      <c r="D132" s="257" t="s">
        <v>304</v>
      </c>
      <c r="E132" s="258" t="s">
        <v>2098</v>
      </c>
      <c r="F132" s="259" t="s">
        <v>2099</v>
      </c>
      <c r="G132" s="260" t="s">
        <v>372</v>
      </c>
      <c r="H132" s="261">
        <v>38</v>
      </c>
      <c r="I132" s="262"/>
      <c r="J132" s="263">
        <f t="shared" ref="J132:J142" si="0">ROUND(I132*H132,2)</f>
        <v>0</v>
      </c>
      <c r="K132" s="259" t="s">
        <v>188</v>
      </c>
      <c r="L132" s="264"/>
      <c r="M132" s="265" t="s">
        <v>21</v>
      </c>
      <c r="N132" s="266" t="s">
        <v>45</v>
      </c>
      <c r="O132" s="44"/>
      <c r="P132" s="214">
        <f t="shared" ref="P132:P142" si="1">O132*H132</f>
        <v>0</v>
      </c>
      <c r="Q132" s="214">
        <v>5.5500000000000002E-3</v>
      </c>
      <c r="R132" s="214">
        <f t="shared" ref="R132:R142" si="2">Q132*H132</f>
        <v>0.2109</v>
      </c>
      <c r="S132" s="214">
        <v>0</v>
      </c>
      <c r="T132" s="215">
        <f t="shared" ref="T132:T142" si="3">S132*H132</f>
        <v>0</v>
      </c>
      <c r="AR132" s="26" t="s">
        <v>218</v>
      </c>
      <c r="AT132" s="26" t="s">
        <v>304</v>
      </c>
      <c r="AU132" s="26" t="s">
        <v>83</v>
      </c>
      <c r="AY132" s="26" t="s">
        <v>182</v>
      </c>
      <c r="BE132" s="216">
        <f t="shared" ref="BE132:BE142" si="4">IF(N132="základní",J132,0)</f>
        <v>0</v>
      </c>
      <c r="BF132" s="216">
        <f t="shared" ref="BF132:BF142" si="5">IF(N132="snížená",J132,0)</f>
        <v>0</v>
      </c>
      <c r="BG132" s="216">
        <f t="shared" ref="BG132:BG142" si="6">IF(N132="zákl. přenesená",J132,0)</f>
        <v>0</v>
      </c>
      <c r="BH132" s="216">
        <f t="shared" ref="BH132:BH142" si="7">IF(N132="sníž. přenesená",J132,0)</f>
        <v>0</v>
      </c>
      <c r="BI132" s="216">
        <f t="shared" ref="BI132:BI142" si="8">IF(N132="nulová",J132,0)</f>
        <v>0</v>
      </c>
      <c r="BJ132" s="26" t="s">
        <v>81</v>
      </c>
      <c r="BK132" s="216">
        <f t="shared" ref="BK132:BK142" si="9">ROUND(I132*H132,2)</f>
        <v>0</v>
      </c>
      <c r="BL132" s="26" t="s">
        <v>189</v>
      </c>
      <c r="BM132" s="26" t="s">
        <v>2100</v>
      </c>
    </row>
    <row r="133" spans="2:65" s="1" customFormat="1" ht="16.5" customHeight="1">
      <c r="B133" s="43"/>
      <c r="C133" s="257" t="s">
        <v>265</v>
      </c>
      <c r="D133" s="257" t="s">
        <v>304</v>
      </c>
      <c r="E133" s="258" t="s">
        <v>2101</v>
      </c>
      <c r="F133" s="259" t="s">
        <v>2102</v>
      </c>
      <c r="G133" s="260" t="s">
        <v>204</v>
      </c>
      <c r="H133" s="261">
        <v>2</v>
      </c>
      <c r="I133" s="262"/>
      <c r="J133" s="263">
        <f t="shared" si="0"/>
        <v>0</v>
      </c>
      <c r="K133" s="259" t="s">
        <v>188</v>
      </c>
      <c r="L133" s="264"/>
      <c r="M133" s="265" t="s">
        <v>21</v>
      </c>
      <c r="N133" s="266" t="s">
        <v>45</v>
      </c>
      <c r="O133" s="44"/>
      <c r="P133" s="214">
        <f t="shared" si="1"/>
        <v>0</v>
      </c>
      <c r="Q133" s="214">
        <v>1.06E-3</v>
      </c>
      <c r="R133" s="214">
        <f t="shared" si="2"/>
        <v>2.1199999999999999E-3</v>
      </c>
      <c r="S133" s="214">
        <v>0</v>
      </c>
      <c r="T133" s="215">
        <f t="shared" si="3"/>
        <v>0</v>
      </c>
      <c r="AR133" s="26" t="s">
        <v>218</v>
      </c>
      <c r="AT133" s="26" t="s">
        <v>304</v>
      </c>
      <c r="AU133" s="26" t="s">
        <v>83</v>
      </c>
      <c r="AY133" s="26" t="s">
        <v>182</v>
      </c>
      <c r="BE133" s="216">
        <f t="shared" si="4"/>
        <v>0</v>
      </c>
      <c r="BF133" s="216">
        <f t="shared" si="5"/>
        <v>0</v>
      </c>
      <c r="BG133" s="216">
        <f t="shared" si="6"/>
        <v>0</v>
      </c>
      <c r="BH133" s="216">
        <f t="shared" si="7"/>
        <v>0</v>
      </c>
      <c r="BI133" s="216">
        <f t="shared" si="8"/>
        <v>0</v>
      </c>
      <c r="BJ133" s="26" t="s">
        <v>81</v>
      </c>
      <c r="BK133" s="216">
        <f t="shared" si="9"/>
        <v>0</v>
      </c>
      <c r="BL133" s="26" t="s">
        <v>189</v>
      </c>
      <c r="BM133" s="26" t="s">
        <v>2103</v>
      </c>
    </row>
    <row r="134" spans="2:65" s="1" customFormat="1" ht="16.5" customHeight="1">
      <c r="B134" s="43"/>
      <c r="C134" s="257" t="s">
        <v>353</v>
      </c>
      <c r="D134" s="257" t="s">
        <v>304</v>
      </c>
      <c r="E134" s="258" t="s">
        <v>2104</v>
      </c>
      <c r="F134" s="259" t="s">
        <v>2105</v>
      </c>
      <c r="G134" s="260" t="s">
        <v>204</v>
      </c>
      <c r="H134" s="261">
        <v>2</v>
      </c>
      <c r="I134" s="262"/>
      <c r="J134" s="263">
        <f t="shared" si="0"/>
        <v>0</v>
      </c>
      <c r="K134" s="259" t="s">
        <v>21</v>
      </c>
      <c r="L134" s="264"/>
      <c r="M134" s="265" t="s">
        <v>21</v>
      </c>
      <c r="N134" s="266" t="s">
        <v>45</v>
      </c>
      <c r="O134" s="44"/>
      <c r="P134" s="214">
        <f t="shared" si="1"/>
        <v>0</v>
      </c>
      <c r="Q134" s="214">
        <v>9.8999999999999999E-4</v>
      </c>
      <c r="R134" s="214">
        <f t="shared" si="2"/>
        <v>1.98E-3</v>
      </c>
      <c r="S134" s="214">
        <v>0</v>
      </c>
      <c r="T134" s="215">
        <f t="shared" si="3"/>
        <v>0</v>
      </c>
      <c r="AR134" s="26" t="s">
        <v>218</v>
      </c>
      <c r="AT134" s="26" t="s">
        <v>304</v>
      </c>
      <c r="AU134" s="26" t="s">
        <v>83</v>
      </c>
      <c r="AY134" s="26" t="s">
        <v>182</v>
      </c>
      <c r="BE134" s="216">
        <f t="shared" si="4"/>
        <v>0</v>
      </c>
      <c r="BF134" s="216">
        <f t="shared" si="5"/>
        <v>0</v>
      </c>
      <c r="BG134" s="216">
        <f t="shared" si="6"/>
        <v>0</v>
      </c>
      <c r="BH134" s="216">
        <f t="shared" si="7"/>
        <v>0</v>
      </c>
      <c r="BI134" s="216">
        <f t="shared" si="8"/>
        <v>0</v>
      </c>
      <c r="BJ134" s="26" t="s">
        <v>81</v>
      </c>
      <c r="BK134" s="216">
        <f t="shared" si="9"/>
        <v>0</v>
      </c>
      <c r="BL134" s="26" t="s">
        <v>189</v>
      </c>
      <c r="BM134" s="26" t="s">
        <v>2106</v>
      </c>
    </row>
    <row r="135" spans="2:65" s="1" customFormat="1" ht="25.5" customHeight="1">
      <c r="B135" s="43"/>
      <c r="C135" s="205" t="s">
        <v>359</v>
      </c>
      <c r="D135" s="205" t="s">
        <v>184</v>
      </c>
      <c r="E135" s="206" t="s">
        <v>2107</v>
      </c>
      <c r="F135" s="207" t="s">
        <v>2108</v>
      </c>
      <c r="G135" s="208" t="s">
        <v>372</v>
      </c>
      <c r="H135" s="209">
        <v>50</v>
      </c>
      <c r="I135" s="210"/>
      <c r="J135" s="211">
        <f t="shared" si="0"/>
        <v>0</v>
      </c>
      <c r="K135" s="207" t="s">
        <v>188</v>
      </c>
      <c r="L135" s="63"/>
      <c r="M135" s="212" t="s">
        <v>21</v>
      </c>
      <c r="N135" s="213" t="s">
        <v>45</v>
      </c>
      <c r="O135" s="44"/>
      <c r="P135" s="214">
        <f t="shared" si="1"/>
        <v>0</v>
      </c>
      <c r="Q135" s="214">
        <v>0</v>
      </c>
      <c r="R135" s="214">
        <f t="shared" si="2"/>
        <v>0</v>
      </c>
      <c r="S135" s="214">
        <v>0</v>
      </c>
      <c r="T135" s="215">
        <f t="shared" si="3"/>
        <v>0</v>
      </c>
      <c r="AR135" s="26" t="s">
        <v>189</v>
      </c>
      <c r="AT135" s="26" t="s">
        <v>184</v>
      </c>
      <c r="AU135" s="26" t="s">
        <v>83</v>
      </c>
      <c r="AY135" s="26" t="s">
        <v>182</v>
      </c>
      <c r="BE135" s="216">
        <f t="shared" si="4"/>
        <v>0</v>
      </c>
      <c r="BF135" s="216">
        <f t="shared" si="5"/>
        <v>0</v>
      </c>
      <c r="BG135" s="216">
        <f t="shared" si="6"/>
        <v>0</v>
      </c>
      <c r="BH135" s="216">
        <f t="shared" si="7"/>
        <v>0</v>
      </c>
      <c r="BI135" s="216">
        <f t="shared" si="8"/>
        <v>0</v>
      </c>
      <c r="BJ135" s="26" t="s">
        <v>81</v>
      </c>
      <c r="BK135" s="216">
        <f t="shared" si="9"/>
        <v>0</v>
      </c>
      <c r="BL135" s="26" t="s">
        <v>189</v>
      </c>
      <c r="BM135" s="26" t="s">
        <v>2109</v>
      </c>
    </row>
    <row r="136" spans="2:65" s="1" customFormat="1" ht="25.5" customHeight="1">
      <c r="B136" s="43"/>
      <c r="C136" s="257" t="s">
        <v>364</v>
      </c>
      <c r="D136" s="257" t="s">
        <v>304</v>
      </c>
      <c r="E136" s="258" t="s">
        <v>2110</v>
      </c>
      <c r="F136" s="259" t="s">
        <v>2111</v>
      </c>
      <c r="G136" s="260" t="s">
        <v>372</v>
      </c>
      <c r="H136" s="261">
        <v>50</v>
      </c>
      <c r="I136" s="262"/>
      <c r="J136" s="263">
        <f t="shared" si="0"/>
        <v>0</v>
      </c>
      <c r="K136" s="259" t="s">
        <v>188</v>
      </c>
      <c r="L136" s="264"/>
      <c r="M136" s="265" t="s">
        <v>21</v>
      </c>
      <c r="N136" s="266" t="s">
        <v>45</v>
      </c>
      <c r="O136" s="44"/>
      <c r="P136" s="214">
        <f t="shared" si="1"/>
        <v>0</v>
      </c>
      <c r="Q136" s="214">
        <v>1.4400000000000001E-3</v>
      </c>
      <c r="R136" s="214">
        <f t="shared" si="2"/>
        <v>7.2000000000000008E-2</v>
      </c>
      <c r="S136" s="214">
        <v>0</v>
      </c>
      <c r="T136" s="215">
        <f t="shared" si="3"/>
        <v>0</v>
      </c>
      <c r="AR136" s="26" t="s">
        <v>218</v>
      </c>
      <c r="AT136" s="26" t="s">
        <v>304</v>
      </c>
      <c r="AU136" s="26" t="s">
        <v>83</v>
      </c>
      <c r="AY136" s="26" t="s">
        <v>182</v>
      </c>
      <c r="BE136" s="216">
        <f t="shared" si="4"/>
        <v>0</v>
      </c>
      <c r="BF136" s="216">
        <f t="shared" si="5"/>
        <v>0</v>
      </c>
      <c r="BG136" s="216">
        <f t="shared" si="6"/>
        <v>0</v>
      </c>
      <c r="BH136" s="216">
        <f t="shared" si="7"/>
        <v>0</v>
      </c>
      <c r="BI136" s="216">
        <f t="shared" si="8"/>
        <v>0</v>
      </c>
      <c r="BJ136" s="26" t="s">
        <v>81</v>
      </c>
      <c r="BK136" s="216">
        <f t="shared" si="9"/>
        <v>0</v>
      </c>
      <c r="BL136" s="26" t="s">
        <v>189</v>
      </c>
      <c r="BM136" s="26" t="s">
        <v>2112</v>
      </c>
    </row>
    <row r="137" spans="2:65" s="1" customFormat="1" ht="16.5" customHeight="1">
      <c r="B137" s="43"/>
      <c r="C137" s="257" t="s">
        <v>9</v>
      </c>
      <c r="D137" s="257" t="s">
        <v>304</v>
      </c>
      <c r="E137" s="258" t="s">
        <v>2113</v>
      </c>
      <c r="F137" s="259" t="s">
        <v>2114</v>
      </c>
      <c r="G137" s="260" t="s">
        <v>204</v>
      </c>
      <c r="H137" s="261">
        <v>2</v>
      </c>
      <c r="I137" s="262"/>
      <c r="J137" s="263">
        <f t="shared" si="0"/>
        <v>0</v>
      </c>
      <c r="K137" s="259" t="s">
        <v>188</v>
      </c>
      <c r="L137" s="264"/>
      <c r="M137" s="265" t="s">
        <v>21</v>
      </c>
      <c r="N137" s="266" t="s">
        <v>45</v>
      </c>
      <c r="O137" s="44"/>
      <c r="P137" s="214">
        <f t="shared" si="1"/>
        <v>0</v>
      </c>
      <c r="Q137" s="214">
        <v>1.7000000000000001E-4</v>
      </c>
      <c r="R137" s="214">
        <f t="shared" si="2"/>
        <v>3.4000000000000002E-4</v>
      </c>
      <c r="S137" s="214">
        <v>0</v>
      </c>
      <c r="T137" s="215">
        <f t="shared" si="3"/>
        <v>0</v>
      </c>
      <c r="AR137" s="26" t="s">
        <v>218</v>
      </c>
      <c r="AT137" s="26" t="s">
        <v>304</v>
      </c>
      <c r="AU137" s="26" t="s">
        <v>83</v>
      </c>
      <c r="AY137" s="26" t="s">
        <v>182</v>
      </c>
      <c r="BE137" s="216">
        <f t="shared" si="4"/>
        <v>0</v>
      </c>
      <c r="BF137" s="216">
        <f t="shared" si="5"/>
        <v>0</v>
      </c>
      <c r="BG137" s="216">
        <f t="shared" si="6"/>
        <v>0</v>
      </c>
      <c r="BH137" s="216">
        <f t="shared" si="7"/>
        <v>0</v>
      </c>
      <c r="BI137" s="216">
        <f t="shared" si="8"/>
        <v>0</v>
      </c>
      <c r="BJ137" s="26" t="s">
        <v>81</v>
      </c>
      <c r="BK137" s="216">
        <f t="shared" si="9"/>
        <v>0</v>
      </c>
      <c r="BL137" s="26" t="s">
        <v>189</v>
      </c>
      <c r="BM137" s="26" t="s">
        <v>2115</v>
      </c>
    </row>
    <row r="138" spans="2:65" s="1" customFormat="1" ht="16.5" customHeight="1">
      <c r="B138" s="43"/>
      <c r="C138" s="257" t="s">
        <v>377</v>
      </c>
      <c r="D138" s="257" t="s">
        <v>304</v>
      </c>
      <c r="E138" s="258" t="s">
        <v>2116</v>
      </c>
      <c r="F138" s="259" t="s">
        <v>2117</v>
      </c>
      <c r="G138" s="260" t="s">
        <v>204</v>
      </c>
      <c r="H138" s="261">
        <v>2</v>
      </c>
      <c r="I138" s="262"/>
      <c r="J138" s="263">
        <f t="shared" si="0"/>
        <v>0</v>
      </c>
      <c r="K138" s="259" t="s">
        <v>21</v>
      </c>
      <c r="L138" s="264"/>
      <c r="M138" s="265" t="s">
        <v>21</v>
      </c>
      <c r="N138" s="266" t="s">
        <v>45</v>
      </c>
      <c r="O138" s="44"/>
      <c r="P138" s="214">
        <f t="shared" si="1"/>
        <v>0</v>
      </c>
      <c r="Q138" s="214">
        <v>3.8999999999999999E-4</v>
      </c>
      <c r="R138" s="214">
        <f t="shared" si="2"/>
        <v>7.7999999999999999E-4</v>
      </c>
      <c r="S138" s="214">
        <v>0</v>
      </c>
      <c r="T138" s="215">
        <f t="shared" si="3"/>
        <v>0</v>
      </c>
      <c r="AR138" s="26" t="s">
        <v>218</v>
      </c>
      <c r="AT138" s="26" t="s">
        <v>304</v>
      </c>
      <c r="AU138" s="26" t="s">
        <v>83</v>
      </c>
      <c r="AY138" s="26" t="s">
        <v>182</v>
      </c>
      <c r="BE138" s="216">
        <f t="shared" si="4"/>
        <v>0</v>
      </c>
      <c r="BF138" s="216">
        <f t="shared" si="5"/>
        <v>0</v>
      </c>
      <c r="BG138" s="216">
        <f t="shared" si="6"/>
        <v>0</v>
      </c>
      <c r="BH138" s="216">
        <f t="shared" si="7"/>
        <v>0</v>
      </c>
      <c r="BI138" s="216">
        <f t="shared" si="8"/>
        <v>0</v>
      </c>
      <c r="BJ138" s="26" t="s">
        <v>81</v>
      </c>
      <c r="BK138" s="216">
        <f t="shared" si="9"/>
        <v>0</v>
      </c>
      <c r="BL138" s="26" t="s">
        <v>189</v>
      </c>
      <c r="BM138" s="26" t="s">
        <v>2118</v>
      </c>
    </row>
    <row r="139" spans="2:65" s="1" customFormat="1" ht="25.5" customHeight="1">
      <c r="B139" s="43"/>
      <c r="C139" s="205" t="s">
        <v>381</v>
      </c>
      <c r="D139" s="205" t="s">
        <v>184</v>
      </c>
      <c r="E139" s="206" t="s">
        <v>2119</v>
      </c>
      <c r="F139" s="207" t="s">
        <v>2120</v>
      </c>
      <c r="G139" s="208" t="s">
        <v>204</v>
      </c>
      <c r="H139" s="209">
        <v>2</v>
      </c>
      <c r="I139" s="210"/>
      <c r="J139" s="211">
        <f t="shared" si="0"/>
        <v>0</v>
      </c>
      <c r="K139" s="207" t="s">
        <v>188</v>
      </c>
      <c r="L139" s="63"/>
      <c r="M139" s="212" t="s">
        <v>21</v>
      </c>
      <c r="N139" s="213" t="s">
        <v>45</v>
      </c>
      <c r="O139" s="44"/>
      <c r="P139" s="214">
        <f t="shared" si="1"/>
        <v>0</v>
      </c>
      <c r="Q139" s="214">
        <v>0</v>
      </c>
      <c r="R139" s="214">
        <f t="shared" si="2"/>
        <v>0</v>
      </c>
      <c r="S139" s="214">
        <v>0</v>
      </c>
      <c r="T139" s="215">
        <f t="shared" si="3"/>
        <v>0</v>
      </c>
      <c r="AR139" s="26" t="s">
        <v>189</v>
      </c>
      <c r="AT139" s="26" t="s">
        <v>184</v>
      </c>
      <c r="AU139" s="26" t="s">
        <v>83</v>
      </c>
      <c r="AY139" s="26" t="s">
        <v>182</v>
      </c>
      <c r="BE139" s="216">
        <f t="shared" si="4"/>
        <v>0</v>
      </c>
      <c r="BF139" s="216">
        <f t="shared" si="5"/>
        <v>0</v>
      </c>
      <c r="BG139" s="216">
        <f t="shared" si="6"/>
        <v>0</v>
      </c>
      <c r="BH139" s="216">
        <f t="shared" si="7"/>
        <v>0</v>
      </c>
      <c r="BI139" s="216">
        <f t="shared" si="8"/>
        <v>0</v>
      </c>
      <c r="BJ139" s="26" t="s">
        <v>81</v>
      </c>
      <c r="BK139" s="216">
        <f t="shared" si="9"/>
        <v>0</v>
      </c>
      <c r="BL139" s="26" t="s">
        <v>189</v>
      </c>
      <c r="BM139" s="26" t="s">
        <v>2121</v>
      </c>
    </row>
    <row r="140" spans="2:65" s="1" customFormat="1" ht="16.5" customHeight="1">
      <c r="B140" s="43"/>
      <c r="C140" s="257" t="s">
        <v>385</v>
      </c>
      <c r="D140" s="257" t="s">
        <v>304</v>
      </c>
      <c r="E140" s="258" t="s">
        <v>2122</v>
      </c>
      <c r="F140" s="259" t="s">
        <v>2123</v>
      </c>
      <c r="G140" s="260" t="s">
        <v>204</v>
      </c>
      <c r="H140" s="261">
        <v>2</v>
      </c>
      <c r="I140" s="262"/>
      <c r="J140" s="263">
        <f t="shared" si="0"/>
        <v>0</v>
      </c>
      <c r="K140" s="259" t="s">
        <v>21</v>
      </c>
      <c r="L140" s="264"/>
      <c r="M140" s="265" t="s">
        <v>21</v>
      </c>
      <c r="N140" s="266" t="s">
        <v>45</v>
      </c>
      <c r="O140" s="44"/>
      <c r="P140" s="214">
        <f t="shared" si="1"/>
        <v>0</v>
      </c>
      <c r="Q140" s="214">
        <v>6.6E-4</v>
      </c>
      <c r="R140" s="214">
        <f t="shared" si="2"/>
        <v>1.32E-3</v>
      </c>
      <c r="S140" s="214">
        <v>0</v>
      </c>
      <c r="T140" s="215">
        <f t="shared" si="3"/>
        <v>0</v>
      </c>
      <c r="AR140" s="26" t="s">
        <v>218</v>
      </c>
      <c r="AT140" s="26" t="s">
        <v>304</v>
      </c>
      <c r="AU140" s="26" t="s">
        <v>83</v>
      </c>
      <c r="AY140" s="26" t="s">
        <v>182</v>
      </c>
      <c r="BE140" s="216">
        <f t="shared" si="4"/>
        <v>0</v>
      </c>
      <c r="BF140" s="216">
        <f t="shared" si="5"/>
        <v>0</v>
      </c>
      <c r="BG140" s="216">
        <f t="shared" si="6"/>
        <v>0</v>
      </c>
      <c r="BH140" s="216">
        <f t="shared" si="7"/>
        <v>0</v>
      </c>
      <c r="BI140" s="216">
        <f t="shared" si="8"/>
        <v>0</v>
      </c>
      <c r="BJ140" s="26" t="s">
        <v>81</v>
      </c>
      <c r="BK140" s="216">
        <f t="shared" si="9"/>
        <v>0</v>
      </c>
      <c r="BL140" s="26" t="s">
        <v>189</v>
      </c>
      <c r="BM140" s="26" t="s">
        <v>2124</v>
      </c>
    </row>
    <row r="141" spans="2:65" s="1" customFormat="1" ht="16.5" customHeight="1">
      <c r="B141" s="43"/>
      <c r="C141" s="205" t="s">
        <v>391</v>
      </c>
      <c r="D141" s="205" t="s">
        <v>184</v>
      </c>
      <c r="E141" s="206" t="s">
        <v>2125</v>
      </c>
      <c r="F141" s="207" t="s">
        <v>2126</v>
      </c>
      <c r="G141" s="208" t="s">
        <v>372</v>
      </c>
      <c r="H141" s="209">
        <v>40</v>
      </c>
      <c r="I141" s="210"/>
      <c r="J141" s="211">
        <f t="shared" si="0"/>
        <v>0</v>
      </c>
      <c r="K141" s="207" t="s">
        <v>188</v>
      </c>
      <c r="L141" s="63"/>
      <c r="M141" s="212" t="s">
        <v>21</v>
      </c>
      <c r="N141" s="213" t="s">
        <v>45</v>
      </c>
      <c r="O141" s="44"/>
      <c r="P141" s="214">
        <f t="shared" si="1"/>
        <v>0</v>
      </c>
      <c r="Q141" s="214">
        <v>1.9000000000000001E-4</v>
      </c>
      <c r="R141" s="214">
        <f t="shared" si="2"/>
        <v>7.6000000000000009E-3</v>
      </c>
      <c r="S141" s="214">
        <v>0</v>
      </c>
      <c r="T141" s="215">
        <f t="shared" si="3"/>
        <v>0</v>
      </c>
      <c r="AR141" s="26" t="s">
        <v>189</v>
      </c>
      <c r="AT141" s="26" t="s">
        <v>184</v>
      </c>
      <c r="AU141" s="26" t="s">
        <v>83</v>
      </c>
      <c r="AY141" s="26" t="s">
        <v>182</v>
      </c>
      <c r="BE141" s="216">
        <f t="shared" si="4"/>
        <v>0</v>
      </c>
      <c r="BF141" s="216">
        <f t="shared" si="5"/>
        <v>0</v>
      </c>
      <c r="BG141" s="216">
        <f t="shared" si="6"/>
        <v>0</v>
      </c>
      <c r="BH141" s="216">
        <f t="shared" si="7"/>
        <v>0</v>
      </c>
      <c r="BI141" s="216">
        <f t="shared" si="8"/>
        <v>0</v>
      </c>
      <c r="BJ141" s="26" t="s">
        <v>81</v>
      </c>
      <c r="BK141" s="216">
        <f t="shared" si="9"/>
        <v>0</v>
      </c>
      <c r="BL141" s="26" t="s">
        <v>189</v>
      </c>
      <c r="BM141" s="26" t="s">
        <v>2127</v>
      </c>
    </row>
    <row r="142" spans="2:65" s="1" customFormat="1" ht="16.5" customHeight="1">
      <c r="B142" s="43"/>
      <c r="C142" s="205" t="s">
        <v>396</v>
      </c>
      <c r="D142" s="205" t="s">
        <v>184</v>
      </c>
      <c r="E142" s="206" t="s">
        <v>1851</v>
      </c>
      <c r="F142" s="207" t="s">
        <v>1852</v>
      </c>
      <c r="G142" s="208" t="s">
        <v>372</v>
      </c>
      <c r="H142" s="209">
        <v>40</v>
      </c>
      <c r="I142" s="210"/>
      <c r="J142" s="211">
        <f t="shared" si="0"/>
        <v>0</v>
      </c>
      <c r="K142" s="207" t="s">
        <v>188</v>
      </c>
      <c r="L142" s="63"/>
      <c r="M142" s="212" t="s">
        <v>21</v>
      </c>
      <c r="N142" s="213" t="s">
        <v>45</v>
      </c>
      <c r="O142" s="44"/>
      <c r="P142" s="214">
        <f t="shared" si="1"/>
        <v>0</v>
      </c>
      <c r="Q142" s="214">
        <v>9.0000000000000006E-5</v>
      </c>
      <c r="R142" s="214">
        <f t="shared" si="2"/>
        <v>3.6000000000000003E-3</v>
      </c>
      <c r="S142" s="214">
        <v>0</v>
      </c>
      <c r="T142" s="215">
        <f t="shared" si="3"/>
        <v>0</v>
      </c>
      <c r="AR142" s="26" t="s">
        <v>189</v>
      </c>
      <c r="AT142" s="26" t="s">
        <v>184</v>
      </c>
      <c r="AU142" s="26" t="s">
        <v>83</v>
      </c>
      <c r="AY142" s="26" t="s">
        <v>182</v>
      </c>
      <c r="BE142" s="216">
        <f t="shared" si="4"/>
        <v>0</v>
      </c>
      <c r="BF142" s="216">
        <f t="shared" si="5"/>
        <v>0</v>
      </c>
      <c r="BG142" s="216">
        <f t="shared" si="6"/>
        <v>0</v>
      </c>
      <c r="BH142" s="216">
        <f t="shared" si="7"/>
        <v>0</v>
      </c>
      <c r="BI142" s="216">
        <f t="shared" si="8"/>
        <v>0</v>
      </c>
      <c r="BJ142" s="26" t="s">
        <v>81</v>
      </c>
      <c r="BK142" s="216">
        <f t="shared" si="9"/>
        <v>0</v>
      </c>
      <c r="BL142" s="26" t="s">
        <v>189</v>
      </c>
      <c r="BM142" s="26" t="s">
        <v>2128</v>
      </c>
    </row>
    <row r="143" spans="2:65" s="11" customFormat="1" ht="29.85" customHeight="1">
      <c r="B143" s="189"/>
      <c r="C143" s="190"/>
      <c r="D143" s="191" t="s">
        <v>73</v>
      </c>
      <c r="E143" s="203" t="s">
        <v>223</v>
      </c>
      <c r="F143" s="203" t="s">
        <v>423</v>
      </c>
      <c r="G143" s="190"/>
      <c r="H143" s="190"/>
      <c r="I143" s="193"/>
      <c r="J143" s="204">
        <f>BK143</f>
        <v>0</v>
      </c>
      <c r="K143" s="190"/>
      <c r="L143" s="195"/>
      <c r="M143" s="196"/>
      <c r="N143" s="197"/>
      <c r="O143" s="197"/>
      <c r="P143" s="198">
        <f>P144+SUM(P145:P152)</f>
        <v>0</v>
      </c>
      <c r="Q143" s="197"/>
      <c r="R143" s="198">
        <f>R144+SUM(R145:R152)</f>
        <v>0.92159999999999997</v>
      </c>
      <c r="S143" s="197"/>
      <c r="T143" s="199">
        <f>T144+SUM(T145:T152)</f>
        <v>0</v>
      </c>
      <c r="AR143" s="200" t="s">
        <v>81</v>
      </c>
      <c r="AT143" s="201" t="s">
        <v>73</v>
      </c>
      <c r="AU143" s="201" t="s">
        <v>81</v>
      </c>
      <c r="AY143" s="200" t="s">
        <v>182</v>
      </c>
      <c r="BK143" s="202">
        <f>BK144+SUM(BK145:BK152)</f>
        <v>0</v>
      </c>
    </row>
    <row r="144" spans="2:65" s="1" customFormat="1" ht="38.25" customHeight="1">
      <c r="B144" s="43"/>
      <c r="C144" s="205" t="s">
        <v>400</v>
      </c>
      <c r="D144" s="205" t="s">
        <v>184</v>
      </c>
      <c r="E144" s="206" t="s">
        <v>450</v>
      </c>
      <c r="F144" s="207" t="s">
        <v>451</v>
      </c>
      <c r="G144" s="208" t="s">
        <v>372</v>
      </c>
      <c r="H144" s="209">
        <v>4</v>
      </c>
      <c r="I144" s="210"/>
      <c r="J144" s="211">
        <f>ROUND(I144*H144,2)</f>
        <v>0</v>
      </c>
      <c r="K144" s="207" t="s">
        <v>268</v>
      </c>
      <c r="L144" s="63"/>
      <c r="M144" s="212" t="s">
        <v>21</v>
      </c>
      <c r="N144" s="213" t="s">
        <v>45</v>
      </c>
      <c r="O144" s="44"/>
      <c r="P144" s="214">
        <f>O144*H144</f>
        <v>0</v>
      </c>
      <c r="Q144" s="214">
        <v>0.15540000000000001</v>
      </c>
      <c r="R144" s="214">
        <f>Q144*H144</f>
        <v>0.62160000000000004</v>
      </c>
      <c r="S144" s="214">
        <v>0</v>
      </c>
      <c r="T144" s="215">
        <f>S144*H144</f>
        <v>0</v>
      </c>
      <c r="AR144" s="26" t="s">
        <v>189</v>
      </c>
      <c r="AT144" s="26" t="s">
        <v>184</v>
      </c>
      <c r="AU144" s="26" t="s">
        <v>83</v>
      </c>
      <c r="AY144" s="26" t="s">
        <v>182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26" t="s">
        <v>81</v>
      </c>
      <c r="BK144" s="216">
        <f>ROUND(I144*H144,2)</f>
        <v>0</v>
      </c>
      <c r="BL144" s="26" t="s">
        <v>189</v>
      </c>
      <c r="BM144" s="26" t="s">
        <v>2129</v>
      </c>
    </row>
    <row r="145" spans="2:65" s="12" customFormat="1" ht="13.5">
      <c r="B145" s="217"/>
      <c r="C145" s="218"/>
      <c r="D145" s="219" t="s">
        <v>191</v>
      </c>
      <c r="E145" s="220" t="s">
        <v>21</v>
      </c>
      <c r="F145" s="221" t="s">
        <v>2130</v>
      </c>
      <c r="G145" s="218"/>
      <c r="H145" s="222">
        <v>4</v>
      </c>
      <c r="I145" s="223"/>
      <c r="J145" s="218"/>
      <c r="K145" s="218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191</v>
      </c>
      <c r="AU145" s="228" t="s">
        <v>83</v>
      </c>
      <c r="AV145" s="12" t="s">
        <v>83</v>
      </c>
      <c r="AW145" s="12" t="s">
        <v>37</v>
      </c>
      <c r="AX145" s="12" t="s">
        <v>81</v>
      </c>
      <c r="AY145" s="228" t="s">
        <v>182</v>
      </c>
    </row>
    <row r="146" spans="2:65" s="1" customFormat="1" ht="25.5" customHeight="1">
      <c r="B146" s="43"/>
      <c r="C146" s="257" t="s">
        <v>404</v>
      </c>
      <c r="D146" s="257" t="s">
        <v>304</v>
      </c>
      <c r="E146" s="258" t="s">
        <v>456</v>
      </c>
      <c r="F146" s="259" t="s">
        <v>457</v>
      </c>
      <c r="G146" s="260" t="s">
        <v>204</v>
      </c>
      <c r="H146" s="261">
        <v>2</v>
      </c>
      <c r="I146" s="262"/>
      <c r="J146" s="263">
        <f>ROUND(I146*H146,2)</f>
        <v>0</v>
      </c>
      <c r="K146" s="259" t="s">
        <v>268</v>
      </c>
      <c r="L146" s="264"/>
      <c r="M146" s="265" t="s">
        <v>21</v>
      </c>
      <c r="N146" s="266" t="s">
        <v>45</v>
      </c>
      <c r="O146" s="44"/>
      <c r="P146" s="214">
        <f>O146*H146</f>
        <v>0</v>
      </c>
      <c r="Q146" s="214">
        <v>8.5999999999999993E-2</v>
      </c>
      <c r="R146" s="214">
        <f>Q146*H146</f>
        <v>0.17199999999999999</v>
      </c>
      <c r="S146" s="214">
        <v>0</v>
      </c>
      <c r="T146" s="215">
        <f>S146*H146</f>
        <v>0</v>
      </c>
      <c r="AR146" s="26" t="s">
        <v>218</v>
      </c>
      <c r="AT146" s="26" t="s">
        <v>304</v>
      </c>
      <c r="AU146" s="26" t="s">
        <v>83</v>
      </c>
      <c r="AY146" s="26" t="s">
        <v>182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26" t="s">
        <v>81</v>
      </c>
      <c r="BK146" s="216">
        <f>ROUND(I146*H146,2)</f>
        <v>0</v>
      </c>
      <c r="BL146" s="26" t="s">
        <v>189</v>
      </c>
      <c r="BM146" s="26" t="s">
        <v>2131</v>
      </c>
    </row>
    <row r="147" spans="2:65" s="12" customFormat="1" ht="13.5">
      <c r="B147" s="217"/>
      <c r="C147" s="218"/>
      <c r="D147" s="219" t="s">
        <v>191</v>
      </c>
      <c r="E147" s="218"/>
      <c r="F147" s="221" t="s">
        <v>717</v>
      </c>
      <c r="G147" s="218"/>
      <c r="H147" s="222">
        <v>2</v>
      </c>
      <c r="I147" s="223"/>
      <c r="J147" s="218"/>
      <c r="K147" s="218"/>
      <c r="L147" s="224"/>
      <c r="M147" s="225"/>
      <c r="N147" s="226"/>
      <c r="O147" s="226"/>
      <c r="P147" s="226"/>
      <c r="Q147" s="226"/>
      <c r="R147" s="226"/>
      <c r="S147" s="226"/>
      <c r="T147" s="227"/>
      <c r="AT147" s="228" t="s">
        <v>191</v>
      </c>
      <c r="AU147" s="228" t="s">
        <v>83</v>
      </c>
      <c r="AV147" s="12" t="s">
        <v>83</v>
      </c>
      <c r="AW147" s="12" t="s">
        <v>6</v>
      </c>
      <c r="AX147" s="12" t="s">
        <v>81</v>
      </c>
      <c r="AY147" s="228" t="s">
        <v>182</v>
      </c>
    </row>
    <row r="148" spans="2:65" s="1" customFormat="1" ht="38.25" customHeight="1">
      <c r="B148" s="43"/>
      <c r="C148" s="257" t="s">
        <v>407</v>
      </c>
      <c r="D148" s="257" t="s">
        <v>304</v>
      </c>
      <c r="E148" s="258" t="s">
        <v>461</v>
      </c>
      <c r="F148" s="259" t="s">
        <v>462</v>
      </c>
      <c r="G148" s="260" t="s">
        <v>204</v>
      </c>
      <c r="H148" s="261">
        <v>2</v>
      </c>
      <c r="I148" s="262"/>
      <c r="J148" s="263">
        <f>ROUND(I148*H148,2)</f>
        <v>0</v>
      </c>
      <c r="K148" s="259" t="s">
        <v>21</v>
      </c>
      <c r="L148" s="264"/>
      <c r="M148" s="265" t="s">
        <v>21</v>
      </c>
      <c r="N148" s="266" t="s">
        <v>45</v>
      </c>
      <c r="O148" s="44"/>
      <c r="P148" s="214">
        <f>O148*H148</f>
        <v>0</v>
      </c>
      <c r="Q148" s="214">
        <v>6.4000000000000001E-2</v>
      </c>
      <c r="R148" s="214">
        <f>Q148*H148</f>
        <v>0.128</v>
      </c>
      <c r="S148" s="214">
        <v>0</v>
      </c>
      <c r="T148" s="215">
        <f>S148*H148</f>
        <v>0</v>
      </c>
      <c r="AR148" s="26" t="s">
        <v>218</v>
      </c>
      <c r="AT148" s="26" t="s">
        <v>304</v>
      </c>
      <c r="AU148" s="26" t="s">
        <v>83</v>
      </c>
      <c r="AY148" s="26" t="s">
        <v>182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26" t="s">
        <v>81</v>
      </c>
      <c r="BK148" s="216">
        <f>ROUND(I148*H148,2)</f>
        <v>0</v>
      </c>
      <c r="BL148" s="26" t="s">
        <v>189</v>
      </c>
      <c r="BM148" s="26" t="s">
        <v>2132</v>
      </c>
    </row>
    <row r="149" spans="2:65" s="12" customFormat="1" ht="13.5">
      <c r="B149" s="217"/>
      <c r="C149" s="218"/>
      <c r="D149" s="219" t="s">
        <v>191</v>
      </c>
      <c r="E149" s="218"/>
      <c r="F149" s="221" t="s">
        <v>2133</v>
      </c>
      <c r="G149" s="218"/>
      <c r="H149" s="222">
        <v>2</v>
      </c>
      <c r="I149" s="223"/>
      <c r="J149" s="218"/>
      <c r="K149" s="218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191</v>
      </c>
      <c r="AU149" s="228" t="s">
        <v>83</v>
      </c>
      <c r="AV149" s="12" t="s">
        <v>83</v>
      </c>
      <c r="AW149" s="12" t="s">
        <v>6</v>
      </c>
      <c r="AX149" s="12" t="s">
        <v>81</v>
      </c>
      <c r="AY149" s="228" t="s">
        <v>182</v>
      </c>
    </row>
    <row r="150" spans="2:65" s="1" customFormat="1" ht="25.5" customHeight="1">
      <c r="B150" s="43"/>
      <c r="C150" s="205" t="s">
        <v>411</v>
      </c>
      <c r="D150" s="205" t="s">
        <v>184</v>
      </c>
      <c r="E150" s="206" t="s">
        <v>429</v>
      </c>
      <c r="F150" s="207" t="s">
        <v>430</v>
      </c>
      <c r="G150" s="208" t="s">
        <v>372</v>
      </c>
      <c r="H150" s="209">
        <v>18.8</v>
      </c>
      <c r="I150" s="210"/>
      <c r="J150" s="211">
        <f>ROUND(I150*H150,2)</f>
        <v>0</v>
      </c>
      <c r="K150" s="207" t="s">
        <v>188</v>
      </c>
      <c r="L150" s="63"/>
      <c r="M150" s="212" t="s">
        <v>21</v>
      </c>
      <c r="N150" s="213" t="s">
        <v>45</v>
      </c>
      <c r="O150" s="44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AR150" s="26" t="s">
        <v>189</v>
      </c>
      <c r="AT150" s="26" t="s">
        <v>184</v>
      </c>
      <c r="AU150" s="26" t="s">
        <v>83</v>
      </c>
      <c r="AY150" s="26" t="s">
        <v>182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26" t="s">
        <v>81</v>
      </c>
      <c r="BK150" s="216">
        <f>ROUND(I150*H150,2)</f>
        <v>0</v>
      </c>
      <c r="BL150" s="26" t="s">
        <v>189</v>
      </c>
      <c r="BM150" s="26" t="s">
        <v>2134</v>
      </c>
    </row>
    <row r="151" spans="2:65" s="12" customFormat="1" ht="13.5">
      <c r="B151" s="217"/>
      <c r="C151" s="218"/>
      <c r="D151" s="219" t="s">
        <v>191</v>
      </c>
      <c r="E151" s="220" t="s">
        <v>21</v>
      </c>
      <c r="F151" s="221" t="s">
        <v>2135</v>
      </c>
      <c r="G151" s="218"/>
      <c r="H151" s="222">
        <v>18.8</v>
      </c>
      <c r="I151" s="223"/>
      <c r="J151" s="218"/>
      <c r="K151" s="218"/>
      <c r="L151" s="224"/>
      <c r="M151" s="225"/>
      <c r="N151" s="226"/>
      <c r="O151" s="226"/>
      <c r="P151" s="226"/>
      <c r="Q151" s="226"/>
      <c r="R151" s="226"/>
      <c r="S151" s="226"/>
      <c r="T151" s="227"/>
      <c r="AT151" s="228" t="s">
        <v>191</v>
      </c>
      <c r="AU151" s="228" t="s">
        <v>83</v>
      </c>
      <c r="AV151" s="12" t="s">
        <v>83</v>
      </c>
      <c r="AW151" s="12" t="s">
        <v>37</v>
      </c>
      <c r="AX151" s="12" t="s">
        <v>81</v>
      </c>
      <c r="AY151" s="228" t="s">
        <v>182</v>
      </c>
    </row>
    <row r="152" spans="2:65" s="11" customFormat="1" ht="22.35" customHeight="1">
      <c r="B152" s="189"/>
      <c r="C152" s="190"/>
      <c r="D152" s="191" t="s">
        <v>73</v>
      </c>
      <c r="E152" s="203" t="s">
        <v>252</v>
      </c>
      <c r="F152" s="203" t="s">
        <v>253</v>
      </c>
      <c r="G152" s="190"/>
      <c r="H152" s="190"/>
      <c r="I152" s="193"/>
      <c r="J152" s="204">
        <f>BK152</f>
        <v>0</v>
      </c>
      <c r="K152" s="190"/>
      <c r="L152" s="195"/>
      <c r="M152" s="196"/>
      <c r="N152" s="197"/>
      <c r="O152" s="197"/>
      <c r="P152" s="198">
        <f>P153</f>
        <v>0</v>
      </c>
      <c r="Q152" s="197"/>
      <c r="R152" s="198">
        <f>R153</f>
        <v>0</v>
      </c>
      <c r="S152" s="197"/>
      <c r="T152" s="199">
        <f>T153</f>
        <v>0</v>
      </c>
      <c r="AR152" s="200" t="s">
        <v>81</v>
      </c>
      <c r="AT152" s="201" t="s">
        <v>73</v>
      </c>
      <c r="AU152" s="201" t="s">
        <v>83</v>
      </c>
      <c r="AY152" s="200" t="s">
        <v>182</v>
      </c>
      <c r="BK152" s="202">
        <f>BK153</f>
        <v>0</v>
      </c>
    </row>
    <row r="153" spans="2:65" s="13" customFormat="1" ht="14.45" customHeight="1">
      <c r="B153" s="229"/>
      <c r="C153" s="230"/>
      <c r="D153" s="231" t="s">
        <v>73</v>
      </c>
      <c r="E153" s="231" t="s">
        <v>254</v>
      </c>
      <c r="F153" s="231" t="s">
        <v>255</v>
      </c>
      <c r="G153" s="230"/>
      <c r="H153" s="230"/>
      <c r="I153" s="232"/>
      <c r="J153" s="233">
        <f>BK153</f>
        <v>0</v>
      </c>
      <c r="K153" s="230"/>
      <c r="L153" s="234"/>
      <c r="M153" s="235"/>
      <c r="N153" s="236"/>
      <c r="O153" s="236"/>
      <c r="P153" s="237">
        <f>SUM(P154:P157)</f>
        <v>0</v>
      </c>
      <c r="Q153" s="236"/>
      <c r="R153" s="237">
        <f>SUM(R154:R157)</f>
        <v>0</v>
      </c>
      <c r="S153" s="236"/>
      <c r="T153" s="238">
        <f>SUM(T154:T157)</f>
        <v>0</v>
      </c>
      <c r="AR153" s="239" t="s">
        <v>81</v>
      </c>
      <c r="AT153" s="240" t="s">
        <v>73</v>
      </c>
      <c r="AU153" s="240" t="s">
        <v>197</v>
      </c>
      <c r="AY153" s="239" t="s">
        <v>182</v>
      </c>
      <c r="BK153" s="241">
        <f>SUM(BK154:BK157)</f>
        <v>0</v>
      </c>
    </row>
    <row r="154" spans="2:65" s="1" customFormat="1" ht="25.5" customHeight="1">
      <c r="B154" s="43"/>
      <c r="C154" s="205" t="s">
        <v>415</v>
      </c>
      <c r="D154" s="205" t="s">
        <v>184</v>
      </c>
      <c r="E154" s="206" t="s">
        <v>256</v>
      </c>
      <c r="F154" s="207" t="s">
        <v>257</v>
      </c>
      <c r="G154" s="208" t="s">
        <v>258</v>
      </c>
      <c r="H154" s="209">
        <v>4.7300000000000004</v>
      </c>
      <c r="I154" s="210"/>
      <c r="J154" s="211">
        <f>ROUND(I154*H154,2)</f>
        <v>0</v>
      </c>
      <c r="K154" s="207" t="s">
        <v>188</v>
      </c>
      <c r="L154" s="63"/>
      <c r="M154" s="212" t="s">
        <v>21</v>
      </c>
      <c r="N154" s="213" t="s">
        <v>45</v>
      </c>
      <c r="O154" s="44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AR154" s="26" t="s">
        <v>189</v>
      </c>
      <c r="AT154" s="26" t="s">
        <v>184</v>
      </c>
      <c r="AU154" s="26" t="s">
        <v>189</v>
      </c>
      <c r="AY154" s="26" t="s">
        <v>182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26" t="s">
        <v>81</v>
      </c>
      <c r="BK154" s="216">
        <f>ROUND(I154*H154,2)</f>
        <v>0</v>
      </c>
      <c r="BL154" s="26" t="s">
        <v>189</v>
      </c>
      <c r="BM154" s="26" t="s">
        <v>2136</v>
      </c>
    </row>
    <row r="155" spans="2:65" s="1" customFormat="1" ht="38.25" customHeight="1">
      <c r="B155" s="43"/>
      <c r="C155" s="205" t="s">
        <v>419</v>
      </c>
      <c r="D155" s="205" t="s">
        <v>184</v>
      </c>
      <c r="E155" s="206" t="s">
        <v>261</v>
      </c>
      <c r="F155" s="207" t="s">
        <v>262</v>
      </c>
      <c r="G155" s="208" t="s">
        <v>258</v>
      </c>
      <c r="H155" s="209">
        <v>42.57</v>
      </c>
      <c r="I155" s="210"/>
      <c r="J155" s="211">
        <f>ROUND(I155*H155,2)</f>
        <v>0</v>
      </c>
      <c r="K155" s="207" t="s">
        <v>188</v>
      </c>
      <c r="L155" s="63"/>
      <c r="M155" s="212" t="s">
        <v>21</v>
      </c>
      <c r="N155" s="213" t="s">
        <v>45</v>
      </c>
      <c r="O155" s="44"/>
      <c r="P155" s="214">
        <f>O155*H155</f>
        <v>0</v>
      </c>
      <c r="Q155" s="214">
        <v>0</v>
      </c>
      <c r="R155" s="214">
        <f>Q155*H155</f>
        <v>0</v>
      </c>
      <c r="S155" s="214">
        <v>0</v>
      </c>
      <c r="T155" s="215">
        <f>S155*H155</f>
        <v>0</v>
      </c>
      <c r="AR155" s="26" t="s">
        <v>189</v>
      </c>
      <c r="AT155" s="26" t="s">
        <v>184</v>
      </c>
      <c r="AU155" s="26" t="s">
        <v>189</v>
      </c>
      <c r="AY155" s="26" t="s">
        <v>182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26" t="s">
        <v>81</v>
      </c>
      <c r="BK155" s="216">
        <f>ROUND(I155*H155,2)</f>
        <v>0</v>
      </c>
      <c r="BL155" s="26" t="s">
        <v>189</v>
      </c>
      <c r="BM155" s="26" t="s">
        <v>2137</v>
      </c>
    </row>
    <row r="156" spans="2:65" s="12" customFormat="1" ht="13.5">
      <c r="B156" s="217"/>
      <c r="C156" s="218"/>
      <c r="D156" s="219" t="s">
        <v>191</v>
      </c>
      <c r="E156" s="218"/>
      <c r="F156" s="221" t="s">
        <v>2138</v>
      </c>
      <c r="G156" s="218"/>
      <c r="H156" s="222">
        <v>42.57</v>
      </c>
      <c r="I156" s="223"/>
      <c r="J156" s="218"/>
      <c r="K156" s="218"/>
      <c r="L156" s="224"/>
      <c r="M156" s="225"/>
      <c r="N156" s="226"/>
      <c r="O156" s="226"/>
      <c r="P156" s="226"/>
      <c r="Q156" s="226"/>
      <c r="R156" s="226"/>
      <c r="S156" s="226"/>
      <c r="T156" s="227"/>
      <c r="AT156" s="228" t="s">
        <v>191</v>
      </c>
      <c r="AU156" s="228" t="s">
        <v>189</v>
      </c>
      <c r="AV156" s="12" t="s">
        <v>83</v>
      </c>
      <c r="AW156" s="12" t="s">
        <v>6</v>
      </c>
      <c r="AX156" s="12" t="s">
        <v>81</v>
      </c>
      <c r="AY156" s="228" t="s">
        <v>182</v>
      </c>
    </row>
    <row r="157" spans="2:65" s="1" customFormat="1" ht="25.5" customHeight="1">
      <c r="B157" s="43"/>
      <c r="C157" s="205" t="s">
        <v>424</v>
      </c>
      <c r="D157" s="205" t="s">
        <v>184</v>
      </c>
      <c r="E157" s="206" t="s">
        <v>266</v>
      </c>
      <c r="F157" s="207" t="s">
        <v>267</v>
      </c>
      <c r="G157" s="208" t="s">
        <v>258</v>
      </c>
      <c r="H157" s="209">
        <v>4.7300000000000004</v>
      </c>
      <c r="I157" s="210"/>
      <c r="J157" s="211">
        <f>ROUND(I157*H157,2)</f>
        <v>0</v>
      </c>
      <c r="K157" s="207" t="s">
        <v>268</v>
      </c>
      <c r="L157" s="63"/>
      <c r="M157" s="212" t="s">
        <v>21</v>
      </c>
      <c r="N157" s="213" t="s">
        <v>45</v>
      </c>
      <c r="O157" s="44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AR157" s="26" t="s">
        <v>189</v>
      </c>
      <c r="AT157" s="26" t="s">
        <v>184</v>
      </c>
      <c r="AU157" s="26" t="s">
        <v>189</v>
      </c>
      <c r="AY157" s="26" t="s">
        <v>182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26" t="s">
        <v>81</v>
      </c>
      <c r="BK157" s="216">
        <f>ROUND(I157*H157,2)</f>
        <v>0</v>
      </c>
      <c r="BL157" s="26" t="s">
        <v>189</v>
      </c>
      <c r="BM157" s="26" t="s">
        <v>2139</v>
      </c>
    </row>
    <row r="158" spans="2:65" s="11" customFormat="1" ht="37.35" customHeight="1">
      <c r="B158" s="189"/>
      <c r="C158" s="190"/>
      <c r="D158" s="191" t="s">
        <v>73</v>
      </c>
      <c r="E158" s="192" t="s">
        <v>304</v>
      </c>
      <c r="F158" s="192" t="s">
        <v>1870</v>
      </c>
      <c r="G158" s="190"/>
      <c r="H158" s="190"/>
      <c r="I158" s="193"/>
      <c r="J158" s="194">
        <f>BK158</f>
        <v>0</v>
      </c>
      <c r="K158" s="190"/>
      <c r="L158" s="195"/>
      <c r="M158" s="196"/>
      <c r="N158" s="197"/>
      <c r="O158" s="197"/>
      <c r="P158" s="198">
        <f>P159+P161</f>
        <v>0</v>
      </c>
      <c r="Q158" s="197"/>
      <c r="R158" s="198">
        <f>R159+R161</f>
        <v>4.1878999999999999E-4</v>
      </c>
      <c r="S158" s="197"/>
      <c r="T158" s="199">
        <f>T159+T161</f>
        <v>0</v>
      </c>
      <c r="AR158" s="200" t="s">
        <v>197</v>
      </c>
      <c r="AT158" s="201" t="s">
        <v>73</v>
      </c>
      <c r="AU158" s="201" t="s">
        <v>74</v>
      </c>
      <c r="AY158" s="200" t="s">
        <v>182</v>
      </c>
      <c r="BK158" s="202">
        <f>BK159+BK161</f>
        <v>0</v>
      </c>
    </row>
    <row r="159" spans="2:65" s="11" customFormat="1" ht="19.899999999999999" customHeight="1">
      <c r="B159" s="189"/>
      <c r="C159" s="190"/>
      <c r="D159" s="191" t="s">
        <v>73</v>
      </c>
      <c r="E159" s="203" t="s">
        <v>2140</v>
      </c>
      <c r="F159" s="203" t="s">
        <v>2141</v>
      </c>
      <c r="G159" s="190"/>
      <c r="H159" s="190"/>
      <c r="I159" s="193"/>
      <c r="J159" s="204">
        <f>BK159</f>
        <v>0</v>
      </c>
      <c r="K159" s="190"/>
      <c r="L159" s="195"/>
      <c r="M159" s="196"/>
      <c r="N159" s="197"/>
      <c r="O159" s="197"/>
      <c r="P159" s="198">
        <f>P160</f>
        <v>0</v>
      </c>
      <c r="Q159" s="197"/>
      <c r="R159" s="198">
        <f>R160</f>
        <v>4.1878999999999999E-4</v>
      </c>
      <c r="S159" s="197"/>
      <c r="T159" s="199">
        <f>T160</f>
        <v>0</v>
      </c>
      <c r="AR159" s="200" t="s">
        <v>197</v>
      </c>
      <c r="AT159" s="201" t="s">
        <v>73</v>
      </c>
      <c r="AU159" s="201" t="s">
        <v>81</v>
      </c>
      <c r="AY159" s="200" t="s">
        <v>182</v>
      </c>
      <c r="BK159" s="202">
        <f>BK160</f>
        <v>0</v>
      </c>
    </row>
    <row r="160" spans="2:65" s="1" customFormat="1" ht="25.5" customHeight="1">
      <c r="B160" s="43"/>
      <c r="C160" s="205" t="s">
        <v>428</v>
      </c>
      <c r="D160" s="205" t="s">
        <v>184</v>
      </c>
      <c r="E160" s="206" t="s">
        <v>2142</v>
      </c>
      <c r="F160" s="207" t="s">
        <v>2143</v>
      </c>
      <c r="G160" s="208" t="s">
        <v>204</v>
      </c>
      <c r="H160" s="209">
        <v>1</v>
      </c>
      <c r="I160" s="210"/>
      <c r="J160" s="211">
        <f>ROUND(I160*H160,2)</f>
        <v>0</v>
      </c>
      <c r="K160" s="207" t="s">
        <v>188</v>
      </c>
      <c r="L160" s="63"/>
      <c r="M160" s="212" t="s">
        <v>21</v>
      </c>
      <c r="N160" s="213" t="s">
        <v>45</v>
      </c>
      <c r="O160" s="44"/>
      <c r="P160" s="214">
        <f>O160*H160</f>
        <v>0</v>
      </c>
      <c r="Q160" s="214">
        <v>4.1878999999999999E-4</v>
      </c>
      <c r="R160" s="214">
        <f>Q160*H160</f>
        <v>4.1878999999999999E-4</v>
      </c>
      <c r="S160" s="214">
        <v>0</v>
      </c>
      <c r="T160" s="215">
        <f>S160*H160</f>
        <v>0</v>
      </c>
      <c r="AR160" s="26" t="s">
        <v>1102</v>
      </c>
      <c r="AT160" s="26" t="s">
        <v>184</v>
      </c>
      <c r="AU160" s="26" t="s">
        <v>83</v>
      </c>
      <c r="AY160" s="26" t="s">
        <v>182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26" t="s">
        <v>81</v>
      </c>
      <c r="BK160" s="216">
        <f>ROUND(I160*H160,2)</f>
        <v>0</v>
      </c>
      <c r="BL160" s="26" t="s">
        <v>1102</v>
      </c>
      <c r="BM160" s="26" t="s">
        <v>2144</v>
      </c>
    </row>
    <row r="161" spans="2:65" s="11" customFormat="1" ht="29.85" customHeight="1">
      <c r="B161" s="189"/>
      <c r="C161" s="190"/>
      <c r="D161" s="191" t="s">
        <v>73</v>
      </c>
      <c r="E161" s="203" t="s">
        <v>2145</v>
      </c>
      <c r="F161" s="203" t="s">
        <v>2146</v>
      </c>
      <c r="G161" s="190"/>
      <c r="H161" s="190"/>
      <c r="I161" s="193"/>
      <c r="J161" s="204">
        <f>BK161</f>
        <v>0</v>
      </c>
      <c r="K161" s="190"/>
      <c r="L161" s="195"/>
      <c r="M161" s="196"/>
      <c r="N161" s="197"/>
      <c r="O161" s="197"/>
      <c r="P161" s="198">
        <f>SUM(P162:P164)</f>
        <v>0</v>
      </c>
      <c r="Q161" s="197"/>
      <c r="R161" s="198">
        <f>SUM(R162:R164)</f>
        <v>0</v>
      </c>
      <c r="S161" s="197"/>
      <c r="T161" s="199">
        <f>SUM(T162:T164)</f>
        <v>0</v>
      </c>
      <c r="AR161" s="200" t="s">
        <v>197</v>
      </c>
      <c r="AT161" s="201" t="s">
        <v>73</v>
      </c>
      <c r="AU161" s="201" t="s">
        <v>81</v>
      </c>
      <c r="AY161" s="200" t="s">
        <v>182</v>
      </c>
      <c r="BK161" s="202">
        <f>SUM(BK162:BK164)</f>
        <v>0</v>
      </c>
    </row>
    <row r="162" spans="2:65" s="1" customFormat="1" ht="25.5" customHeight="1">
      <c r="B162" s="43"/>
      <c r="C162" s="205" t="s">
        <v>433</v>
      </c>
      <c r="D162" s="205" t="s">
        <v>184</v>
      </c>
      <c r="E162" s="206" t="s">
        <v>2147</v>
      </c>
      <c r="F162" s="207" t="s">
        <v>2148</v>
      </c>
      <c r="G162" s="208" t="s">
        <v>1439</v>
      </c>
      <c r="H162" s="209">
        <v>1</v>
      </c>
      <c r="I162" s="210"/>
      <c r="J162" s="211">
        <f>ROUND(I162*H162,2)</f>
        <v>0</v>
      </c>
      <c r="K162" s="207" t="s">
        <v>188</v>
      </c>
      <c r="L162" s="63"/>
      <c r="M162" s="212" t="s">
        <v>21</v>
      </c>
      <c r="N162" s="213" t="s">
        <v>45</v>
      </c>
      <c r="O162" s="44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AR162" s="26" t="s">
        <v>1102</v>
      </c>
      <c r="AT162" s="26" t="s">
        <v>184</v>
      </c>
      <c r="AU162" s="26" t="s">
        <v>83</v>
      </c>
      <c r="AY162" s="26" t="s">
        <v>182</v>
      </c>
      <c r="BE162" s="216">
        <f>IF(N162="základní",J162,0)</f>
        <v>0</v>
      </c>
      <c r="BF162" s="216">
        <f>IF(N162="snížená",J162,0)</f>
        <v>0</v>
      </c>
      <c r="BG162" s="216">
        <f>IF(N162="zákl. přenesená",J162,0)</f>
        <v>0</v>
      </c>
      <c r="BH162" s="216">
        <f>IF(N162="sníž. přenesená",J162,0)</f>
        <v>0</v>
      </c>
      <c r="BI162" s="216">
        <f>IF(N162="nulová",J162,0)</f>
        <v>0</v>
      </c>
      <c r="BJ162" s="26" t="s">
        <v>81</v>
      </c>
      <c r="BK162" s="216">
        <f>ROUND(I162*H162,2)</f>
        <v>0</v>
      </c>
      <c r="BL162" s="26" t="s">
        <v>1102</v>
      </c>
      <c r="BM162" s="26" t="s">
        <v>2149</v>
      </c>
    </row>
    <row r="163" spans="2:65" s="1" customFormat="1" ht="25.5" customHeight="1">
      <c r="B163" s="43"/>
      <c r="C163" s="205" t="s">
        <v>437</v>
      </c>
      <c r="D163" s="205" t="s">
        <v>184</v>
      </c>
      <c r="E163" s="206" t="s">
        <v>2150</v>
      </c>
      <c r="F163" s="207" t="s">
        <v>2151</v>
      </c>
      <c r="G163" s="208" t="s">
        <v>1439</v>
      </c>
      <c r="H163" s="209">
        <v>1</v>
      </c>
      <c r="I163" s="210"/>
      <c r="J163" s="211">
        <f>ROUND(I163*H163,2)</f>
        <v>0</v>
      </c>
      <c r="K163" s="207" t="s">
        <v>188</v>
      </c>
      <c r="L163" s="63"/>
      <c r="M163" s="212" t="s">
        <v>21</v>
      </c>
      <c r="N163" s="213" t="s">
        <v>45</v>
      </c>
      <c r="O163" s="44"/>
      <c r="P163" s="214">
        <f>O163*H163</f>
        <v>0</v>
      </c>
      <c r="Q163" s="214">
        <v>0</v>
      </c>
      <c r="R163" s="214">
        <f>Q163*H163</f>
        <v>0</v>
      </c>
      <c r="S163" s="214">
        <v>0</v>
      </c>
      <c r="T163" s="215">
        <f>S163*H163</f>
        <v>0</v>
      </c>
      <c r="AR163" s="26" t="s">
        <v>1102</v>
      </c>
      <c r="AT163" s="26" t="s">
        <v>184</v>
      </c>
      <c r="AU163" s="26" t="s">
        <v>83</v>
      </c>
      <c r="AY163" s="26" t="s">
        <v>182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26" t="s">
        <v>81</v>
      </c>
      <c r="BK163" s="216">
        <f>ROUND(I163*H163,2)</f>
        <v>0</v>
      </c>
      <c r="BL163" s="26" t="s">
        <v>1102</v>
      </c>
      <c r="BM163" s="26" t="s">
        <v>2152</v>
      </c>
    </row>
    <row r="164" spans="2:65" s="1" customFormat="1" ht="25.5" customHeight="1">
      <c r="B164" s="43"/>
      <c r="C164" s="205" t="s">
        <v>441</v>
      </c>
      <c r="D164" s="205" t="s">
        <v>184</v>
      </c>
      <c r="E164" s="206" t="s">
        <v>2153</v>
      </c>
      <c r="F164" s="207" t="s">
        <v>2154</v>
      </c>
      <c r="G164" s="208" t="s">
        <v>1439</v>
      </c>
      <c r="H164" s="209">
        <v>1</v>
      </c>
      <c r="I164" s="210"/>
      <c r="J164" s="211">
        <f>ROUND(I164*H164,2)</f>
        <v>0</v>
      </c>
      <c r="K164" s="207" t="s">
        <v>188</v>
      </c>
      <c r="L164" s="63"/>
      <c r="M164" s="212" t="s">
        <v>21</v>
      </c>
      <c r="N164" s="242" t="s">
        <v>45</v>
      </c>
      <c r="O164" s="243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AR164" s="26" t="s">
        <v>1102</v>
      </c>
      <c r="AT164" s="26" t="s">
        <v>184</v>
      </c>
      <c r="AU164" s="26" t="s">
        <v>83</v>
      </c>
      <c r="AY164" s="26" t="s">
        <v>182</v>
      </c>
      <c r="BE164" s="216">
        <f>IF(N164="základní",J164,0)</f>
        <v>0</v>
      </c>
      <c r="BF164" s="216">
        <f>IF(N164="snížená",J164,0)</f>
        <v>0</v>
      </c>
      <c r="BG164" s="216">
        <f>IF(N164="zákl. přenesená",J164,0)</f>
        <v>0</v>
      </c>
      <c r="BH164" s="216">
        <f>IF(N164="sníž. přenesená",J164,0)</f>
        <v>0</v>
      </c>
      <c r="BI164" s="216">
        <f>IF(N164="nulová",J164,0)</f>
        <v>0</v>
      </c>
      <c r="BJ164" s="26" t="s">
        <v>81</v>
      </c>
      <c r="BK164" s="216">
        <f>ROUND(I164*H164,2)</f>
        <v>0</v>
      </c>
      <c r="BL164" s="26" t="s">
        <v>1102</v>
      </c>
      <c r="BM164" s="26" t="s">
        <v>2155</v>
      </c>
    </row>
    <row r="165" spans="2:65" s="1" customFormat="1" ht="6.95" customHeight="1">
      <c r="B165" s="58"/>
      <c r="C165" s="59"/>
      <c r="D165" s="59"/>
      <c r="E165" s="59"/>
      <c r="F165" s="59"/>
      <c r="G165" s="59"/>
      <c r="H165" s="59"/>
      <c r="I165" s="150"/>
      <c r="J165" s="59"/>
      <c r="K165" s="59"/>
      <c r="L165" s="63"/>
    </row>
  </sheetData>
  <sheetProtection algorithmName="SHA-512" hashValue="SPPgz5aBqSEbmypjPCH2NKbE0OX5tHaK+CyNfPb6vhEhZXRj45G0EWNzjweLQF1fXjETKIvHIdDVrs9s4b4Pjw==" saltValue="xI3jnCw/wISdHoUoqirtfNAaenF+d4hu1l6y+O5OqiwMn/OXox5lKqR6ajRcNNAXPObilvhV5kw90XWiK4WiZA==" spinCount="100000" sheet="1" objects="1" scenarios="1" formatColumns="0" formatRows="0" autoFilter="0"/>
  <autoFilter ref="C92:K164"/>
  <mergeCells count="13">
    <mergeCell ref="E85:H85"/>
    <mergeCell ref="G1:H1"/>
    <mergeCell ref="L2:V2"/>
    <mergeCell ref="E49:H49"/>
    <mergeCell ref="E51:H51"/>
    <mergeCell ref="J55:J56"/>
    <mergeCell ref="E81:H81"/>
    <mergeCell ref="E83:H83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8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142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ht="15">
      <c r="B8" s="30"/>
      <c r="C8" s="31"/>
      <c r="D8" s="39" t="s">
        <v>152</v>
      </c>
      <c r="E8" s="31"/>
      <c r="F8" s="31"/>
      <c r="G8" s="31"/>
      <c r="H8" s="31"/>
      <c r="I8" s="128"/>
      <c r="J8" s="31"/>
      <c r="K8" s="33"/>
    </row>
    <row r="9" spans="1:70" s="1" customFormat="1" ht="16.5" customHeight="1">
      <c r="B9" s="43"/>
      <c r="C9" s="44"/>
      <c r="D9" s="44"/>
      <c r="E9" s="416" t="s">
        <v>2156</v>
      </c>
      <c r="F9" s="418"/>
      <c r="G9" s="418"/>
      <c r="H9" s="418"/>
      <c r="I9" s="129"/>
      <c r="J9" s="44"/>
      <c r="K9" s="47"/>
    </row>
    <row r="10" spans="1:70" s="1" customFormat="1" ht="15">
      <c r="B10" s="43"/>
      <c r="C10" s="44"/>
      <c r="D10" s="39" t="s">
        <v>154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9" t="s">
        <v>2157</v>
      </c>
      <c r="F11" s="418"/>
      <c r="G11" s="418"/>
      <c r="H11" s="418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9" t="s">
        <v>20</v>
      </c>
      <c r="E13" s="44"/>
      <c r="F13" s="37" t="s">
        <v>21</v>
      </c>
      <c r="G13" s="44"/>
      <c r="H13" s="44"/>
      <c r="I13" s="130" t="s">
        <v>22</v>
      </c>
      <c r="J13" s="37" t="s">
        <v>21</v>
      </c>
      <c r="K13" s="47"/>
    </row>
    <row r="14" spans="1:70" s="1" customFormat="1" ht="14.45" customHeight="1">
      <c r="B14" s="43"/>
      <c r="C14" s="44"/>
      <c r="D14" s="39" t="s">
        <v>23</v>
      </c>
      <c r="E14" s="44"/>
      <c r="F14" s="37" t="s">
        <v>24</v>
      </c>
      <c r="G14" s="44"/>
      <c r="H14" s="44"/>
      <c r="I14" s="130" t="s">
        <v>25</v>
      </c>
      <c r="J14" s="131" t="str">
        <f>'Rekapitulace stavby'!AN8</f>
        <v>4. 5. 2018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9" t="s">
        <v>27</v>
      </c>
      <c r="E16" s="44"/>
      <c r="F16" s="44"/>
      <c r="G16" s="44"/>
      <c r="H16" s="44"/>
      <c r="I16" s="130" t="s">
        <v>28</v>
      </c>
      <c r="J16" s="37" t="s">
        <v>21</v>
      </c>
      <c r="K16" s="47"/>
    </row>
    <row r="17" spans="2:11" s="1" customFormat="1" ht="18" customHeight="1">
      <c r="B17" s="43"/>
      <c r="C17" s="44"/>
      <c r="D17" s="44"/>
      <c r="E17" s="37" t="s">
        <v>29</v>
      </c>
      <c r="F17" s="44"/>
      <c r="G17" s="44"/>
      <c r="H17" s="44"/>
      <c r="I17" s="130" t="s">
        <v>30</v>
      </c>
      <c r="J17" s="37" t="s">
        <v>21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9" t="s">
        <v>31</v>
      </c>
      <c r="E19" s="44"/>
      <c r="F19" s="44"/>
      <c r="G19" s="44"/>
      <c r="H19" s="44"/>
      <c r="I19" s="130" t="s">
        <v>28</v>
      </c>
      <c r="J19" s="37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7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30</v>
      </c>
      <c r="J20" s="37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9" t="s">
        <v>33</v>
      </c>
      <c r="E22" s="44"/>
      <c r="F22" s="44"/>
      <c r="G22" s="44"/>
      <c r="H22" s="44"/>
      <c r="I22" s="130" t="s">
        <v>28</v>
      </c>
      <c r="J22" s="37" t="s">
        <v>34</v>
      </c>
      <c r="K22" s="47"/>
    </row>
    <row r="23" spans="2:11" s="1" customFormat="1" ht="18" customHeight="1">
      <c r="B23" s="43"/>
      <c r="C23" s="44"/>
      <c r="D23" s="44"/>
      <c r="E23" s="37" t="s">
        <v>35</v>
      </c>
      <c r="F23" s="44"/>
      <c r="G23" s="44"/>
      <c r="H23" s="44"/>
      <c r="I23" s="130" t="s">
        <v>30</v>
      </c>
      <c r="J23" s="37" t="s">
        <v>36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9" t="s">
        <v>38</v>
      </c>
      <c r="E25" s="44"/>
      <c r="F25" s="44"/>
      <c r="G25" s="44"/>
      <c r="H25" s="44"/>
      <c r="I25" s="129"/>
      <c r="J25" s="44"/>
      <c r="K25" s="47"/>
    </row>
    <row r="26" spans="2:11" s="7" customFormat="1" ht="16.5" customHeight="1">
      <c r="B26" s="132"/>
      <c r="C26" s="133"/>
      <c r="D26" s="133"/>
      <c r="E26" s="381" t="s">
        <v>21</v>
      </c>
      <c r="F26" s="381"/>
      <c r="G26" s="381"/>
      <c r="H26" s="38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40</v>
      </c>
      <c r="E29" s="44"/>
      <c r="F29" s="44"/>
      <c r="G29" s="44"/>
      <c r="H29" s="44"/>
      <c r="I29" s="129"/>
      <c r="J29" s="139">
        <f>ROUND(J84,2)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42</v>
      </c>
      <c r="G31" s="44"/>
      <c r="H31" s="44"/>
      <c r="I31" s="140" t="s">
        <v>41</v>
      </c>
      <c r="J31" s="48" t="s">
        <v>43</v>
      </c>
      <c r="K31" s="47"/>
    </row>
    <row r="32" spans="2:11" s="1" customFormat="1" ht="14.45" customHeight="1">
      <c r="B32" s="43"/>
      <c r="C32" s="44"/>
      <c r="D32" s="51" t="s">
        <v>44</v>
      </c>
      <c r="E32" s="51" t="s">
        <v>45</v>
      </c>
      <c r="F32" s="141">
        <f>ROUND(SUM(BE84:BE157), 2)</f>
        <v>0</v>
      </c>
      <c r="G32" s="44"/>
      <c r="H32" s="44"/>
      <c r="I32" s="142">
        <v>0.21</v>
      </c>
      <c r="J32" s="141">
        <f>ROUND(ROUND((SUM(BE84:BE157)),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46</v>
      </c>
      <c r="F33" s="141">
        <f>ROUND(SUM(BF84:BF157), 2)</f>
        <v>0</v>
      </c>
      <c r="G33" s="44"/>
      <c r="H33" s="44"/>
      <c r="I33" s="142">
        <v>0.15</v>
      </c>
      <c r="J33" s="141">
        <f>ROUND(ROUND((SUM(BF84:BF157)),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47</v>
      </c>
      <c r="F34" s="141">
        <f>ROUND(SUM(BG84:BG157),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48</v>
      </c>
      <c r="F35" s="141">
        <f>ROUND(SUM(BH84:BH157),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49</v>
      </c>
      <c r="F36" s="141">
        <f>ROUND(SUM(BI84:BI157),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50</v>
      </c>
      <c r="E38" s="81"/>
      <c r="F38" s="81"/>
      <c r="G38" s="145" t="s">
        <v>51</v>
      </c>
      <c r="H38" s="146" t="s">
        <v>52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2" t="s">
        <v>156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9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6.5" customHeight="1">
      <c r="B47" s="43"/>
      <c r="C47" s="44"/>
      <c r="D47" s="44"/>
      <c r="E47" s="416" t="str">
        <f>E7</f>
        <v>OBCHVAT KRÁLŮV DVŮR - silnice II. třídy - I. etapa</v>
      </c>
      <c r="F47" s="417"/>
      <c r="G47" s="417"/>
      <c r="H47" s="417"/>
      <c r="I47" s="129"/>
      <c r="J47" s="44"/>
      <c r="K47" s="47"/>
    </row>
    <row r="48" spans="2:11" ht="15">
      <c r="B48" s="30"/>
      <c r="C48" s="39" t="s">
        <v>152</v>
      </c>
      <c r="D48" s="31"/>
      <c r="E48" s="31"/>
      <c r="F48" s="31"/>
      <c r="G48" s="31"/>
      <c r="H48" s="31"/>
      <c r="I48" s="128"/>
      <c r="J48" s="31"/>
      <c r="K48" s="33"/>
    </row>
    <row r="49" spans="2:47" s="1" customFormat="1" ht="16.5" customHeight="1">
      <c r="B49" s="43"/>
      <c r="C49" s="44"/>
      <c r="D49" s="44"/>
      <c r="E49" s="416" t="s">
        <v>2156</v>
      </c>
      <c r="F49" s="418"/>
      <c r="G49" s="418"/>
      <c r="H49" s="418"/>
      <c r="I49" s="129"/>
      <c r="J49" s="44"/>
      <c r="K49" s="47"/>
    </row>
    <row r="50" spans="2:47" s="1" customFormat="1" ht="14.45" customHeight="1">
      <c r="B50" s="43"/>
      <c r="C50" s="39" t="s">
        <v>154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17.25" customHeight="1">
      <c r="B51" s="43"/>
      <c r="C51" s="44"/>
      <c r="D51" s="44"/>
      <c r="E51" s="419" t="str">
        <f>E11</f>
        <v>SO 801 - Vegetační úpravy</v>
      </c>
      <c r="F51" s="418"/>
      <c r="G51" s="418"/>
      <c r="H51" s="418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9" t="s">
        <v>23</v>
      </c>
      <c r="D53" s="44"/>
      <c r="E53" s="44"/>
      <c r="F53" s="37" t="str">
        <f>F14</f>
        <v>Králův Dvůr</v>
      </c>
      <c r="G53" s="44"/>
      <c r="H53" s="44"/>
      <c r="I53" s="130" t="s">
        <v>25</v>
      </c>
      <c r="J53" s="131" t="str">
        <f>IF(J14="","",J14)</f>
        <v>4. 5. 2018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9" t="s">
        <v>27</v>
      </c>
      <c r="D55" s="44"/>
      <c r="E55" s="44"/>
      <c r="F55" s="37" t="str">
        <f>E17</f>
        <v>Město Králův Dvůr, Náměstí Míru  139, 267 01</v>
      </c>
      <c r="G55" s="44"/>
      <c r="H55" s="44"/>
      <c r="I55" s="130" t="s">
        <v>33</v>
      </c>
      <c r="J55" s="381" t="str">
        <f>E23</f>
        <v>Spektra s.r.o.Beroun, V Hlinkách 1548, 266 01</v>
      </c>
      <c r="K55" s="47"/>
    </row>
    <row r="56" spans="2:47" s="1" customFormat="1" ht="14.45" customHeight="1">
      <c r="B56" s="43"/>
      <c r="C56" s="39" t="s">
        <v>31</v>
      </c>
      <c r="D56" s="44"/>
      <c r="E56" s="44"/>
      <c r="F56" s="37" t="str">
        <f>IF(E20="","",E20)</f>
        <v/>
      </c>
      <c r="G56" s="44"/>
      <c r="H56" s="44"/>
      <c r="I56" s="129"/>
      <c r="J56" s="420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157</v>
      </c>
      <c r="D58" s="143"/>
      <c r="E58" s="143"/>
      <c r="F58" s="143"/>
      <c r="G58" s="143"/>
      <c r="H58" s="143"/>
      <c r="I58" s="156"/>
      <c r="J58" s="157" t="s">
        <v>158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159</v>
      </c>
      <c r="D60" s="44"/>
      <c r="E60" s="44"/>
      <c r="F60" s="44"/>
      <c r="G60" s="44"/>
      <c r="H60" s="44"/>
      <c r="I60" s="129"/>
      <c r="J60" s="139">
        <f>J84</f>
        <v>0</v>
      </c>
      <c r="K60" s="47"/>
      <c r="AU60" s="26" t="s">
        <v>160</v>
      </c>
    </row>
    <row r="61" spans="2:47" s="8" customFormat="1" ht="24.95" customHeight="1">
      <c r="B61" s="160"/>
      <c r="C61" s="161"/>
      <c r="D61" s="162" t="s">
        <v>161</v>
      </c>
      <c r="E61" s="163"/>
      <c r="F61" s="163"/>
      <c r="G61" s="163"/>
      <c r="H61" s="163"/>
      <c r="I61" s="164"/>
      <c r="J61" s="165">
        <f>J85</f>
        <v>0</v>
      </c>
      <c r="K61" s="166"/>
    </row>
    <row r="62" spans="2:47" s="9" customFormat="1" ht="19.899999999999999" customHeight="1">
      <c r="B62" s="167"/>
      <c r="C62" s="168"/>
      <c r="D62" s="169" t="s">
        <v>162</v>
      </c>
      <c r="E62" s="170"/>
      <c r="F62" s="170"/>
      <c r="G62" s="170"/>
      <c r="H62" s="170"/>
      <c r="I62" s="171"/>
      <c r="J62" s="172">
        <f>J86</f>
        <v>0</v>
      </c>
      <c r="K62" s="173"/>
    </row>
    <row r="63" spans="2:47" s="1" customFormat="1" ht="21.75" customHeight="1">
      <c r="B63" s="43"/>
      <c r="C63" s="44"/>
      <c r="D63" s="44"/>
      <c r="E63" s="44"/>
      <c r="F63" s="44"/>
      <c r="G63" s="44"/>
      <c r="H63" s="44"/>
      <c r="I63" s="129"/>
      <c r="J63" s="44"/>
      <c r="K63" s="47"/>
    </row>
    <row r="64" spans="2:47" s="1" customFormat="1" ht="6.95" customHeight="1">
      <c r="B64" s="58"/>
      <c r="C64" s="59"/>
      <c r="D64" s="59"/>
      <c r="E64" s="59"/>
      <c r="F64" s="59"/>
      <c r="G64" s="59"/>
      <c r="H64" s="59"/>
      <c r="I64" s="150"/>
      <c r="J64" s="59"/>
      <c r="K64" s="60"/>
    </row>
    <row r="68" spans="2:12" s="1" customFormat="1" ht="6.95" customHeight="1">
      <c r="B68" s="61"/>
      <c r="C68" s="62"/>
      <c r="D68" s="62"/>
      <c r="E68" s="62"/>
      <c r="F68" s="62"/>
      <c r="G68" s="62"/>
      <c r="H68" s="62"/>
      <c r="I68" s="153"/>
      <c r="J68" s="62"/>
      <c r="K68" s="62"/>
      <c r="L68" s="63"/>
    </row>
    <row r="69" spans="2:12" s="1" customFormat="1" ht="36.950000000000003" customHeight="1">
      <c r="B69" s="43"/>
      <c r="C69" s="64" t="s">
        <v>166</v>
      </c>
      <c r="D69" s="65"/>
      <c r="E69" s="65"/>
      <c r="F69" s="65"/>
      <c r="G69" s="65"/>
      <c r="H69" s="65"/>
      <c r="I69" s="174"/>
      <c r="J69" s="65"/>
      <c r="K69" s="65"/>
      <c r="L69" s="63"/>
    </row>
    <row r="70" spans="2:12" s="1" customFormat="1" ht="6.95" customHeight="1">
      <c r="B70" s="43"/>
      <c r="C70" s="65"/>
      <c r="D70" s="65"/>
      <c r="E70" s="65"/>
      <c r="F70" s="65"/>
      <c r="G70" s="65"/>
      <c r="H70" s="65"/>
      <c r="I70" s="174"/>
      <c r="J70" s="65"/>
      <c r="K70" s="65"/>
      <c r="L70" s="63"/>
    </row>
    <row r="71" spans="2:12" s="1" customFormat="1" ht="14.45" customHeight="1">
      <c r="B71" s="43"/>
      <c r="C71" s="67" t="s">
        <v>18</v>
      </c>
      <c r="D71" s="65"/>
      <c r="E71" s="65"/>
      <c r="F71" s="65"/>
      <c r="G71" s="65"/>
      <c r="H71" s="65"/>
      <c r="I71" s="174"/>
      <c r="J71" s="65"/>
      <c r="K71" s="65"/>
      <c r="L71" s="63"/>
    </row>
    <row r="72" spans="2:12" s="1" customFormat="1" ht="16.5" customHeight="1">
      <c r="B72" s="43"/>
      <c r="C72" s="65"/>
      <c r="D72" s="65"/>
      <c r="E72" s="421" t="str">
        <f>E7</f>
        <v>OBCHVAT KRÁLŮV DVŮR - silnice II. třídy - I. etapa</v>
      </c>
      <c r="F72" s="422"/>
      <c r="G72" s="422"/>
      <c r="H72" s="422"/>
      <c r="I72" s="174"/>
      <c r="J72" s="65"/>
      <c r="K72" s="65"/>
      <c r="L72" s="63"/>
    </row>
    <row r="73" spans="2:12" ht="15">
      <c r="B73" s="30"/>
      <c r="C73" s="67" t="s">
        <v>152</v>
      </c>
      <c r="D73" s="175"/>
      <c r="E73" s="175"/>
      <c r="F73" s="175"/>
      <c r="G73" s="175"/>
      <c r="H73" s="175"/>
      <c r="J73" s="175"/>
      <c r="K73" s="175"/>
      <c r="L73" s="176"/>
    </row>
    <row r="74" spans="2:12" s="1" customFormat="1" ht="16.5" customHeight="1">
      <c r="B74" s="43"/>
      <c r="C74" s="65"/>
      <c r="D74" s="65"/>
      <c r="E74" s="421" t="s">
        <v>2156</v>
      </c>
      <c r="F74" s="423"/>
      <c r="G74" s="423"/>
      <c r="H74" s="423"/>
      <c r="I74" s="174"/>
      <c r="J74" s="65"/>
      <c r="K74" s="65"/>
      <c r="L74" s="63"/>
    </row>
    <row r="75" spans="2:12" s="1" customFormat="1" ht="14.45" customHeight="1">
      <c r="B75" s="43"/>
      <c r="C75" s="67" t="s">
        <v>154</v>
      </c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17.25" customHeight="1">
      <c r="B76" s="43"/>
      <c r="C76" s="65"/>
      <c r="D76" s="65"/>
      <c r="E76" s="392" t="str">
        <f>E11</f>
        <v>SO 801 - Vegetační úpravy</v>
      </c>
      <c r="F76" s="423"/>
      <c r="G76" s="423"/>
      <c r="H76" s="423"/>
      <c r="I76" s="174"/>
      <c r="J76" s="65"/>
      <c r="K76" s="65"/>
      <c r="L76" s="63"/>
    </row>
    <row r="77" spans="2:12" s="1" customFormat="1" ht="6.9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8" customHeight="1">
      <c r="B78" s="43"/>
      <c r="C78" s="67" t="s">
        <v>23</v>
      </c>
      <c r="D78" s="65"/>
      <c r="E78" s="65"/>
      <c r="F78" s="177" t="str">
        <f>F14</f>
        <v>Králův Dvůr</v>
      </c>
      <c r="G78" s="65"/>
      <c r="H78" s="65"/>
      <c r="I78" s="178" t="s">
        <v>25</v>
      </c>
      <c r="J78" s="75" t="str">
        <f>IF(J14="","",J14)</f>
        <v>4. 5. 2018</v>
      </c>
      <c r="K78" s="65"/>
      <c r="L78" s="63"/>
    </row>
    <row r="79" spans="2:12" s="1" customFormat="1" ht="6.95" customHeight="1">
      <c r="B79" s="43"/>
      <c r="C79" s="65"/>
      <c r="D79" s="65"/>
      <c r="E79" s="65"/>
      <c r="F79" s="65"/>
      <c r="G79" s="65"/>
      <c r="H79" s="65"/>
      <c r="I79" s="174"/>
      <c r="J79" s="65"/>
      <c r="K79" s="65"/>
      <c r="L79" s="63"/>
    </row>
    <row r="80" spans="2:12" s="1" customFormat="1" ht="15">
      <c r="B80" s="43"/>
      <c r="C80" s="67" t="s">
        <v>27</v>
      </c>
      <c r="D80" s="65"/>
      <c r="E80" s="65"/>
      <c r="F80" s="177" t="str">
        <f>E17</f>
        <v>Město Králův Dvůr, Náměstí Míru  139, 267 01</v>
      </c>
      <c r="G80" s="65"/>
      <c r="H80" s="65"/>
      <c r="I80" s="178" t="s">
        <v>33</v>
      </c>
      <c r="J80" s="177" t="str">
        <f>E23</f>
        <v>Spektra s.r.o.Beroun, V Hlinkách 1548, 266 01</v>
      </c>
      <c r="K80" s="65"/>
      <c r="L80" s="63"/>
    </row>
    <row r="81" spans="2:65" s="1" customFormat="1" ht="14.45" customHeight="1">
      <c r="B81" s="43"/>
      <c r="C81" s="67" t="s">
        <v>31</v>
      </c>
      <c r="D81" s="65"/>
      <c r="E81" s="65"/>
      <c r="F81" s="177" t="str">
        <f>IF(E20="","",E20)</f>
        <v/>
      </c>
      <c r="G81" s="65"/>
      <c r="H81" s="65"/>
      <c r="I81" s="174"/>
      <c r="J81" s="65"/>
      <c r="K81" s="65"/>
      <c r="L81" s="63"/>
    </row>
    <row r="82" spans="2:65" s="1" customFormat="1" ht="10.35" customHeight="1">
      <c r="B82" s="43"/>
      <c r="C82" s="65"/>
      <c r="D82" s="65"/>
      <c r="E82" s="65"/>
      <c r="F82" s="65"/>
      <c r="G82" s="65"/>
      <c r="H82" s="65"/>
      <c r="I82" s="174"/>
      <c r="J82" s="65"/>
      <c r="K82" s="65"/>
      <c r="L82" s="63"/>
    </row>
    <row r="83" spans="2:65" s="10" customFormat="1" ht="29.25" customHeight="1">
      <c r="B83" s="179"/>
      <c r="C83" s="180" t="s">
        <v>167</v>
      </c>
      <c r="D83" s="181" t="s">
        <v>59</v>
      </c>
      <c r="E83" s="181" t="s">
        <v>55</v>
      </c>
      <c r="F83" s="181" t="s">
        <v>168</v>
      </c>
      <c r="G83" s="181" t="s">
        <v>169</v>
      </c>
      <c r="H83" s="181" t="s">
        <v>170</v>
      </c>
      <c r="I83" s="182" t="s">
        <v>171</v>
      </c>
      <c r="J83" s="181" t="s">
        <v>158</v>
      </c>
      <c r="K83" s="183" t="s">
        <v>172</v>
      </c>
      <c r="L83" s="184"/>
      <c r="M83" s="83" t="s">
        <v>173</v>
      </c>
      <c r="N83" s="84" t="s">
        <v>44</v>
      </c>
      <c r="O83" s="84" t="s">
        <v>174</v>
      </c>
      <c r="P83" s="84" t="s">
        <v>175</v>
      </c>
      <c r="Q83" s="84" t="s">
        <v>176</v>
      </c>
      <c r="R83" s="84" t="s">
        <v>177</v>
      </c>
      <c r="S83" s="84" t="s">
        <v>178</v>
      </c>
      <c r="T83" s="85" t="s">
        <v>179</v>
      </c>
    </row>
    <row r="84" spans="2:65" s="1" customFormat="1" ht="29.25" customHeight="1">
      <c r="B84" s="43"/>
      <c r="C84" s="89" t="s">
        <v>159</v>
      </c>
      <c r="D84" s="65"/>
      <c r="E84" s="65"/>
      <c r="F84" s="65"/>
      <c r="G84" s="65"/>
      <c r="H84" s="65"/>
      <c r="I84" s="174"/>
      <c r="J84" s="185">
        <f>BK84</f>
        <v>0</v>
      </c>
      <c r="K84" s="65"/>
      <c r="L84" s="63"/>
      <c r="M84" s="86"/>
      <c r="N84" s="87"/>
      <c r="O84" s="87"/>
      <c r="P84" s="186">
        <f>P85</f>
        <v>0</v>
      </c>
      <c r="Q84" s="87"/>
      <c r="R84" s="186">
        <f>R85</f>
        <v>13.846878</v>
      </c>
      <c r="S84" s="87"/>
      <c r="T84" s="187">
        <f>T85</f>
        <v>0</v>
      </c>
      <c r="AT84" s="26" t="s">
        <v>73</v>
      </c>
      <c r="AU84" s="26" t="s">
        <v>160</v>
      </c>
      <c r="BK84" s="188">
        <f>BK85</f>
        <v>0</v>
      </c>
    </row>
    <row r="85" spans="2:65" s="11" customFormat="1" ht="37.35" customHeight="1">
      <c r="B85" s="189"/>
      <c r="C85" s="190"/>
      <c r="D85" s="191" t="s">
        <v>73</v>
      </c>
      <c r="E85" s="192" t="s">
        <v>180</v>
      </c>
      <c r="F85" s="192" t="s">
        <v>181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</f>
        <v>0</v>
      </c>
      <c r="Q85" s="197"/>
      <c r="R85" s="198">
        <f>R86</f>
        <v>13.846878</v>
      </c>
      <c r="S85" s="197"/>
      <c r="T85" s="199">
        <f>T86</f>
        <v>0</v>
      </c>
      <c r="AR85" s="200" t="s">
        <v>81</v>
      </c>
      <c r="AT85" s="201" t="s">
        <v>73</v>
      </c>
      <c r="AU85" s="201" t="s">
        <v>74</v>
      </c>
      <c r="AY85" s="200" t="s">
        <v>182</v>
      </c>
      <c r="BK85" s="202">
        <f>BK86</f>
        <v>0</v>
      </c>
    </row>
    <row r="86" spans="2:65" s="11" customFormat="1" ht="19.899999999999999" customHeight="1">
      <c r="B86" s="189"/>
      <c r="C86" s="190"/>
      <c r="D86" s="191" t="s">
        <v>73</v>
      </c>
      <c r="E86" s="203" t="s">
        <v>81</v>
      </c>
      <c r="F86" s="203" t="s">
        <v>183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SUM(P87:P157)</f>
        <v>0</v>
      </c>
      <c r="Q86" s="197"/>
      <c r="R86" s="198">
        <f>SUM(R87:R157)</f>
        <v>13.846878</v>
      </c>
      <c r="S86" s="197"/>
      <c r="T86" s="199">
        <f>SUM(T87:T157)</f>
        <v>0</v>
      </c>
      <c r="AR86" s="200" t="s">
        <v>81</v>
      </c>
      <c r="AT86" s="201" t="s">
        <v>73</v>
      </c>
      <c r="AU86" s="201" t="s">
        <v>81</v>
      </c>
      <c r="AY86" s="200" t="s">
        <v>182</v>
      </c>
      <c r="BK86" s="202">
        <f>SUM(BK87:BK157)</f>
        <v>0</v>
      </c>
    </row>
    <row r="87" spans="2:65" s="1" customFormat="1" ht="16.5" customHeight="1">
      <c r="B87" s="43"/>
      <c r="C87" s="205" t="s">
        <v>197</v>
      </c>
      <c r="D87" s="205" t="s">
        <v>184</v>
      </c>
      <c r="E87" s="206" t="s">
        <v>2158</v>
      </c>
      <c r="F87" s="207" t="s">
        <v>2159</v>
      </c>
      <c r="G87" s="208" t="s">
        <v>187</v>
      </c>
      <c r="H87" s="209">
        <v>14483.334000000001</v>
      </c>
      <c r="I87" s="210"/>
      <c r="J87" s="211">
        <f>ROUND(I87*H87,2)</f>
        <v>0</v>
      </c>
      <c r="K87" s="207" t="s">
        <v>188</v>
      </c>
      <c r="L87" s="63"/>
      <c r="M87" s="212" t="s">
        <v>21</v>
      </c>
      <c r="N87" s="213" t="s">
        <v>45</v>
      </c>
      <c r="O87" s="44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AR87" s="26" t="s">
        <v>189</v>
      </c>
      <c r="AT87" s="26" t="s">
        <v>184</v>
      </c>
      <c r="AU87" s="26" t="s">
        <v>83</v>
      </c>
      <c r="AY87" s="26" t="s">
        <v>182</v>
      </c>
      <c r="BE87" s="216">
        <f>IF(N87="základní",J87,0)</f>
        <v>0</v>
      </c>
      <c r="BF87" s="216">
        <f>IF(N87="snížená",J87,0)</f>
        <v>0</v>
      </c>
      <c r="BG87" s="216">
        <f>IF(N87="zákl. přenesená",J87,0)</f>
        <v>0</v>
      </c>
      <c r="BH87" s="216">
        <f>IF(N87="sníž. přenesená",J87,0)</f>
        <v>0</v>
      </c>
      <c r="BI87" s="216">
        <f>IF(N87="nulová",J87,0)</f>
        <v>0</v>
      </c>
      <c r="BJ87" s="26" t="s">
        <v>81</v>
      </c>
      <c r="BK87" s="216">
        <f>ROUND(I87*H87,2)</f>
        <v>0</v>
      </c>
      <c r="BL87" s="26" t="s">
        <v>189</v>
      </c>
      <c r="BM87" s="26" t="s">
        <v>2160</v>
      </c>
    </row>
    <row r="88" spans="2:65" s="15" customFormat="1" ht="13.5">
      <c r="B88" s="267"/>
      <c r="C88" s="268"/>
      <c r="D88" s="219" t="s">
        <v>191</v>
      </c>
      <c r="E88" s="269" t="s">
        <v>21</v>
      </c>
      <c r="F88" s="270" t="s">
        <v>2161</v>
      </c>
      <c r="G88" s="268"/>
      <c r="H88" s="269" t="s">
        <v>21</v>
      </c>
      <c r="I88" s="271"/>
      <c r="J88" s="268"/>
      <c r="K88" s="268"/>
      <c r="L88" s="272"/>
      <c r="M88" s="273"/>
      <c r="N88" s="274"/>
      <c r="O88" s="274"/>
      <c r="P88" s="274"/>
      <c r="Q88" s="274"/>
      <c r="R88" s="274"/>
      <c r="S88" s="274"/>
      <c r="T88" s="275"/>
      <c r="AT88" s="276" t="s">
        <v>191</v>
      </c>
      <c r="AU88" s="276" t="s">
        <v>83</v>
      </c>
      <c r="AV88" s="15" t="s">
        <v>81</v>
      </c>
      <c r="AW88" s="15" t="s">
        <v>37</v>
      </c>
      <c r="AX88" s="15" t="s">
        <v>74</v>
      </c>
      <c r="AY88" s="276" t="s">
        <v>182</v>
      </c>
    </row>
    <row r="89" spans="2:65" s="12" customFormat="1" ht="13.5">
      <c r="B89" s="217"/>
      <c r="C89" s="218"/>
      <c r="D89" s="219" t="s">
        <v>191</v>
      </c>
      <c r="E89" s="220" t="s">
        <v>21</v>
      </c>
      <c r="F89" s="221" t="s">
        <v>2162</v>
      </c>
      <c r="G89" s="218"/>
      <c r="H89" s="222">
        <v>6440</v>
      </c>
      <c r="I89" s="223"/>
      <c r="J89" s="218"/>
      <c r="K89" s="218"/>
      <c r="L89" s="224"/>
      <c r="M89" s="225"/>
      <c r="N89" s="226"/>
      <c r="O89" s="226"/>
      <c r="P89" s="226"/>
      <c r="Q89" s="226"/>
      <c r="R89" s="226"/>
      <c r="S89" s="226"/>
      <c r="T89" s="227"/>
      <c r="AT89" s="228" t="s">
        <v>191</v>
      </c>
      <c r="AU89" s="228" t="s">
        <v>83</v>
      </c>
      <c r="AV89" s="12" t="s">
        <v>83</v>
      </c>
      <c r="AW89" s="12" t="s">
        <v>37</v>
      </c>
      <c r="AX89" s="12" t="s">
        <v>74</v>
      </c>
      <c r="AY89" s="228" t="s">
        <v>182</v>
      </c>
    </row>
    <row r="90" spans="2:65" s="12" customFormat="1" ht="13.5">
      <c r="B90" s="217"/>
      <c r="C90" s="218"/>
      <c r="D90" s="219" t="s">
        <v>191</v>
      </c>
      <c r="E90" s="220" t="s">
        <v>21</v>
      </c>
      <c r="F90" s="221" t="s">
        <v>2163</v>
      </c>
      <c r="G90" s="218"/>
      <c r="H90" s="222">
        <v>726.66700000000003</v>
      </c>
      <c r="I90" s="223"/>
      <c r="J90" s="218"/>
      <c r="K90" s="218"/>
      <c r="L90" s="224"/>
      <c r="M90" s="225"/>
      <c r="N90" s="226"/>
      <c r="O90" s="226"/>
      <c r="P90" s="226"/>
      <c r="Q90" s="226"/>
      <c r="R90" s="226"/>
      <c r="S90" s="226"/>
      <c r="T90" s="227"/>
      <c r="AT90" s="228" t="s">
        <v>191</v>
      </c>
      <c r="AU90" s="228" t="s">
        <v>83</v>
      </c>
      <c r="AV90" s="12" t="s">
        <v>83</v>
      </c>
      <c r="AW90" s="12" t="s">
        <v>37</v>
      </c>
      <c r="AX90" s="12" t="s">
        <v>74</v>
      </c>
      <c r="AY90" s="228" t="s">
        <v>182</v>
      </c>
    </row>
    <row r="91" spans="2:65" s="12" customFormat="1" ht="13.5">
      <c r="B91" s="217"/>
      <c r="C91" s="218"/>
      <c r="D91" s="219" t="s">
        <v>191</v>
      </c>
      <c r="E91" s="220" t="s">
        <v>21</v>
      </c>
      <c r="F91" s="221" t="s">
        <v>2164</v>
      </c>
      <c r="G91" s="218"/>
      <c r="H91" s="222">
        <v>66.667000000000002</v>
      </c>
      <c r="I91" s="223"/>
      <c r="J91" s="218"/>
      <c r="K91" s="218"/>
      <c r="L91" s="224"/>
      <c r="M91" s="225"/>
      <c r="N91" s="226"/>
      <c r="O91" s="226"/>
      <c r="P91" s="226"/>
      <c r="Q91" s="226"/>
      <c r="R91" s="226"/>
      <c r="S91" s="226"/>
      <c r="T91" s="227"/>
      <c r="AT91" s="228" t="s">
        <v>191</v>
      </c>
      <c r="AU91" s="228" t="s">
        <v>83</v>
      </c>
      <c r="AV91" s="12" t="s">
        <v>83</v>
      </c>
      <c r="AW91" s="12" t="s">
        <v>37</v>
      </c>
      <c r="AX91" s="12" t="s">
        <v>74</v>
      </c>
      <c r="AY91" s="228" t="s">
        <v>182</v>
      </c>
    </row>
    <row r="92" spans="2:65" s="12" customFormat="1" ht="13.5">
      <c r="B92" s="217"/>
      <c r="C92" s="218"/>
      <c r="D92" s="219" t="s">
        <v>191</v>
      </c>
      <c r="E92" s="220" t="s">
        <v>21</v>
      </c>
      <c r="F92" s="221" t="s">
        <v>2165</v>
      </c>
      <c r="G92" s="218"/>
      <c r="H92" s="222">
        <v>1200</v>
      </c>
      <c r="I92" s="223"/>
      <c r="J92" s="218"/>
      <c r="K92" s="218"/>
      <c r="L92" s="224"/>
      <c r="M92" s="225"/>
      <c r="N92" s="226"/>
      <c r="O92" s="226"/>
      <c r="P92" s="226"/>
      <c r="Q92" s="226"/>
      <c r="R92" s="226"/>
      <c r="S92" s="226"/>
      <c r="T92" s="227"/>
      <c r="AT92" s="228" t="s">
        <v>191</v>
      </c>
      <c r="AU92" s="228" t="s">
        <v>83</v>
      </c>
      <c r="AV92" s="12" t="s">
        <v>83</v>
      </c>
      <c r="AW92" s="12" t="s">
        <v>37</v>
      </c>
      <c r="AX92" s="12" t="s">
        <v>74</v>
      </c>
      <c r="AY92" s="228" t="s">
        <v>182</v>
      </c>
    </row>
    <row r="93" spans="2:65" s="12" customFormat="1" ht="13.5">
      <c r="B93" s="217"/>
      <c r="C93" s="218"/>
      <c r="D93" s="219" t="s">
        <v>191</v>
      </c>
      <c r="E93" s="220" t="s">
        <v>21</v>
      </c>
      <c r="F93" s="221" t="s">
        <v>21</v>
      </c>
      <c r="G93" s="218"/>
      <c r="H93" s="222">
        <v>0</v>
      </c>
      <c r="I93" s="223"/>
      <c r="J93" s="218"/>
      <c r="K93" s="218"/>
      <c r="L93" s="224"/>
      <c r="M93" s="225"/>
      <c r="N93" s="226"/>
      <c r="O93" s="226"/>
      <c r="P93" s="226"/>
      <c r="Q93" s="226"/>
      <c r="R93" s="226"/>
      <c r="S93" s="226"/>
      <c r="T93" s="227"/>
      <c r="AT93" s="228" t="s">
        <v>191</v>
      </c>
      <c r="AU93" s="228" t="s">
        <v>83</v>
      </c>
      <c r="AV93" s="12" t="s">
        <v>83</v>
      </c>
      <c r="AW93" s="12" t="s">
        <v>37</v>
      </c>
      <c r="AX93" s="12" t="s">
        <v>74</v>
      </c>
      <c r="AY93" s="228" t="s">
        <v>182</v>
      </c>
    </row>
    <row r="94" spans="2:65" s="12" customFormat="1" ht="13.5">
      <c r="B94" s="217"/>
      <c r="C94" s="218"/>
      <c r="D94" s="219" t="s">
        <v>191</v>
      </c>
      <c r="E94" s="220" t="s">
        <v>21</v>
      </c>
      <c r="F94" s="221" t="s">
        <v>2166</v>
      </c>
      <c r="G94" s="218"/>
      <c r="H94" s="222">
        <v>4780</v>
      </c>
      <c r="I94" s="223"/>
      <c r="J94" s="218"/>
      <c r="K94" s="218"/>
      <c r="L94" s="224"/>
      <c r="M94" s="225"/>
      <c r="N94" s="226"/>
      <c r="O94" s="226"/>
      <c r="P94" s="226"/>
      <c r="Q94" s="226"/>
      <c r="R94" s="226"/>
      <c r="S94" s="226"/>
      <c r="T94" s="227"/>
      <c r="AT94" s="228" t="s">
        <v>191</v>
      </c>
      <c r="AU94" s="228" t="s">
        <v>83</v>
      </c>
      <c r="AV94" s="12" t="s">
        <v>83</v>
      </c>
      <c r="AW94" s="12" t="s">
        <v>37</v>
      </c>
      <c r="AX94" s="12" t="s">
        <v>74</v>
      </c>
      <c r="AY94" s="228" t="s">
        <v>182</v>
      </c>
    </row>
    <row r="95" spans="2:65" s="12" customFormat="1" ht="13.5">
      <c r="B95" s="217"/>
      <c r="C95" s="218"/>
      <c r="D95" s="219" t="s">
        <v>191</v>
      </c>
      <c r="E95" s="220" t="s">
        <v>21</v>
      </c>
      <c r="F95" s="221" t="s">
        <v>2167</v>
      </c>
      <c r="G95" s="218"/>
      <c r="H95" s="222">
        <v>1270</v>
      </c>
      <c r="I95" s="223"/>
      <c r="J95" s="218"/>
      <c r="K95" s="218"/>
      <c r="L95" s="224"/>
      <c r="M95" s="225"/>
      <c r="N95" s="226"/>
      <c r="O95" s="226"/>
      <c r="P95" s="226"/>
      <c r="Q95" s="226"/>
      <c r="R95" s="226"/>
      <c r="S95" s="226"/>
      <c r="T95" s="227"/>
      <c r="AT95" s="228" t="s">
        <v>191</v>
      </c>
      <c r="AU95" s="228" t="s">
        <v>83</v>
      </c>
      <c r="AV95" s="12" t="s">
        <v>83</v>
      </c>
      <c r="AW95" s="12" t="s">
        <v>37</v>
      </c>
      <c r="AX95" s="12" t="s">
        <v>74</v>
      </c>
      <c r="AY95" s="228" t="s">
        <v>182</v>
      </c>
    </row>
    <row r="96" spans="2:65" s="14" customFormat="1" ht="13.5">
      <c r="B96" s="246"/>
      <c r="C96" s="247"/>
      <c r="D96" s="219" t="s">
        <v>191</v>
      </c>
      <c r="E96" s="248" t="s">
        <v>21</v>
      </c>
      <c r="F96" s="249" t="s">
        <v>281</v>
      </c>
      <c r="G96" s="247"/>
      <c r="H96" s="250">
        <v>14483.334000000001</v>
      </c>
      <c r="I96" s="251"/>
      <c r="J96" s="247"/>
      <c r="K96" s="247"/>
      <c r="L96" s="252"/>
      <c r="M96" s="253"/>
      <c r="N96" s="254"/>
      <c r="O96" s="254"/>
      <c r="P96" s="254"/>
      <c r="Q96" s="254"/>
      <c r="R96" s="254"/>
      <c r="S96" s="254"/>
      <c r="T96" s="255"/>
      <c r="AT96" s="256" t="s">
        <v>191</v>
      </c>
      <c r="AU96" s="256" t="s">
        <v>83</v>
      </c>
      <c r="AV96" s="14" t="s">
        <v>189</v>
      </c>
      <c r="AW96" s="14" t="s">
        <v>37</v>
      </c>
      <c r="AX96" s="14" t="s">
        <v>81</v>
      </c>
      <c r="AY96" s="256" t="s">
        <v>182</v>
      </c>
    </row>
    <row r="97" spans="2:65" s="1" customFormat="1" ht="38.25" customHeight="1">
      <c r="B97" s="43"/>
      <c r="C97" s="205" t="s">
        <v>189</v>
      </c>
      <c r="D97" s="205" t="s">
        <v>184</v>
      </c>
      <c r="E97" s="206" t="s">
        <v>2168</v>
      </c>
      <c r="F97" s="207" t="s">
        <v>2169</v>
      </c>
      <c r="G97" s="208" t="s">
        <v>187</v>
      </c>
      <c r="H97" s="209">
        <v>14483</v>
      </c>
      <c r="I97" s="210"/>
      <c r="J97" s="211">
        <f>ROUND(I97*H97,2)</f>
        <v>0</v>
      </c>
      <c r="K97" s="207" t="s">
        <v>188</v>
      </c>
      <c r="L97" s="63"/>
      <c r="M97" s="212" t="s">
        <v>21</v>
      </c>
      <c r="N97" s="213" t="s">
        <v>45</v>
      </c>
      <c r="O97" s="44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AR97" s="26" t="s">
        <v>189</v>
      </c>
      <c r="AT97" s="26" t="s">
        <v>184</v>
      </c>
      <c r="AU97" s="26" t="s">
        <v>83</v>
      </c>
      <c r="AY97" s="26" t="s">
        <v>182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26" t="s">
        <v>81</v>
      </c>
      <c r="BK97" s="216">
        <f>ROUND(I97*H97,2)</f>
        <v>0</v>
      </c>
      <c r="BL97" s="26" t="s">
        <v>189</v>
      </c>
      <c r="BM97" s="26" t="s">
        <v>2170</v>
      </c>
    </row>
    <row r="98" spans="2:65" s="1" customFormat="1" ht="16.5" customHeight="1">
      <c r="B98" s="43"/>
      <c r="C98" s="205" t="s">
        <v>206</v>
      </c>
      <c r="D98" s="205" t="s">
        <v>184</v>
      </c>
      <c r="E98" s="206" t="s">
        <v>2171</v>
      </c>
      <c r="F98" s="207" t="s">
        <v>2172</v>
      </c>
      <c r="G98" s="208" t="s">
        <v>187</v>
      </c>
      <c r="H98" s="209">
        <v>14483</v>
      </c>
      <c r="I98" s="210"/>
      <c r="J98" s="211">
        <f>ROUND(I98*H98,2)</f>
        <v>0</v>
      </c>
      <c r="K98" s="207" t="s">
        <v>188</v>
      </c>
      <c r="L98" s="63"/>
      <c r="M98" s="212" t="s">
        <v>21</v>
      </c>
      <c r="N98" s="213" t="s">
        <v>45</v>
      </c>
      <c r="O98" s="44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AR98" s="26" t="s">
        <v>189</v>
      </c>
      <c r="AT98" s="26" t="s">
        <v>184</v>
      </c>
      <c r="AU98" s="26" t="s">
        <v>83</v>
      </c>
      <c r="AY98" s="26" t="s">
        <v>182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26" t="s">
        <v>81</v>
      </c>
      <c r="BK98" s="216">
        <f>ROUND(I98*H98,2)</f>
        <v>0</v>
      </c>
      <c r="BL98" s="26" t="s">
        <v>189</v>
      </c>
      <c r="BM98" s="26" t="s">
        <v>2173</v>
      </c>
    </row>
    <row r="99" spans="2:65" s="1" customFormat="1" ht="16.5" customHeight="1">
      <c r="B99" s="43"/>
      <c r="C99" s="257" t="s">
        <v>210</v>
      </c>
      <c r="D99" s="257" t="s">
        <v>304</v>
      </c>
      <c r="E99" s="258" t="s">
        <v>2174</v>
      </c>
      <c r="F99" s="259" t="s">
        <v>2175</v>
      </c>
      <c r="G99" s="260" t="s">
        <v>1995</v>
      </c>
      <c r="H99" s="261">
        <v>811.048</v>
      </c>
      <c r="I99" s="262"/>
      <c r="J99" s="263">
        <f>ROUND(I99*H99,2)</f>
        <v>0</v>
      </c>
      <c r="K99" s="259" t="s">
        <v>341</v>
      </c>
      <c r="L99" s="264"/>
      <c r="M99" s="265" t="s">
        <v>21</v>
      </c>
      <c r="N99" s="266" t="s">
        <v>45</v>
      </c>
      <c r="O99" s="44"/>
      <c r="P99" s="214">
        <f>O99*H99</f>
        <v>0</v>
      </c>
      <c r="Q99" s="214">
        <v>1E-3</v>
      </c>
      <c r="R99" s="214">
        <f>Q99*H99</f>
        <v>0.81104799999999999</v>
      </c>
      <c r="S99" s="214">
        <v>0</v>
      </c>
      <c r="T99" s="215">
        <f>S99*H99</f>
        <v>0</v>
      </c>
      <c r="AR99" s="26" t="s">
        <v>218</v>
      </c>
      <c r="AT99" s="26" t="s">
        <v>304</v>
      </c>
      <c r="AU99" s="26" t="s">
        <v>83</v>
      </c>
      <c r="AY99" s="26" t="s">
        <v>182</v>
      </c>
      <c r="BE99" s="216">
        <f>IF(N99="základní",J99,0)</f>
        <v>0</v>
      </c>
      <c r="BF99" s="216">
        <f>IF(N99="snížená",J99,0)</f>
        <v>0</v>
      </c>
      <c r="BG99" s="216">
        <f>IF(N99="zákl. přenesená",J99,0)</f>
        <v>0</v>
      </c>
      <c r="BH99" s="216">
        <f>IF(N99="sníž. přenesená",J99,0)</f>
        <v>0</v>
      </c>
      <c r="BI99" s="216">
        <f>IF(N99="nulová",J99,0)</f>
        <v>0</v>
      </c>
      <c r="BJ99" s="26" t="s">
        <v>81</v>
      </c>
      <c r="BK99" s="216">
        <f>ROUND(I99*H99,2)</f>
        <v>0</v>
      </c>
      <c r="BL99" s="26" t="s">
        <v>189</v>
      </c>
      <c r="BM99" s="26" t="s">
        <v>2176</v>
      </c>
    </row>
    <row r="100" spans="2:65" s="12" customFormat="1" ht="13.5">
      <c r="B100" s="217"/>
      <c r="C100" s="218"/>
      <c r="D100" s="219" t="s">
        <v>191</v>
      </c>
      <c r="E100" s="218"/>
      <c r="F100" s="221" t="s">
        <v>2177</v>
      </c>
      <c r="G100" s="218"/>
      <c r="H100" s="222">
        <v>811.048</v>
      </c>
      <c r="I100" s="223"/>
      <c r="J100" s="218"/>
      <c r="K100" s="218"/>
      <c r="L100" s="224"/>
      <c r="M100" s="225"/>
      <c r="N100" s="226"/>
      <c r="O100" s="226"/>
      <c r="P100" s="226"/>
      <c r="Q100" s="226"/>
      <c r="R100" s="226"/>
      <c r="S100" s="226"/>
      <c r="T100" s="227"/>
      <c r="AT100" s="228" t="s">
        <v>191</v>
      </c>
      <c r="AU100" s="228" t="s">
        <v>83</v>
      </c>
      <c r="AV100" s="12" t="s">
        <v>83</v>
      </c>
      <c r="AW100" s="12" t="s">
        <v>6</v>
      </c>
      <c r="AX100" s="12" t="s">
        <v>81</v>
      </c>
      <c r="AY100" s="228" t="s">
        <v>182</v>
      </c>
    </row>
    <row r="101" spans="2:65" s="1" customFormat="1" ht="25.5" customHeight="1">
      <c r="B101" s="43"/>
      <c r="C101" s="205" t="s">
        <v>214</v>
      </c>
      <c r="D101" s="205" t="s">
        <v>184</v>
      </c>
      <c r="E101" s="206" t="s">
        <v>2178</v>
      </c>
      <c r="F101" s="207" t="s">
        <v>2179</v>
      </c>
      <c r="G101" s="208" t="s">
        <v>204</v>
      </c>
      <c r="H101" s="209">
        <v>12</v>
      </c>
      <c r="I101" s="210"/>
      <c r="J101" s="211">
        <f>ROUND(I101*H101,2)</f>
        <v>0</v>
      </c>
      <c r="K101" s="207" t="s">
        <v>188</v>
      </c>
      <c r="L101" s="63"/>
      <c r="M101" s="212" t="s">
        <v>21</v>
      </c>
      <c r="N101" s="213" t="s">
        <v>45</v>
      </c>
      <c r="O101" s="44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AR101" s="26" t="s">
        <v>189</v>
      </c>
      <c r="AT101" s="26" t="s">
        <v>184</v>
      </c>
      <c r="AU101" s="26" t="s">
        <v>83</v>
      </c>
      <c r="AY101" s="26" t="s">
        <v>182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26" t="s">
        <v>81</v>
      </c>
      <c r="BK101" s="216">
        <f>ROUND(I101*H101,2)</f>
        <v>0</v>
      </c>
      <c r="BL101" s="26" t="s">
        <v>189</v>
      </c>
      <c r="BM101" s="26" t="s">
        <v>2180</v>
      </c>
    </row>
    <row r="102" spans="2:65" s="15" customFormat="1" ht="13.5">
      <c r="B102" s="267"/>
      <c r="C102" s="268"/>
      <c r="D102" s="219" t="s">
        <v>191</v>
      </c>
      <c r="E102" s="269" t="s">
        <v>21</v>
      </c>
      <c r="F102" s="270" t="s">
        <v>2181</v>
      </c>
      <c r="G102" s="268"/>
      <c r="H102" s="269" t="s">
        <v>21</v>
      </c>
      <c r="I102" s="271"/>
      <c r="J102" s="268"/>
      <c r="K102" s="268"/>
      <c r="L102" s="272"/>
      <c r="M102" s="273"/>
      <c r="N102" s="274"/>
      <c r="O102" s="274"/>
      <c r="P102" s="274"/>
      <c r="Q102" s="274"/>
      <c r="R102" s="274"/>
      <c r="S102" s="274"/>
      <c r="T102" s="275"/>
      <c r="AT102" s="276" t="s">
        <v>191</v>
      </c>
      <c r="AU102" s="276" t="s">
        <v>83</v>
      </c>
      <c r="AV102" s="15" t="s">
        <v>81</v>
      </c>
      <c r="AW102" s="15" t="s">
        <v>37</v>
      </c>
      <c r="AX102" s="15" t="s">
        <v>74</v>
      </c>
      <c r="AY102" s="276" t="s">
        <v>182</v>
      </c>
    </row>
    <row r="103" spans="2:65" s="12" customFormat="1" ht="13.5">
      <c r="B103" s="217"/>
      <c r="C103" s="218"/>
      <c r="D103" s="219" t="s">
        <v>191</v>
      </c>
      <c r="E103" s="220" t="s">
        <v>21</v>
      </c>
      <c r="F103" s="221" t="s">
        <v>2182</v>
      </c>
      <c r="G103" s="218"/>
      <c r="H103" s="222">
        <v>5</v>
      </c>
      <c r="I103" s="223"/>
      <c r="J103" s="218"/>
      <c r="K103" s="218"/>
      <c r="L103" s="224"/>
      <c r="M103" s="225"/>
      <c r="N103" s="226"/>
      <c r="O103" s="226"/>
      <c r="P103" s="226"/>
      <c r="Q103" s="226"/>
      <c r="R103" s="226"/>
      <c r="S103" s="226"/>
      <c r="T103" s="227"/>
      <c r="AT103" s="228" t="s">
        <v>191</v>
      </c>
      <c r="AU103" s="228" t="s">
        <v>83</v>
      </c>
      <c r="AV103" s="12" t="s">
        <v>83</v>
      </c>
      <c r="AW103" s="12" t="s">
        <v>37</v>
      </c>
      <c r="AX103" s="12" t="s">
        <v>74</v>
      </c>
      <c r="AY103" s="228" t="s">
        <v>182</v>
      </c>
    </row>
    <row r="104" spans="2:65" s="12" customFormat="1" ht="13.5">
      <c r="B104" s="217"/>
      <c r="C104" s="218"/>
      <c r="D104" s="219" t="s">
        <v>191</v>
      </c>
      <c r="E104" s="220" t="s">
        <v>21</v>
      </c>
      <c r="F104" s="221" t="s">
        <v>2183</v>
      </c>
      <c r="G104" s="218"/>
      <c r="H104" s="222">
        <v>4</v>
      </c>
      <c r="I104" s="223"/>
      <c r="J104" s="218"/>
      <c r="K104" s="218"/>
      <c r="L104" s="224"/>
      <c r="M104" s="225"/>
      <c r="N104" s="226"/>
      <c r="O104" s="226"/>
      <c r="P104" s="226"/>
      <c r="Q104" s="226"/>
      <c r="R104" s="226"/>
      <c r="S104" s="226"/>
      <c r="T104" s="227"/>
      <c r="AT104" s="228" t="s">
        <v>191</v>
      </c>
      <c r="AU104" s="228" t="s">
        <v>83</v>
      </c>
      <c r="AV104" s="12" t="s">
        <v>83</v>
      </c>
      <c r="AW104" s="12" t="s">
        <v>37</v>
      </c>
      <c r="AX104" s="12" t="s">
        <v>74</v>
      </c>
      <c r="AY104" s="228" t="s">
        <v>182</v>
      </c>
    </row>
    <row r="105" spans="2:65" s="12" customFormat="1" ht="13.5">
      <c r="B105" s="217"/>
      <c r="C105" s="218"/>
      <c r="D105" s="219" t="s">
        <v>191</v>
      </c>
      <c r="E105" s="220" t="s">
        <v>21</v>
      </c>
      <c r="F105" s="221" t="s">
        <v>2184</v>
      </c>
      <c r="G105" s="218"/>
      <c r="H105" s="222">
        <v>3</v>
      </c>
      <c r="I105" s="223"/>
      <c r="J105" s="218"/>
      <c r="K105" s="218"/>
      <c r="L105" s="224"/>
      <c r="M105" s="225"/>
      <c r="N105" s="226"/>
      <c r="O105" s="226"/>
      <c r="P105" s="226"/>
      <c r="Q105" s="226"/>
      <c r="R105" s="226"/>
      <c r="S105" s="226"/>
      <c r="T105" s="227"/>
      <c r="AT105" s="228" t="s">
        <v>191</v>
      </c>
      <c r="AU105" s="228" t="s">
        <v>83</v>
      </c>
      <c r="AV105" s="12" t="s">
        <v>83</v>
      </c>
      <c r="AW105" s="12" t="s">
        <v>37</v>
      </c>
      <c r="AX105" s="12" t="s">
        <v>74</v>
      </c>
      <c r="AY105" s="228" t="s">
        <v>182</v>
      </c>
    </row>
    <row r="106" spans="2:65" s="14" customFormat="1" ht="13.5">
      <c r="B106" s="246"/>
      <c r="C106" s="247"/>
      <c r="D106" s="219" t="s">
        <v>191</v>
      </c>
      <c r="E106" s="248" t="s">
        <v>21</v>
      </c>
      <c r="F106" s="249" t="s">
        <v>281</v>
      </c>
      <c r="G106" s="247"/>
      <c r="H106" s="250">
        <v>12</v>
      </c>
      <c r="I106" s="251"/>
      <c r="J106" s="247"/>
      <c r="K106" s="247"/>
      <c r="L106" s="252"/>
      <c r="M106" s="253"/>
      <c r="N106" s="254"/>
      <c r="O106" s="254"/>
      <c r="P106" s="254"/>
      <c r="Q106" s="254"/>
      <c r="R106" s="254"/>
      <c r="S106" s="254"/>
      <c r="T106" s="255"/>
      <c r="AT106" s="256" t="s">
        <v>191</v>
      </c>
      <c r="AU106" s="256" t="s">
        <v>83</v>
      </c>
      <c r="AV106" s="14" t="s">
        <v>189</v>
      </c>
      <c r="AW106" s="14" t="s">
        <v>37</v>
      </c>
      <c r="AX106" s="14" t="s">
        <v>81</v>
      </c>
      <c r="AY106" s="256" t="s">
        <v>182</v>
      </c>
    </row>
    <row r="107" spans="2:65" s="1" customFormat="1" ht="38.25" customHeight="1">
      <c r="B107" s="43"/>
      <c r="C107" s="205" t="s">
        <v>218</v>
      </c>
      <c r="D107" s="205" t="s">
        <v>184</v>
      </c>
      <c r="E107" s="206" t="s">
        <v>2185</v>
      </c>
      <c r="F107" s="207" t="s">
        <v>2186</v>
      </c>
      <c r="G107" s="208" t="s">
        <v>204</v>
      </c>
      <c r="H107" s="209">
        <v>12</v>
      </c>
      <c r="I107" s="210"/>
      <c r="J107" s="211">
        <f>ROUND(I107*H107,2)</f>
        <v>0</v>
      </c>
      <c r="K107" s="207" t="s">
        <v>188</v>
      </c>
      <c r="L107" s="63"/>
      <c r="M107" s="212" t="s">
        <v>21</v>
      </c>
      <c r="N107" s="213" t="s">
        <v>45</v>
      </c>
      <c r="O107" s="44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AR107" s="26" t="s">
        <v>189</v>
      </c>
      <c r="AT107" s="26" t="s">
        <v>184</v>
      </c>
      <c r="AU107" s="26" t="s">
        <v>83</v>
      </c>
      <c r="AY107" s="26" t="s">
        <v>182</v>
      </c>
      <c r="BE107" s="216">
        <f>IF(N107="základní",J107,0)</f>
        <v>0</v>
      </c>
      <c r="BF107" s="216">
        <f>IF(N107="snížená",J107,0)</f>
        <v>0</v>
      </c>
      <c r="BG107" s="216">
        <f>IF(N107="zákl. přenesená",J107,0)</f>
        <v>0</v>
      </c>
      <c r="BH107" s="216">
        <f>IF(N107="sníž. přenesená",J107,0)</f>
        <v>0</v>
      </c>
      <c r="BI107" s="216">
        <f>IF(N107="nulová",J107,0)</f>
        <v>0</v>
      </c>
      <c r="BJ107" s="26" t="s">
        <v>81</v>
      </c>
      <c r="BK107" s="216">
        <f>ROUND(I107*H107,2)</f>
        <v>0</v>
      </c>
      <c r="BL107" s="26" t="s">
        <v>189</v>
      </c>
      <c r="BM107" s="26" t="s">
        <v>2187</v>
      </c>
    </row>
    <row r="108" spans="2:65" s="15" customFormat="1" ht="13.5">
      <c r="B108" s="267"/>
      <c r="C108" s="268"/>
      <c r="D108" s="219" t="s">
        <v>191</v>
      </c>
      <c r="E108" s="269" t="s">
        <v>21</v>
      </c>
      <c r="F108" s="270" t="s">
        <v>2181</v>
      </c>
      <c r="G108" s="268"/>
      <c r="H108" s="269" t="s">
        <v>21</v>
      </c>
      <c r="I108" s="271"/>
      <c r="J108" s="268"/>
      <c r="K108" s="268"/>
      <c r="L108" s="272"/>
      <c r="M108" s="273"/>
      <c r="N108" s="274"/>
      <c r="O108" s="274"/>
      <c r="P108" s="274"/>
      <c r="Q108" s="274"/>
      <c r="R108" s="274"/>
      <c r="S108" s="274"/>
      <c r="T108" s="275"/>
      <c r="AT108" s="276" t="s">
        <v>191</v>
      </c>
      <c r="AU108" s="276" t="s">
        <v>83</v>
      </c>
      <c r="AV108" s="15" t="s">
        <v>81</v>
      </c>
      <c r="AW108" s="15" t="s">
        <v>37</v>
      </c>
      <c r="AX108" s="15" t="s">
        <v>74</v>
      </c>
      <c r="AY108" s="276" t="s">
        <v>182</v>
      </c>
    </row>
    <row r="109" spans="2:65" s="12" customFormat="1" ht="13.5">
      <c r="B109" s="217"/>
      <c r="C109" s="218"/>
      <c r="D109" s="219" t="s">
        <v>191</v>
      </c>
      <c r="E109" s="220" t="s">
        <v>21</v>
      </c>
      <c r="F109" s="221" t="s">
        <v>2182</v>
      </c>
      <c r="G109" s="218"/>
      <c r="H109" s="222">
        <v>5</v>
      </c>
      <c r="I109" s="223"/>
      <c r="J109" s="218"/>
      <c r="K109" s="218"/>
      <c r="L109" s="224"/>
      <c r="M109" s="225"/>
      <c r="N109" s="226"/>
      <c r="O109" s="226"/>
      <c r="P109" s="226"/>
      <c r="Q109" s="226"/>
      <c r="R109" s="226"/>
      <c r="S109" s="226"/>
      <c r="T109" s="227"/>
      <c r="AT109" s="228" t="s">
        <v>191</v>
      </c>
      <c r="AU109" s="228" t="s">
        <v>83</v>
      </c>
      <c r="AV109" s="12" t="s">
        <v>83</v>
      </c>
      <c r="AW109" s="12" t="s">
        <v>37</v>
      </c>
      <c r="AX109" s="12" t="s">
        <v>74</v>
      </c>
      <c r="AY109" s="228" t="s">
        <v>182</v>
      </c>
    </row>
    <row r="110" spans="2:65" s="12" customFormat="1" ht="13.5">
      <c r="B110" s="217"/>
      <c r="C110" s="218"/>
      <c r="D110" s="219" t="s">
        <v>191</v>
      </c>
      <c r="E110" s="220" t="s">
        <v>21</v>
      </c>
      <c r="F110" s="221" t="s">
        <v>2183</v>
      </c>
      <c r="G110" s="218"/>
      <c r="H110" s="222">
        <v>4</v>
      </c>
      <c r="I110" s="223"/>
      <c r="J110" s="218"/>
      <c r="K110" s="218"/>
      <c r="L110" s="224"/>
      <c r="M110" s="225"/>
      <c r="N110" s="226"/>
      <c r="O110" s="226"/>
      <c r="P110" s="226"/>
      <c r="Q110" s="226"/>
      <c r="R110" s="226"/>
      <c r="S110" s="226"/>
      <c r="T110" s="227"/>
      <c r="AT110" s="228" t="s">
        <v>191</v>
      </c>
      <c r="AU110" s="228" t="s">
        <v>83</v>
      </c>
      <c r="AV110" s="12" t="s">
        <v>83</v>
      </c>
      <c r="AW110" s="12" t="s">
        <v>37</v>
      </c>
      <c r="AX110" s="12" t="s">
        <v>74</v>
      </c>
      <c r="AY110" s="228" t="s">
        <v>182</v>
      </c>
    </row>
    <row r="111" spans="2:65" s="12" customFormat="1" ht="13.5">
      <c r="B111" s="217"/>
      <c r="C111" s="218"/>
      <c r="D111" s="219" t="s">
        <v>191</v>
      </c>
      <c r="E111" s="220" t="s">
        <v>21</v>
      </c>
      <c r="F111" s="221" t="s">
        <v>2184</v>
      </c>
      <c r="G111" s="218"/>
      <c r="H111" s="222">
        <v>3</v>
      </c>
      <c r="I111" s="223"/>
      <c r="J111" s="218"/>
      <c r="K111" s="218"/>
      <c r="L111" s="224"/>
      <c r="M111" s="225"/>
      <c r="N111" s="226"/>
      <c r="O111" s="226"/>
      <c r="P111" s="226"/>
      <c r="Q111" s="226"/>
      <c r="R111" s="226"/>
      <c r="S111" s="226"/>
      <c r="T111" s="227"/>
      <c r="AT111" s="228" t="s">
        <v>191</v>
      </c>
      <c r="AU111" s="228" t="s">
        <v>83</v>
      </c>
      <c r="AV111" s="12" t="s">
        <v>83</v>
      </c>
      <c r="AW111" s="12" t="s">
        <v>37</v>
      </c>
      <c r="AX111" s="12" t="s">
        <v>74</v>
      </c>
      <c r="AY111" s="228" t="s">
        <v>182</v>
      </c>
    </row>
    <row r="112" spans="2:65" s="14" customFormat="1" ht="13.5">
      <c r="B112" s="246"/>
      <c r="C112" s="247"/>
      <c r="D112" s="219" t="s">
        <v>191</v>
      </c>
      <c r="E112" s="248" t="s">
        <v>21</v>
      </c>
      <c r="F112" s="249" t="s">
        <v>281</v>
      </c>
      <c r="G112" s="247"/>
      <c r="H112" s="250">
        <v>12</v>
      </c>
      <c r="I112" s="251"/>
      <c r="J112" s="247"/>
      <c r="K112" s="247"/>
      <c r="L112" s="252"/>
      <c r="M112" s="253"/>
      <c r="N112" s="254"/>
      <c r="O112" s="254"/>
      <c r="P112" s="254"/>
      <c r="Q112" s="254"/>
      <c r="R112" s="254"/>
      <c r="S112" s="254"/>
      <c r="T112" s="255"/>
      <c r="AT112" s="256" t="s">
        <v>191</v>
      </c>
      <c r="AU112" s="256" t="s">
        <v>83</v>
      </c>
      <c r="AV112" s="14" t="s">
        <v>189</v>
      </c>
      <c r="AW112" s="14" t="s">
        <v>37</v>
      </c>
      <c r="AX112" s="14" t="s">
        <v>81</v>
      </c>
      <c r="AY112" s="256" t="s">
        <v>182</v>
      </c>
    </row>
    <row r="113" spans="2:65" s="1" customFormat="1" ht="16.5" customHeight="1">
      <c r="B113" s="43"/>
      <c r="C113" s="257" t="s">
        <v>223</v>
      </c>
      <c r="D113" s="257" t="s">
        <v>304</v>
      </c>
      <c r="E113" s="258" t="s">
        <v>2188</v>
      </c>
      <c r="F113" s="259" t="s">
        <v>2189</v>
      </c>
      <c r="G113" s="260" t="s">
        <v>204</v>
      </c>
      <c r="H113" s="261">
        <v>3</v>
      </c>
      <c r="I113" s="262"/>
      <c r="J113" s="263">
        <f>ROUND(I113*H113,2)</f>
        <v>0</v>
      </c>
      <c r="K113" s="259" t="s">
        <v>21</v>
      </c>
      <c r="L113" s="264"/>
      <c r="M113" s="265" t="s">
        <v>21</v>
      </c>
      <c r="N113" s="266" t="s">
        <v>45</v>
      </c>
      <c r="O113" s="44"/>
      <c r="P113" s="214">
        <f>O113*H113</f>
        <v>0</v>
      </c>
      <c r="Q113" s="214">
        <v>1.7999999999999999E-2</v>
      </c>
      <c r="R113" s="214">
        <f>Q113*H113</f>
        <v>5.3999999999999992E-2</v>
      </c>
      <c r="S113" s="214">
        <v>0</v>
      </c>
      <c r="T113" s="215">
        <f>S113*H113</f>
        <v>0</v>
      </c>
      <c r="AR113" s="26" t="s">
        <v>218</v>
      </c>
      <c r="AT113" s="26" t="s">
        <v>304</v>
      </c>
      <c r="AU113" s="26" t="s">
        <v>83</v>
      </c>
      <c r="AY113" s="26" t="s">
        <v>182</v>
      </c>
      <c r="BE113" s="216">
        <f>IF(N113="základní",J113,0)</f>
        <v>0</v>
      </c>
      <c r="BF113" s="216">
        <f>IF(N113="snížená",J113,0)</f>
        <v>0</v>
      </c>
      <c r="BG113" s="216">
        <f>IF(N113="zákl. přenesená",J113,0)</f>
        <v>0</v>
      </c>
      <c r="BH113" s="216">
        <f>IF(N113="sníž. přenesená",J113,0)</f>
        <v>0</v>
      </c>
      <c r="BI113" s="216">
        <f>IF(N113="nulová",J113,0)</f>
        <v>0</v>
      </c>
      <c r="BJ113" s="26" t="s">
        <v>81</v>
      </c>
      <c r="BK113" s="216">
        <f>ROUND(I113*H113,2)</f>
        <v>0</v>
      </c>
      <c r="BL113" s="26" t="s">
        <v>189</v>
      </c>
      <c r="BM113" s="26" t="s">
        <v>2190</v>
      </c>
    </row>
    <row r="114" spans="2:65" s="15" customFormat="1" ht="13.5">
      <c r="B114" s="267"/>
      <c r="C114" s="268"/>
      <c r="D114" s="219" t="s">
        <v>191</v>
      </c>
      <c r="E114" s="269" t="s">
        <v>21</v>
      </c>
      <c r="F114" s="270" t="s">
        <v>2181</v>
      </c>
      <c r="G114" s="268"/>
      <c r="H114" s="269" t="s">
        <v>21</v>
      </c>
      <c r="I114" s="271"/>
      <c r="J114" s="268"/>
      <c r="K114" s="268"/>
      <c r="L114" s="272"/>
      <c r="M114" s="273"/>
      <c r="N114" s="274"/>
      <c r="O114" s="274"/>
      <c r="P114" s="274"/>
      <c r="Q114" s="274"/>
      <c r="R114" s="274"/>
      <c r="S114" s="274"/>
      <c r="T114" s="275"/>
      <c r="AT114" s="276" t="s">
        <v>191</v>
      </c>
      <c r="AU114" s="276" t="s">
        <v>83</v>
      </c>
      <c r="AV114" s="15" t="s">
        <v>81</v>
      </c>
      <c r="AW114" s="15" t="s">
        <v>37</v>
      </c>
      <c r="AX114" s="15" t="s">
        <v>74</v>
      </c>
      <c r="AY114" s="276" t="s">
        <v>182</v>
      </c>
    </row>
    <row r="115" spans="2:65" s="12" customFormat="1" ht="13.5">
      <c r="B115" s="217"/>
      <c r="C115" s="218"/>
      <c r="D115" s="219" t="s">
        <v>191</v>
      </c>
      <c r="E115" s="220" t="s">
        <v>21</v>
      </c>
      <c r="F115" s="221" t="s">
        <v>2191</v>
      </c>
      <c r="G115" s="218"/>
      <c r="H115" s="222">
        <v>3</v>
      </c>
      <c r="I115" s="223"/>
      <c r="J115" s="218"/>
      <c r="K115" s="218"/>
      <c r="L115" s="224"/>
      <c r="M115" s="225"/>
      <c r="N115" s="226"/>
      <c r="O115" s="226"/>
      <c r="P115" s="226"/>
      <c r="Q115" s="226"/>
      <c r="R115" s="226"/>
      <c r="S115" s="226"/>
      <c r="T115" s="227"/>
      <c r="AT115" s="228" t="s">
        <v>191</v>
      </c>
      <c r="AU115" s="228" t="s">
        <v>83</v>
      </c>
      <c r="AV115" s="12" t="s">
        <v>83</v>
      </c>
      <c r="AW115" s="12" t="s">
        <v>37</v>
      </c>
      <c r="AX115" s="12" t="s">
        <v>81</v>
      </c>
      <c r="AY115" s="228" t="s">
        <v>182</v>
      </c>
    </row>
    <row r="116" spans="2:65" s="1" customFormat="1" ht="16.5" customHeight="1">
      <c r="B116" s="43"/>
      <c r="C116" s="257" t="s">
        <v>228</v>
      </c>
      <c r="D116" s="257" t="s">
        <v>304</v>
      </c>
      <c r="E116" s="258" t="s">
        <v>2192</v>
      </c>
      <c r="F116" s="259" t="s">
        <v>2193</v>
      </c>
      <c r="G116" s="260" t="s">
        <v>804</v>
      </c>
      <c r="H116" s="261">
        <v>5</v>
      </c>
      <c r="I116" s="262"/>
      <c r="J116" s="263">
        <f>ROUND(I116*H116,2)</f>
        <v>0</v>
      </c>
      <c r="K116" s="259" t="s">
        <v>21</v>
      </c>
      <c r="L116" s="264"/>
      <c r="M116" s="265" t="s">
        <v>21</v>
      </c>
      <c r="N116" s="266" t="s">
        <v>45</v>
      </c>
      <c r="O116" s="44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AR116" s="26" t="s">
        <v>218</v>
      </c>
      <c r="AT116" s="26" t="s">
        <v>304</v>
      </c>
      <c r="AU116" s="26" t="s">
        <v>83</v>
      </c>
      <c r="AY116" s="26" t="s">
        <v>182</v>
      </c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26" t="s">
        <v>81</v>
      </c>
      <c r="BK116" s="216">
        <f>ROUND(I116*H116,2)</f>
        <v>0</v>
      </c>
      <c r="BL116" s="26" t="s">
        <v>189</v>
      </c>
      <c r="BM116" s="26" t="s">
        <v>2194</v>
      </c>
    </row>
    <row r="117" spans="2:65" s="15" customFormat="1" ht="13.5">
      <c r="B117" s="267"/>
      <c r="C117" s="268"/>
      <c r="D117" s="219" t="s">
        <v>191</v>
      </c>
      <c r="E117" s="269" t="s">
        <v>21</v>
      </c>
      <c r="F117" s="270" t="s">
        <v>2181</v>
      </c>
      <c r="G117" s="268"/>
      <c r="H117" s="269" t="s">
        <v>21</v>
      </c>
      <c r="I117" s="271"/>
      <c r="J117" s="268"/>
      <c r="K117" s="268"/>
      <c r="L117" s="272"/>
      <c r="M117" s="273"/>
      <c r="N117" s="274"/>
      <c r="O117" s="274"/>
      <c r="P117" s="274"/>
      <c r="Q117" s="274"/>
      <c r="R117" s="274"/>
      <c r="S117" s="274"/>
      <c r="T117" s="275"/>
      <c r="AT117" s="276" t="s">
        <v>191</v>
      </c>
      <c r="AU117" s="276" t="s">
        <v>83</v>
      </c>
      <c r="AV117" s="15" t="s">
        <v>81</v>
      </c>
      <c r="AW117" s="15" t="s">
        <v>37</v>
      </c>
      <c r="AX117" s="15" t="s">
        <v>74</v>
      </c>
      <c r="AY117" s="276" t="s">
        <v>182</v>
      </c>
    </row>
    <row r="118" spans="2:65" s="12" customFormat="1" ht="13.5">
      <c r="B118" s="217"/>
      <c r="C118" s="218"/>
      <c r="D118" s="219" t="s">
        <v>191</v>
      </c>
      <c r="E118" s="220" t="s">
        <v>21</v>
      </c>
      <c r="F118" s="221" t="s">
        <v>2182</v>
      </c>
      <c r="G118" s="218"/>
      <c r="H118" s="222">
        <v>5</v>
      </c>
      <c r="I118" s="223"/>
      <c r="J118" s="218"/>
      <c r="K118" s="218"/>
      <c r="L118" s="224"/>
      <c r="M118" s="225"/>
      <c r="N118" s="226"/>
      <c r="O118" s="226"/>
      <c r="P118" s="226"/>
      <c r="Q118" s="226"/>
      <c r="R118" s="226"/>
      <c r="S118" s="226"/>
      <c r="T118" s="227"/>
      <c r="AT118" s="228" t="s">
        <v>191</v>
      </c>
      <c r="AU118" s="228" t="s">
        <v>83</v>
      </c>
      <c r="AV118" s="12" t="s">
        <v>83</v>
      </c>
      <c r="AW118" s="12" t="s">
        <v>37</v>
      </c>
      <c r="AX118" s="12" t="s">
        <v>81</v>
      </c>
      <c r="AY118" s="228" t="s">
        <v>182</v>
      </c>
    </row>
    <row r="119" spans="2:65" s="1" customFormat="1" ht="16.5" customHeight="1">
      <c r="B119" s="43"/>
      <c r="C119" s="257" t="s">
        <v>233</v>
      </c>
      <c r="D119" s="257" t="s">
        <v>304</v>
      </c>
      <c r="E119" s="258" t="s">
        <v>2195</v>
      </c>
      <c r="F119" s="259" t="s">
        <v>2196</v>
      </c>
      <c r="G119" s="260" t="s">
        <v>804</v>
      </c>
      <c r="H119" s="261">
        <v>4</v>
      </c>
      <c r="I119" s="262"/>
      <c r="J119" s="263">
        <f>ROUND(I119*H119,2)</f>
        <v>0</v>
      </c>
      <c r="K119" s="259" t="s">
        <v>21</v>
      </c>
      <c r="L119" s="264"/>
      <c r="M119" s="265" t="s">
        <v>21</v>
      </c>
      <c r="N119" s="266" t="s">
        <v>45</v>
      </c>
      <c r="O119" s="44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AR119" s="26" t="s">
        <v>218</v>
      </c>
      <c r="AT119" s="26" t="s">
        <v>304</v>
      </c>
      <c r="AU119" s="26" t="s">
        <v>83</v>
      </c>
      <c r="AY119" s="26" t="s">
        <v>182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26" t="s">
        <v>81</v>
      </c>
      <c r="BK119" s="216">
        <f>ROUND(I119*H119,2)</f>
        <v>0</v>
      </c>
      <c r="BL119" s="26" t="s">
        <v>189</v>
      </c>
      <c r="BM119" s="26" t="s">
        <v>2197</v>
      </c>
    </row>
    <row r="120" spans="2:65" s="15" customFormat="1" ht="13.5">
      <c r="B120" s="267"/>
      <c r="C120" s="268"/>
      <c r="D120" s="219" t="s">
        <v>191</v>
      </c>
      <c r="E120" s="269" t="s">
        <v>21</v>
      </c>
      <c r="F120" s="270" t="s">
        <v>2181</v>
      </c>
      <c r="G120" s="268"/>
      <c r="H120" s="269" t="s">
        <v>21</v>
      </c>
      <c r="I120" s="271"/>
      <c r="J120" s="268"/>
      <c r="K120" s="268"/>
      <c r="L120" s="272"/>
      <c r="M120" s="273"/>
      <c r="N120" s="274"/>
      <c r="O120" s="274"/>
      <c r="P120" s="274"/>
      <c r="Q120" s="274"/>
      <c r="R120" s="274"/>
      <c r="S120" s="274"/>
      <c r="T120" s="275"/>
      <c r="AT120" s="276" t="s">
        <v>191</v>
      </c>
      <c r="AU120" s="276" t="s">
        <v>83</v>
      </c>
      <c r="AV120" s="15" t="s">
        <v>81</v>
      </c>
      <c r="AW120" s="15" t="s">
        <v>37</v>
      </c>
      <c r="AX120" s="15" t="s">
        <v>74</v>
      </c>
      <c r="AY120" s="276" t="s">
        <v>182</v>
      </c>
    </row>
    <row r="121" spans="2:65" s="12" customFormat="1" ht="13.5">
      <c r="B121" s="217"/>
      <c r="C121" s="218"/>
      <c r="D121" s="219" t="s">
        <v>191</v>
      </c>
      <c r="E121" s="220" t="s">
        <v>21</v>
      </c>
      <c r="F121" s="221" t="s">
        <v>2183</v>
      </c>
      <c r="G121" s="218"/>
      <c r="H121" s="222">
        <v>4</v>
      </c>
      <c r="I121" s="223"/>
      <c r="J121" s="218"/>
      <c r="K121" s="218"/>
      <c r="L121" s="224"/>
      <c r="M121" s="225"/>
      <c r="N121" s="226"/>
      <c r="O121" s="226"/>
      <c r="P121" s="226"/>
      <c r="Q121" s="226"/>
      <c r="R121" s="226"/>
      <c r="S121" s="226"/>
      <c r="T121" s="227"/>
      <c r="AT121" s="228" t="s">
        <v>191</v>
      </c>
      <c r="AU121" s="228" t="s">
        <v>83</v>
      </c>
      <c r="AV121" s="12" t="s">
        <v>83</v>
      </c>
      <c r="AW121" s="12" t="s">
        <v>37</v>
      </c>
      <c r="AX121" s="12" t="s">
        <v>81</v>
      </c>
      <c r="AY121" s="228" t="s">
        <v>182</v>
      </c>
    </row>
    <row r="122" spans="2:65" s="1" customFormat="1" ht="25.5" customHeight="1">
      <c r="B122" s="43"/>
      <c r="C122" s="205" t="s">
        <v>239</v>
      </c>
      <c r="D122" s="205" t="s">
        <v>184</v>
      </c>
      <c r="E122" s="206" t="s">
        <v>2198</v>
      </c>
      <c r="F122" s="207" t="s">
        <v>2199</v>
      </c>
      <c r="G122" s="208" t="s">
        <v>204</v>
      </c>
      <c r="H122" s="209">
        <v>28</v>
      </c>
      <c r="I122" s="210"/>
      <c r="J122" s="211">
        <f>ROUND(I122*H122,2)</f>
        <v>0</v>
      </c>
      <c r="K122" s="207" t="s">
        <v>188</v>
      </c>
      <c r="L122" s="63"/>
      <c r="M122" s="212" t="s">
        <v>21</v>
      </c>
      <c r="N122" s="213" t="s">
        <v>45</v>
      </c>
      <c r="O122" s="44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AR122" s="26" t="s">
        <v>189</v>
      </c>
      <c r="AT122" s="26" t="s">
        <v>184</v>
      </c>
      <c r="AU122" s="26" t="s">
        <v>83</v>
      </c>
      <c r="AY122" s="26" t="s">
        <v>182</v>
      </c>
      <c r="BE122" s="216">
        <f>IF(N122="základní",J122,0)</f>
        <v>0</v>
      </c>
      <c r="BF122" s="216">
        <f>IF(N122="snížená",J122,0)</f>
        <v>0</v>
      </c>
      <c r="BG122" s="216">
        <f>IF(N122="zákl. přenesená",J122,0)</f>
        <v>0</v>
      </c>
      <c r="BH122" s="216">
        <f>IF(N122="sníž. přenesená",J122,0)</f>
        <v>0</v>
      </c>
      <c r="BI122" s="216">
        <f>IF(N122="nulová",J122,0)</f>
        <v>0</v>
      </c>
      <c r="BJ122" s="26" t="s">
        <v>81</v>
      </c>
      <c r="BK122" s="216">
        <f>ROUND(I122*H122,2)</f>
        <v>0</v>
      </c>
      <c r="BL122" s="26" t="s">
        <v>189</v>
      </c>
      <c r="BM122" s="26" t="s">
        <v>2200</v>
      </c>
    </row>
    <row r="123" spans="2:65" s="1" customFormat="1" ht="16.5" customHeight="1">
      <c r="B123" s="43"/>
      <c r="C123" s="257" t="s">
        <v>243</v>
      </c>
      <c r="D123" s="257" t="s">
        <v>304</v>
      </c>
      <c r="E123" s="258" t="s">
        <v>2201</v>
      </c>
      <c r="F123" s="259" t="s">
        <v>2202</v>
      </c>
      <c r="G123" s="260" t="s">
        <v>204</v>
      </c>
      <c r="H123" s="261">
        <v>400</v>
      </c>
      <c r="I123" s="262"/>
      <c r="J123" s="263">
        <f>ROUND(I123*H123,2)</f>
        <v>0</v>
      </c>
      <c r="K123" s="259" t="s">
        <v>188</v>
      </c>
      <c r="L123" s="264"/>
      <c r="M123" s="265" t="s">
        <v>21</v>
      </c>
      <c r="N123" s="266" t="s">
        <v>45</v>
      </c>
      <c r="O123" s="44"/>
      <c r="P123" s="214">
        <f>O123*H123</f>
        <v>0</v>
      </c>
      <c r="Q123" s="214">
        <v>2.5000000000000001E-2</v>
      </c>
      <c r="R123" s="214">
        <f>Q123*H123</f>
        <v>10</v>
      </c>
      <c r="S123" s="214">
        <v>0</v>
      </c>
      <c r="T123" s="215">
        <f>S123*H123</f>
        <v>0</v>
      </c>
      <c r="AR123" s="26" t="s">
        <v>218</v>
      </c>
      <c r="AT123" s="26" t="s">
        <v>304</v>
      </c>
      <c r="AU123" s="26" t="s">
        <v>83</v>
      </c>
      <c r="AY123" s="26" t="s">
        <v>182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26" t="s">
        <v>81</v>
      </c>
      <c r="BK123" s="216">
        <f>ROUND(I123*H123,2)</f>
        <v>0</v>
      </c>
      <c r="BL123" s="26" t="s">
        <v>189</v>
      </c>
      <c r="BM123" s="26" t="s">
        <v>2203</v>
      </c>
    </row>
    <row r="124" spans="2:65" s="12" customFormat="1" ht="13.5">
      <c r="B124" s="217"/>
      <c r="C124" s="218"/>
      <c r="D124" s="219" t="s">
        <v>191</v>
      </c>
      <c r="E124" s="218"/>
      <c r="F124" s="221" t="s">
        <v>2204</v>
      </c>
      <c r="G124" s="218"/>
      <c r="H124" s="222">
        <v>400</v>
      </c>
      <c r="I124" s="223"/>
      <c r="J124" s="218"/>
      <c r="K124" s="218"/>
      <c r="L124" s="224"/>
      <c r="M124" s="225"/>
      <c r="N124" s="226"/>
      <c r="O124" s="226"/>
      <c r="P124" s="226"/>
      <c r="Q124" s="226"/>
      <c r="R124" s="226"/>
      <c r="S124" s="226"/>
      <c r="T124" s="227"/>
      <c r="AT124" s="228" t="s">
        <v>191</v>
      </c>
      <c r="AU124" s="228" t="s">
        <v>83</v>
      </c>
      <c r="AV124" s="12" t="s">
        <v>83</v>
      </c>
      <c r="AW124" s="12" t="s">
        <v>6</v>
      </c>
      <c r="AX124" s="12" t="s">
        <v>81</v>
      </c>
      <c r="AY124" s="228" t="s">
        <v>182</v>
      </c>
    </row>
    <row r="125" spans="2:65" s="1" customFormat="1" ht="25.5" customHeight="1">
      <c r="B125" s="43"/>
      <c r="C125" s="205" t="s">
        <v>247</v>
      </c>
      <c r="D125" s="205" t="s">
        <v>184</v>
      </c>
      <c r="E125" s="206" t="s">
        <v>2205</v>
      </c>
      <c r="F125" s="207" t="s">
        <v>2206</v>
      </c>
      <c r="G125" s="208" t="s">
        <v>204</v>
      </c>
      <c r="H125" s="209">
        <v>23</v>
      </c>
      <c r="I125" s="210"/>
      <c r="J125" s="211">
        <f>ROUND(I125*H125,2)</f>
        <v>0</v>
      </c>
      <c r="K125" s="207" t="s">
        <v>188</v>
      </c>
      <c r="L125" s="63"/>
      <c r="M125" s="212" t="s">
        <v>21</v>
      </c>
      <c r="N125" s="213" t="s">
        <v>45</v>
      </c>
      <c r="O125" s="44"/>
      <c r="P125" s="214">
        <f>O125*H125</f>
        <v>0</v>
      </c>
      <c r="Q125" s="214">
        <v>3.46E-3</v>
      </c>
      <c r="R125" s="214">
        <f>Q125*H125</f>
        <v>7.9579999999999998E-2</v>
      </c>
      <c r="S125" s="214">
        <v>0</v>
      </c>
      <c r="T125" s="215">
        <f>S125*H125</f>
        <v>0</v>
      </c>
      <c r="AR125" s="26" t="s">
        <v>189</v>
      </c>
      <c r="AT125" s="26" t="s">
        <v>184</v>
      </c>
      <c r="AU125" s="26" t="s">
        <v>83</v>
      </c>
      <c r="AY125" s="26" t="s">
        <v>182</v>
      </c>
      <c r="BE125" s="216">
        <f>IF(N125="základní",J125,0)</f>
        <v>0</v>
      </c>
      <c r="BF125" s="216">
        <f>IF(N125="snížená",J125,0)</f>
        <v>0</v>
      </c>
      <c r="BG125" s="216">
        <f>IF(N125="zákl. přenesená",J125,0)</f>
        <v>0</v>
      </c>
      <c r="BH125" s="216">
        <f>IF(N125="sníž. přenesená",J125,0)</f>
        <v>0</v>
      </c>
      <c r="BI125" s="216">
        <f>IF(N125="nulová",J125,0)</f>
        <v>0</v>
      </c>
      <c r="BJ125" s="26" t="s">
        <v>81</v>
      </c>
      <c r="BK125" s="216">
        <f>ROUND(I125*H125,2)</f>
        <v>0</v>
      </c>
      <c r="BL125" s="26" t="s">
        <v>189</v>
      </c>
      <c r="BM125" s="26" t="s">
        <v>2207</v>
      </c>
    </row>
    <row r="126" spans="2:65" s="15" customFormat="1" ht="13.5">
      <c r="B126" s="267"/>
      <c r="C126" s="268"/>
      <c r="D126" s="219" t="s">
        <v>191</v>
      </c>
      <c r="E126" s="269" t="s">
        <v>21</v>
      </c>
      <c r="F126" s="270" t="s">
        <v>2181</v>
      </c>
      <c r="G126" s="268"/>
      <c r="H126" s="269" t="s">
        <v>21</v>
      </c>
      <c r="I126" s="271"/>
      <c r="J126" s="268"/>
      <c r="K126" s="268"/>
      <c r="L126" s="272"/>
      <c r="M126" s="273"/>
      <c r="N126" s="274"/>
      <c r="O126" s="274"/>
      <c r="P126" s="274"/>
      <c r="Q126" s="274"/>
      <c r="R126" s="274"/>
      <c r="S126" s="274"/>
      <c r="T126" s="275"/>
      <c r="AT126" s="276" t="s">
        <v>191</v>
      </c>
      <c r="AU126" s="276" t="s">
        <v>83</v>
      </c>
      <c r="AV126" s="15" t="s">
        <v>81</v>
      </c>
      <c r="AW126" s="15" t="s">
        <v>37</v>
      </c>
      <c r="AX126" s="15" t="s">
        <v>74</v>
      </c>
      <c r="AY126" s="276" t="s">
        <v>182</v>
      </c>
    </row>
    <row r="127" spans="2:65" s="12" customFormat="1" ht="13.5">
      <c r="B127" s="217"/>
      <c r="C127" s="218"/>
      <c r="D127" s="219" t="s">
        <v>191</v>
      </c>
      <c r="E127" s="220" t="s">
        <v>21</v>
      </c>
      <c r="F127" s="221" t="s">
        <v>2208</v>
      </c>
      <c r="G127" s="218"/>
      <c r="H127" s="222">
        <v>20</v>
      </c>
      <c r="I127" s="223"/>
      <c r="J127" s="218"/>
      <c r="K127" s="218"/>
      <c r="L127" s="224"/>
      <c r="M127" s="225"/>
      <c r="N127" s="226"/>
      <c r="O127" s="226"/>
      <c r="P127" s="226"/>
      <c r="Q127" s="226"/>
      <c r="R127" s="226"/>
      <c r="S127" s="226"/>
      <c r="T127" s="227"/>
      <c r="AT127" s="228" t="s">
        <v>191</v>
      </c>
      <c r="AU127" s="228" t="s">
        <v>83</v>
      </c>
      <c r="AV127" s="12" t="s">
        <v>83</v>
      </c>
      <c r="AW127" s="12" t="s">
        <v>37</v>
      </c>
      <c r="AX127" s="12" t="s">
        <v>74</v>
      </c>
      <c r="AY127" s="228" t="s">
        <v>182</v>
      </c>
    </row>
    <row r="128" spans="2:65" s="12" customFormat="1" ht="27">
      <c r="B128" s="217"/>
      <c r="C128" s="218"/>
      <c r="D128" s="219" t="s">
        <v>191</v>
      </c>
      <c r="E128" s="220" t="s">
        <v>21</v>
      </c>
      <c r="F128" s="221" t="s">
        <v>2209</v>
      </c>
      <c r="G128" s="218"/>
      <c r="H128" s="222">
        <v>3</v>
      </c>
      <c r="I128" s="223"/>
      <c r="J128" s="218"/>
      <c r="K128" s="218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191</v>
      </c>
      <c r="AU128" s="228" t="s">
        <v>83</v>
      </c>
      <c r="AV128" s="12" t="s">
        <v>83</v>
      </c>
      <c r="AW128" s="12" t="s">
        <v>37</v>
      </c>
      <c r="AX128" s="12" t="s">
        <v>74</v>
      </c>
      <c r="AY128" s="228" t="s">
        <v>182</v>
      </c>
    </row>
    <row r="129" spans="2:65" s="14" customFormat="1" ht="13.5">
      <c r="B129" s="246"/>
      <c r="C129" s="247"/>
      <c r="D129" s="219" t="s">
        <v>191</v>
      </c>
      <c r="E129" s="248" t="s">
        <v>21</v>
      </c>
      <c r="F129" s="249" t="s">
        <v>281</v>
      </c>
      <c r="G129" s="247"/>
      <c r="H129" s="250">
        <v>23</v>
      </c>
      <c r="I129" s="251"/>
      <c r="J129" s="247"/>
      <c r="K129" s="247"/>
      <c r="L129" s="252"/>
      <c r="M129" s="253"/>
      <c r="N129" s="254"/>
      <c r="O129" s="254"/>
      <c r="P129" s="254"/>
      <c r="Q129" s="254"/>
      <c r="R129" s="254"/>
      <c r="S129" s="254"/>
      <c r="T129" s="255"/>
      <c r="AT129" s="256" t="s">
        <v>191</v>
      </c>
      <c r="AU129" s="256" t="s">
        <v>83</v>
      </c>
      <c r="AV129" s="14" t="s">
        <v>189</v>
      </c>
      <c r="AW129" s="14" t="s">
        <v>6</v>
      </c>
      <c r="AX129" s="14" t="s">
        <v>81</v>
      </c>
      <c r="AY129" s="256" t="s">
        <v>182</v>
      </c>
    </row>
    <row r="130" spans="2:65" s="1" customFormat="1" ht="25.5" customHeight="1">
      <c r="B130" s="43"/>
      <c r="C130" s="205" t="s">
        <v>10</v>
      </c>
      <c r="D130" s="205" t="s">
        <v>184</v>
      </c>
      <c r="E130" s="206" t="s">
        <v>2210</v>
      </c>
      <c r="F130" s="207" t="s">
        <v>2211</v>
      </c>
      <c r="G130" s="208" t="s">
        <v>204</v>
      </c>
      <c r="H130" s="209">
        <v>28</v>
      </c>
      <c r="I130" s="210"/>
      <c r="J130" s="211">
        <f>ROUND(I130*H130,2)</f>
        <v>0</v>
      </c>
      <c r="K130" s="207" t="s">
        <v>188</v>
      </c>
      <c r="L130" s="63"/>
      <c r="M130" s="212" t="s">
        <v>21</v>
      </c>
      <c r="N130" s="213" t="s">
        <v>45</v>
      </c>
      <c r="O130" s="44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AR130" s="26" t="s">
        <v>189</v>
      </c>
      <c r="AT130" s="26" t="s">
        <v>184</v>
      </c>
      <c r="AU130" s="26" t="s">
        <v>83</v>
      </c>
      <c r="AY130" s="26" t="s">
        <v>182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26" t="s">
        <v>81</v>
      </c>
      <c r="BK130" s="216">
        <f>ROUND(I130*H130,2)</f>
        <v>0</v>
      </c>
      <c r="BL130" s="26" t="s">
        <v>189</v>
      </c>
      <c r="BM130" s="26" t="s">
        <v>2212</v>
      </c>
    </row>
    <row r="131" spans="2:65" s="15" customFormat="1" ht="13.5">
      <c r="B131" s="267"/>
      <c r="C131" s="268"/>
      <c r="D131" s="219" t="s">
        <v>191</v>
      </c>
      <c r="E131" s="269" t="s">
        <v>21</v>
      </c>
      <c r="F131" s="270" t="s">
        <v>2181</v>
      </c>
      <c r="G131" s="268"/>
      <c r="H131" s="269" t="s">
        <v>21</v>
      </c>
      <c r="I131" s="271"/>
      <c r="J131" s="268"/>
      <c r="K131" s="268"/>
      <c r="L131" s="272"/>
      <c r="M131" s="273"/>
      <c r="N131" s="274"/>
      <c r="O131" s="274"/>
      <c r="P131" s="274"/>
      <c r="Q131" s="274"/>
      <c r="R131" s="274"/>
      <c r="S131" s="274"/>
      <c r="T131" s="275"/>
      <c r="AT131" s="276" t="s">
        <v>191</v>
      </c>
      <c r="AU131" s="276" t="s">
        <v>83</v>
      </c>
      <c r="AV131" s="15" t="s">
        <v>81</v>
      </c>
      <c r="AW131" s="15" t="s">
        <v>37</v>
      </c>
      <c r="AX131" s="15" t="s">
        <v>74</v>
      </c>
      <c r="AY131" s="276" t="s">
        <v>182</v>
      </c>
    </row>
    <row r="132" spans="2:65" s="12" customFormat="1" ht="13.5">
      <c r="B132" s="217"/>
      <c r="C132" s="218"/>
      <c r="D132" s="219" t="s">
        <v>191</v>
      </c>
      <c r="E132" s="220" t="s">
        <v>21</v>
      </c>
      <c r="F132" s="221" t="s">
        <v>2208</v>
      </c>
      <c r="G132" s="218"/>
      <c r="H132" s="222">
        <v>20</v>
      </c>
      <c r="I132" s="223"/>
      <c r="J132" s="218"/>
      <c r="K132" s="218"/>
      <c r="L132" s="224"/>
      <c r="M132" s="225"/>
      <c r="N132" s="226"/>
      <c r="O132" s="226"/>
      <c r="P132" s="226"/>
      <c r="Q132" s="226"/>
      <c r="R132" s="226"/>
      <c r="S132" s="226"/>
      <c r="T132" s="227"/>
      <c r="AT132" s="228" t="s">
        <v>191</v>
      </c>
      <c r="AU132" s="228" t="s">
        <v>83</v>
      </c>
      <c r="AV132" s="12" t="s">
        <v>83</v>
      </c>
      <c r="AW132" s="12" t="s">
        <v>37</v>
      </c>
      <c r="AX132" s="12" t="s">
        <v>74</v>
      </c>
      <c r="AY132" s="228" t="s">
        <v>182</v>
      </c>
    </row>
    <row r="133" spans="2:65" s="12" customFormat="1" ht="13.5">
      <c r="B133" s="217"/>
      <c r="C133" s="218"/>
      <c r="D133" s="219" t="s">
        <v>191</v>
      </c>
      <c r="E133" s="220" t="s">
        <v>21</v>
      </c>
      <c r="F133" s="221" t="s">
        <v>2213</v>
      </c>
      <c r="G133" s="218"/>
      <c r="H133" s="222">
        <v>3</v>
      </c>
      <c r="I133" s="223"/>
      <c r="J133" s="218"/>
      <c r="K133" s="218"/>
      <c r="L133" s="224"/>
      <c r="M133" s="225"/>
      <c r="N133" s="226"/>
      <c r="O133" s="226"/>
      <c r="P133" s="226"/>
      <c r="Q133" s="226"/>
      <c r="R133" s="226"/>
      <c r="S133" s="226"/>
      <c r="T133" s="227"/>
      <c r="AT133" s="228" t="s">
        <v>191</v>
      </c>
      <c r="AU133" s="228" t="s">
        <v>83</v>
      </c>
      <c r="AV133" s="12" t="s">
        <v>83</v>
      </c>
      <c r="AW133" s="12" t="s">
        <v>37</v>
      </c>
      <c r="AX133" s="12" t="s">
        <v>74</v>
      </c>
      <c r="AY133" s="228" t="s">
        <v>182</v>
      </c>
    </row>
    <row r="134" spans="2:65" s="12" customFormat="1" ht="13.5">
      <c r="B134" s="217"/>
      <c r="C134" s="218"/>
      <c r="D134" s="219" t="s">
        <v>191</v>
      </c>
      <c r="E134" s="220" t="s">
        <v>21</v>
      </c>
      <c r="F134" s="221" t="s">
        <v>21</v>
      </c>
      <c r="G134" s="218"/>
      <c r="H134" s="222">
        <v>0</v>
      </c>
      <c r="I134" s="223"/>
      <c r="J134" s="218"/>
      <c r="K134" s="218"/>
      <c r="L134" s="224"/>
      <c r="M134" s="225"/>
      <c r="N134" s="226"/>
      <c r="O134" s="226"/>
      <c r="P134" s="226"/>
      <c r="Q134" s="226"/>
      <c r="R134" s="226"/>
      <c r="S134" s="226"/>
      <c r="T134" s="227"/>
      <c r="AT134" s="228" t="s">
        <v>191</v>
      </c>
      <c r="AU134" s="228" t="s">
        <v>83</v>
      </c>
      <c r="AV134" s="12" t="s">
        <v>83</v>
      </c>
      <c r="AW134" s="12" t="s">
        <v>37</v>
      </c>
      <c r="AX134" s="12" t="s">
        <v>74</v>
      </c>
      <c r="AY134" s="228" t="s">
        <v>182</v>
      </c>
    </row>
    <row r="135" spans="2:65" s="12" customFormat="1" ht="13.5">
      <c r="B135" s="217"/>
      <c r="C135" s="218"/>
      <c r="D135" s="219" t="s">
        <v>191</v>
      </c>
      <c r="E135" s="220" t="s">
        <v>21</v>
      </c>
      <c r="F135" s="221" t="s">
        <v>2214</v>
      </c>
      <c r="G135" s="218"/>
      <c r="H135" s="222">
        <v>2</v>
      </c>
      <c r="I135" s="223"/>
      <c r="J135" s="218"/>
      <c r="K135" s="218"/>
      <c r="L135" s="224"/>
      <c r="M135" s="225"/>
      <c r="N135" s="226"/>
      <c r="O135" s="226"/>
      <c r="P135" s="226"/>
      <c r="Q135" s="226"/>
      <c r="R135" s="226"/>
      <c r="S135" s="226"/>
      <c r="T135" s="227"/>
      <c r="AT135" s="228" t="s">
        <v>191</v>
      </c>
      <c r="AU135" s="228" t="s">
        <v>83</v>
      </c>
      <c r="AV135" s="12" t="s">
        <v>83</v>
      </c>
      <c r="AW135" s="12" t="s">
        <v>37</v>
      </c>
      <c r="AX135" s="12" t="s">
        <v>74</v>
      </c>
      <c r="AY135" s="228" t="s">
        <v>182</v>
      </c>
    </row>
    <row r="136" spans="2:65" s="12" customFormat="1" ht="13.5">
      <c r="B136" s="217"/>
      <c r="C136" s="218"/>
      <c r="D136" s="219" t="s">
        <v>191</v>
      </c>
      <c r="E136" s="220" t="s">
        <v>21</v>
      </c>
      <c r="F136" s="221" t="s">
        <v>2215</v>
      </c>
      <c r="G136" s="218"/>
      <c r="H136" s="222">
        <v>3</v>
      </c>
      <c r="I136" s="223"/>
      <c r="J136" s="218"/>
      <c r="K136" s="218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191</v>
      </c>
      <c r="AU136" s="228" t="s">
        <v>83</v>
      </c>
      <c r="AV136" s="12" t="s">
        <v>83</v>
      </c>
      <c r="AW136" s="12" t="s">
        <v>37</v>
      </c>
      <c r="AX136" s="12" t="s">
        <v>74</v>
      </c>
      <c r="AY136" s="228" t="s">
        <v>182</v>
      </c>
    </row>
    <row r="137" spans="2:65" s="14" customFormat="1" ht="13.5">
      <c r="B137" s="246"/>
      <c r="C137" s="247"/>
      <c r="D137" s="219" t="s">
        <v>191</v>
      </c>
      <c r="E137" s="248" t="s">
        <v>21</v>
      </c>
      <c r="F137" s="249" t="s">
        <v>281</v>
      </c>
      <c r="G137" s="247"/>
      <c r="H137" s="250">
        <v>28</v>
      </c>
      <c r="I137" s="251"/>
      <c r="J137" s="247"/>
      <c r="K137" s="247"/>
      <c r="L137" s="252"/>
      <c r="M137" s="253"/>
      <c r="N137" s="254"/>
      <c r="O137" s="254"/>
      <c r="P137" s="254"/>
      <c r="Q137" s="254"/>
      <c r="R137" s="254"/>
      <c r="S137" s="254"/>
      <c r="T137" s="255"/>
      <c r="AT137" s="256" t="s">
        <v>191</v>
      </c>
      <c r="AU137" s="256" t="s">
        <v>83</v>
      </c>
      <c r="AV137" s="14" t="s">
        <v>189</v>
      </c>
      <c r="AW137" s="14" t="s">
        <v>37</v>
      </c>
      <c r="AX137" s="14" t="s">
        <v>81</v>
      </c>
      <c r="AY137" s="256" t="s">
        <v>182</v>
      </c>
    </row>
    <row r="138" spans="2:65" s="1" customFormat="1" ht="16.5" customHeight="1">
      <c r="B138" s="43"/>
      <c r="C138" s="257" t="s">
        <v>260</v>
      </c>
      <c r="D138" s="257" t="s">
        <v>304</v>
      </c>
      <c r="E138" s="258" t="s">
        <v>2216</v>
      </c>
      <c r="F138" s="259" t="s">
        <v>2217</v>
      </c>
      <c r="G138" s="260" t="s">
        <v>204</v>
      </c>
      <c r="H138" s="261">
        <v>2</v>
      </c>
      <c r="I138" s="262"/>
      <c r="J138" s="263">
        <f>ROUND(I138*H138,2)</f>
        <v>0</v>
      </c>
      <c r="K138" s="259" t="s">
        <v>188</v>
      </c>
      <c r="L138" s="264"/>
      <c r="M138" s="265" t="s">
        <v>21</v>
      </c>
      <c r="N138" s="266" t="s">
        <v>45</v>
      </c>
      <c r="O138" s="44"/>
      <c r="P138" s="214">
        <f>O138*H138</f>
        <v>0</v>
      </c>
      <c r="Q138" s="214">
        <v>6.3E-2</v>
      </c>
      <c r="R138" s="214">
        <f>Q138*H138</f>
        <v>0.126</v>
      </c>
      <c r="S138" s="214">
        <v>0</v>
      </c>
      <c r="T138" s="215">
        <f>S138*H138</f>
        <v>0</v>
      </c>
      <c r="AR138" s="26" t="s">
        <v>218</v>
      </c>
      <c r="AT138" s="26" t="s">
        <v>304</v>
      </c>
      <c r="AU138" s="26" t="s">
        <v>83</v>
      </c>
      <c r="AY138" s="26" t="s">
        <v>182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26" t="s">
        <v>81</v>
      </c>
      <c r="BK138" s="216">
        <f>ROUND(I138*H138,2)</f>
        <v>0</v>
      </c>
      <c r="BL138" s="26" t="s">
        <v>189</v>
      </c>
      <c r="BM138" s="26" t="s">
        <v>2218</v>
      </c>
    </row>
    <row r="139" spans="2:65" s="15" customFormat="1" ht="13.5">
      <c r="B139" s="267"/>
      <c r="C139" s="268"/>
      <c r="D139" s="219" t="s">
        <v>191</v>
      </c>
      <c r="E139" s="269" t="s">
        <v>21</v>
      </c>
      <c r="F139" s="270" t="s">
        <v>2181</v>
      </c>
      <c r="G139" s="268"/>
      <c r="H139" s="269" t="s">
        <v>21</v>
      </c>
      <c r="I139" s="271"/>
      <c r="J139" s="268"/>
      <c r="K139" s="268"/>
      <c r="L139" s="272"/>
      <c r="M139" s="273"/>
      <c r="N139" s="274"/>
      <c r="O139" s="274"/>
      <c r="P139" s="274"/>
      <c r="Q139" s="274"/>
      <c r="R139" s="274"/>
      <c r="S139" s="274"/>
      <c r="T139" s="275"/>
      <c r="AT139" s="276" t="s">
        <v>191</v>
      </c>
      <c r="AU139" s="276" t="s">
        <v>83</v>
      </c>
      <c r="AV139" s="15" t="s">
        <v>81</v>
      </c>
      <c r="AW139" s="15" t="s">
        <v>37</v>
      </c>
      <c r="AX139" s="15" t="s">
        <v>74</v>
      </c>
      <c r="AY139" s="276" t="s">
        <v>182</v>
      </c>
    </row>
    <row r="140" spans="2:65" s="12" customFormat="1" ht="13.5">
      <c r="B140" s="217"/>
      <c r="C140" s="218"/>
      <c r="D140" s="219" t="s">
        <v>191</v>
      </c>
      <c r="E140" s="220" t="s">
        <v>21</v>
      </c>
      <c r="F140" s="221" t="s">
        <v>2214</v>
      </c>
      <c r="G140" s="218"/>
      <c r="H140" s="222">
        <v>2</v>
      </c>
      <c r="I140" s="223"/>
      <c r="J140" s="218"/>
      <c r="K140" s="218"/>
      <c r="L140" s="224"/>
      <c r="M140" s="225"/>
      <c r="N140" s="226"/>
      <c r="O140" s="226"/>
      <c r="P140" s="226"/>
      <c r="Q140" s="226"/>
      <c r="R140" s="226"/>
      <c r="S140" s="226"/>
      <c r="T140" s="227"/>
      <c r="AT140" s="228" t="s">
        <v>191</v>
      </c>
      <c r="AU140" s="228" t="s">
        <v>83</v>
      </c>
      <c r="AV140" s="12" t="s">
        <v>83</v>
      </c>
      <c r="AW140" s="12" t="s">
        <v>37</v>
      </c>
      <c r="AX140" s="12" t="s">
        <v>81</v>
      </c>
      <c r="AY140" s="228" t="s">
        <v>182</v>
      </c>
    </row>
    <row r="141" spans="2:65" s="1" customFormat="1" ht="16.5" customHeight="1">
      <c r="B141" s="43"/>
      <c r="C141" s="257" t="s">
        <v>265</v>
      </c>
      <c r="D141" s="257" t="s">
        <v>304</v>
      </c>
      <c r="E141" s="258" t="s">
        <v>2219</v>
      </c>
      <c r="F141" s="259" t="s">
        <v>2220</v>
      </c>
      <c r="G141" s="260" t="s">
        <v>204</v>
      </c>
      <c r="H141" s="261">
        <v>3</v>
      </c>
      <c r="I141" s="262"/>
      <c r="J141" s="263">
        <f>ROUND(I141*H141,2)</f>
        <v>0</v>
      </c>
      <c r="K141" s="259" t="s">
        <v>21</v>
      </c>
      <c r="L141" s="264"/>
      <c r="M141" s="265" t="s">
        <v>21</v>
      </c>
      <c r="N141" s="266" t="s">
        <v>45</v>
      </c>
      <c r="O141" s="44"/>
      <c r="P141" s="214">
        <f>O141*H141</f>
        <v>0</v>
      </c>
      <c r="Q141" s="214">
        <v>1.7999999999999999E-2</v>
      </c>
      <c r="R141" s="214">
        <f>Q141*H141</f>
        <v>5.3999999999999992E-2</v>
      </c>
      <c r="S141" s="214">
        <v>0</v>
      </c>
      <c r="T141" s="215">
        <f>S141*H141</f>
        <v>0</v>
      </c>
      <c r="AR141" s="26" t="s">
        <v>218</v>
      </c>
      <c r="AT141" s="26" t="s">
        <v>304</v>
      </c>
      <c r="AU141" s="26" t="s">
        <v>83</v>
      </c>
      <c r="AY141" s="26" t="s">
        <v>182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26" t="s">
        <v>81</v>
      </c>
      <c r="BK141" s="216">
        <f>ROUND(I141*H141,2)</f>
        <v>0</v>
      </c>
      <c r="BL141" s="26" t="s">
        <v>189</v>
      </c>
      <c r="BM141" s="26" t="s">
        <v>2221</v>
      </c>
    </row>
    <row r="142" spans="2:65" s="15" customFormat="1" ht="13.5">
      <c r="B142" s="267"/>
      <c r="C142" s="268"/>
      <c r="D142" s="219" t="s">
        <v>191</v>
      </c>
      <c r="E142" s="269" t="s">
        <v>21</v>
      </c>
      <c r="F142" s="270" t="s">
        <v>2181</v>
      </c>
      <c r="G142" s="268"/>
      <c r="H142" s="269" t="s">
        <v>21</v>
      </c>
      <c r="I142" s="271"/>
      <c r="J142" s="268"/>
      <c r="K142" s="268"/>
      <c r="L142" s="272"/>
      <c r="M142" s="273"/>
      <c r="N142" s="274"/>
      <c r="O142" s="274"/>
      <c r="P142" s="274"/>
      <c r="Q142" s="274"/>
      <c r="R142" s="274"/>
      <c r="S142" s="274"/>
      <c r="T142" s="275"/>
      <c r="AT142" s="276" t="s">
        <v>191</v>
      </c>
      <c r="AU142" s="276" t="s">
        <v>83</v>
      </c>
      <c r="AV142" s="15" t="s">
        <v>81</v>
      </c>
      <c r="AW142" s="15" t="s">
        <v>37</v>
      </c>
      <c r="AX142" s="15" t="s">
        <v>74</v>
      </c>
      <c r="AY142" s="276" t="s">
        <v>182</v>
      </c>
    </row>
    <row r="143" spans="2:65" s="12" customFormat="1" ht="13.5">
      <c r="B143" s="217"/>
      <c r="C143" s="218"/>
      <c r="D143" s="219" t="s">
        <v>191</v>
      </c>
      <c r="E143" s="220" t="s">
        <v>21</v>
      </c>
      <c r="F143" s="221" t="s">
        <v>2215</v>
      </c>
      <c r="G143" s="218"/>
      <c r="H143" s="222">
        <v>3</v>
      </c>
      <c r="I143" s="223"/>
      <c r="J143" s="218"/>
      <c r="K143" s="218"/>
      <c r="L143" s="224"/>
      <c r="M143" s="225"/>
      <c r="N143" s="226"/>
      <c r="O143" s="226"/>
      <c r="P143" s="226"/>
      <c r="Q143" s="226"/>
      <c r="R143" s="226"/>
      <c r="S143" s="226"/>
      <c r="T143" s="227"/>
      <c r="AT143" s="228" t="s">
        <v>191</v>
      </c>
      <c r="AU143" s="228" t="s">
        <v>83</v>
      </c>
      <c r="AV143" s="12" t="s">
        <v>83</v>
      </c>
      <c r="AW143" s="12" t="s">
        <v>37</v>
      </c>
      <c r="AX143" s="12" t="s">
        <v>81</v>
      </c>
      <c r="AY143" s="228" t="s">
        <v>182</v>
      </c>
    </row>
    <row r="144" spans="2:65" s="1" customFormat="1" ht="25.5" customHeight="1">
      <c r="B144" s="43"/>
      <c r="C144" s="257" t="s">
        <v>353</v>
      </c>
      <c r="D144" s="257" t="s">
        <v>304</v>
      </c>
      <c r="E144" s="258" t="s">
        <v>2222</v>
      </c>
      <c r="F144" s="259" t="s">
        <v>2223</v>
      </c>
      <c r="G144" s="260" t="s">
        <v>204</v>
      </c>
      <c r="H144" s="261">
        <v>23</v>
      </c>
      <c r="I144" s="262"/>
      <c r="J144" s="263">
        <f>ROUND(I144*H144,2)</f>
        <v>0</v>
      </c>
      <c r="K144" s="259" t="s">
        <v>21</v>
      </c>
      <c r="L144" s="264"/>
      <c r="M144" s="265" t="s">
        <v>21</v>
      </c>
      <c r="N144" s="266" t="s">
        <v>45</v>
      </c>
      <c r="O144" s="44"/>
      <c r="P144" s="214">
        <f>O144*H144</f>
        <v>0</v>
      </c>
      <c r="Q144" s="214">
        <v>2.7E-2</v>
      </c>
      <c r="R144" s="214">
        <f>Q144*H144</f>
        <v>0.621</v>
      </c>
      <c r="S144" s="214">
        <v>0</v>
      </c>
      <c r="T144" s="215">
        <f>S144*H144</f>
        <v>0</v>
      </c>
      <c r="AR144" s="26" t="s">
        <v>218</v>
      </c>
      <c r="AT144" s="26" t="s">
        <v>304</v>
      </c>
      <c r="AU144" s="26" t="s">
        <v>83</v>
      </c>
      <c r="AY144" s="26" t="s">
        <v>182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26" t="s">
        <v>81</v>
      </c>
      <c r="BK144" s="216">
        <f>ROUND(I144*H144,2)</f>
        <v>0</v>
      </c>
      <c r="BL144" s="26" t="s">
        <v>189</v>
      </c>
      <c r="BM144" s="26" t="s">
        <v>2224</v>
      </c>
    </row>
    <row r="145" spans="2:65" s="15" customFormat="1" ht="13.5">
      <c r="B145" s="267"/>
      <c r="C145" s="268"/>
      <c r="D145" s="219" t="s">
        <v>191</v>
      </c>
      <c r="E145" s="269" t="s">
        <v>21</v>
      </c>
      <c r="F145" s="270" t="s">
        <v>2181</v>
      </c>
      <c r="G145" s="268"/>
      <c r="H145" s="269" t="s">
        <v>21</v>
      </c>
      <c r="I145" s="271"/>
      <c r="J145" s="268"/>
      <c r="K145" s="268"/>
      <c r="L145" s="272"/>
      <c r="M145" s="273"/>
      <c r="N145" s="274"/>
      <c r="O145" s="274"/>
      <c r="P145" s="274"/>
      <c r="Q145" s="274"/>
      <c r="R145" s="274"/>
      <c r="S145" s="274"/>
      <c r="T145" s="275"/>
      <c r="AT145" s="276" t="s">
        <v>191</v>
      </c>
      <c r="AU145" s="276" t="s">
        <v>83</v>
      </c>
      <c r="AV145" s="15" t="s">
        <v>81</v>
      </c>
      <c r="AW145" s="15" t="s">
        <v>37</v>
      </c>
      <c r="AX145" s="15" t="s">
        <v>74</v>
      </c>
      <c r="AY145" s="276" t="s">
        <v>182</v>
      </c>
    </row>
    <row r="146" spans="2:65" s="12" customFormat="1" ht="13.5">
      <c r="B146" s="217"/>
      <c r="C146" s="218"/>
      <c r="D146" s="219" t="s">
        <v>191</v>
      </c>
      <c r="E146" s="220" t="s">
        <v>21</v>
      </c>
      <c r="F146" s="221" t="s">
        <v>2208</v>
      </c>
      <c r="G146" s="218"/>
      <c r="H146" s="222">
        <v>20</v>
      </c>
      <c r="I146" s="223"/>
      <c r="J146" s="218"/>
      <c r="K146" s="218"/>
      <c r="L146" s="224"/>
      <c r="M146" s="225"/>
      <c r="N146" s="226"/>
      <c r="O146" s="226"/>
      <c r="P146" s="226"/>
      <c r="Q146" s="226"/>
      <c r="R146" s="226"/>
      <c r="S146" s="226"/>
      <c r="T146" s="227"/>
      <c r="AT146" s="228" t="s">
        <v>191</v>
      </c>
      <c r="AU146" s="228" t="s">
        <v>83</v>
      </c>
      <c r="AV146" s="12" t="s">
        <v>83</v>
      </c>
      <c r="AW146" s="12" t="s">
        <v>37</v>
      </c>
      <c r="AX146" s="12" t="s">
        <v>74</v>
      </c>
      <c r="AY146" s="228" t="s">
        <v>182</v>
      </c>
    </row>
    <row r="147" spans="2:65" s="12" customFormat="1" ht="13.5">
      <c r="B147" s="217"/>
      <c r="C147" s="218"/>
      <c r="D147" s="219" t="s">
        <v>191</v>
      </c>
      <c r="E147" s="220" t="s">
        <v>21</v>
      </c>
      <c r="F147" s="221" t="s">
        <v>2225</v>
      </c>
      <c r="G147" s="218"/>
      <c r="H147" s="222">
        <v>3</v>
      </c>
      <c r="I147" s="223"/>
      <c r="J147" s="218"/>
      <c r="K147" s="218"/>
      <c r="L147" s="224"/>
      <c r="M147" s="225"/>
      <c r="N147" s="226"/>
      <c r="O147" s="226"/>
      <c r="P147" s="226"/>
      <c r="Q147" s="226"/>
      <c r="R147" s="226"/>
      <c r="S147" s="226"/>
      <c r="T147" s="227"/>
      <c r="AT147" s="228" t="s">
        <v>191</v>
      </c>
      <c r="AU147" s="228" t="s">
        <v>83</v>
      </c>
      <c r="AV147" s="12" t="s">
        <v>83</v>
      </c>
      <c r="AW147" s="12" t="s">
        <v>37</v>
      </c>
      <c r="AX147" s="12" t="s">
        <v>74</v>
      </c>
      <c r="AY147" s="228" t="s">
        <v>182</v>
      </c>
    </row>
    <row r="148" spans="2:65" s="14" customFormat="1" ht="13.5">
      <c r="B148" s="246"/>
      <c r="C148" s="247"/>
      <c r="D148" s="219" t="s">
        <v>191</v>
      </c>
      <c r="E148" s="248" t="s">
        <v>21</v>
      </c>
      <c r="F148" s="249" t="s">
        <v>281</v>
      </c>
      <c r="G148" s="247"/>
      <c r="H148" s="250">
        <v>23</v>
      </c>
      <c r="I148" s="251"/>
      <c r="J148" s="247"/>
      <c r="K148" s="247"/>
      <c r="L148" s="252"/>
      <c r="M148" s="253"/>
      <c r="N148" s="254"/>
      <c r="O148" s="254"/>
      <c r="P148" s="254"/>
      <c r="Q148" s="254"/>
      <c r="R148" s="254"/>
      <c r="S148" s="254"/>
      <c r="T148" s="255"/>
      <c r="AT148" s="256" t="s">
        <v>191</v>
      </c>
      <c r="AU148" s="256" t="s">
        <v>83</v>
      </c>
      <c r="AV148" s="14" t="s">
        <v>189</v>
      </c>
      <c r="AW148" s="14" t="s">
        <v>37</v>
      </c>
      <c r="AX148" s="14" t="s">
        <v>81</v>
      </c>
      <c r="AY148" s="256" t="s">
        <v>182</v>
      </c>
    </row>
    <row r="149" spans="2:65" s="1" customFormat="1" ht="16.5" customHeight="1">
      <c r="B149" s="43"/>
      <c r="C149" s="205" t="s">
        <v>359</v>
      </c>
      <c r="D149" s="205" t="s">
        <v>184</v>
      </c>
      <c r="E149" s="206" t="s">
        <v>2226</v>
      </c>
      <c r="F149" s="207" t="s">
        <v>2227</v>
      </c>
      <c r="G149" s="208" t="s">
        <v>204</v>
      </c>
      <c r="H149" s="209">
        <v>28</v>
      </c>
      <c r="I149" s="210"/>
      <c r="J149" s="211">
        <f>ROUND(I149*H149,2)</f>
        <v>0</v>
      </c>
      <c r="K149" s="207" t="s">
        <v>188</v>
      </c>
      <c r="L149" s="63"/>
      <c r="M149" s="212" t="s">
        <v>21</v>
      </c>
      <c r="N149" s="213" t="s">
        <v>45</v>
      </c>
      <c r="O149" s="44"/>
      <c r="P149" s="214">
        <f>O149*H149</f>
        <v>0</v>
      </c>
      <c r="Q149" s="214">
        <v>0</v>
      </c>
      <c r="R149" s="214">
        <f>Q149*H149</f>
        <v>0</v>
      </c>
      <c r="S149" s="214">
        <v>0</v>
      </c>
      <c r="T149" s="215">
        <f>S149*H149</f>
        <v>0</v>
      </c>
      <c r="AR149" s="26" t="s">
        <v>189</v>
      </c>
      <c r="AT149" s="26" t="s">
        <v>184</v>
      </c>
      <c r="AU149" s="26" t="s">
        <v>83</v>
      </c>
      <c r="AY149" s="26" t="s">
        <v>182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26" t="s">
        <v>81</v>
      </c>
      <c r="BK149" s="216">
        <f>ROUND(I149*H149,2)</f>
        <v>0</v>
      </c>
      <c r="BL149" s="26" t="s">
        <v>189</v>
      </c>
      <c r="BM149" s="26" t="s">
        <v>2228</v>
      </c>
    </row>
    <row r="150" spans="2:65" s="1" customFormat="1" ht="16.5" customHeight="1">
      <c r="B150" s="43"/>
      <c r="C150" s="205" t="s">
        <v>364</v>
      </c>
      <c r="D150" s="205" t="s">
        <v>184</v>
      </c>
      <c r="E150" s="206" t="s">
        <v>2229</v>
      </c>
      <c r="F150" s="207" t="s">
        <v>2230</v>
      </c>
      <c r="G150" s="208" t="s">
        <v>204</v>
      </c>
      <c r="H150" s="209">
        <v>25</v>
      </c>
      <c r="I150" s="210"/>
      <c r="J150" s="211">
        <f>ROUND(I150*H150,2)</f>
        <v>0</v>
      </c>
      <c r="K150" s="207" t="s">
        <v>188</v>
      </c>
      <c r="L150" s="63"/>
      <c r="M150" s="212" t="s">
        <v>21</v>
      </c>
      <c r="N150" s="213" t="s">
        <v>45</v>
      </c>
      <c r="O150" s="44"/>
      <c r="P150" s="214">
        <f>O150*H150</f>
        <v>0</v>
      </c>
      <c r="Q150" s="214">
        <v>5.0000000000000002E-5</v>
      </c>
      <c r="R150" s="214">
        <f>Q150*H150</f>
        <v>1.25E-3</v>
      </c>
      <c r="S150" s="214">
        <v>0</v>
      </c>
      <c r="T150" s="215">
        <f>S150*H150</f>
        <v>0</v>
      </c>
      <c r="AR150" s="26" t="s">
        <v>189</v>
      </c>
      <c r="AT150" s="26" t="s">
        <v>184</v>
      </c>
      <c r="AU150" s="26" t="s">
        <v>83</v>
      </c>
      <c r="AY150" s="26" t="s">
        <v>182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26" t="s">
        <v>81</v>
      </c>
      <c r="BK150" s="216">
        <f>ROUND(I150*H150,2)</f>
        <v>0</v>
      </c>
      <c r="BL150" s="26" t="s">
        <v>189</v>
      </c>
      <c r="BM150" s="26" t="s">
        <v>2231</v>
      </c>
    </row>
    <row r="151" spans="2:65" s="15" customFormat="1" ht="13.5">
      <c r="B151" s="267"/>
      <c r="C151" s="268"/>
      <c r="D151" s="219" t="s">
        <v>191</v>
      </c>
      <c r="E151" s="269" t="s">
        <v>21</v>
      </c>
      <c r="F151" s="270" t="s">
        <v>2181</v>
      </c>
      <c r="G151" s="268"/>
      <c r="H151" s="269" t="s">
        <v>21</v>
      </c>
      <c r="I151" s="271"/>
      <c r="J151" s="268"/>
      <c r="K151" s="268"/>
      <c r="L151" s="272"/>
      <c r="M151" s="273"/>
      <c r="N151" s="274"/>
      <c r="O151" s="274"/>
      <c r="P151" s="274"/>
      <c r="Q151" s="274"/>
      <c r="R151" s="274"/>
      <c r="S151" s="274"/>
      <c r="T151" s="275"/>
      <c r="AT151" s="276" t="s">
        <v>191</v>
      </c>
      <c r="AU151" s="276" t="s">
        <v>83</v>
      </c>
      <c r="AV151" s="15" t="s">
        <v>81</v>
      </c>
      <c r="AW151" s="15" t="s">
        <v>37</v>
      </c>
      <c r="AX151" s="15" t="s">
        <v>74</v>
      </c>
      <c r="AY151" s="276" t="s">
        <v>182</v>
      </c>
    </row>
    <row r="152" spans="2:65" s="12" customFormat="1" ht="13.5">
      <c r="B152" s="217"/>
      <c r="C152" s="218"/>
      <c r="D152" s="219" t="s">
        <v>191</v>
      </c>
      <c r="E152" s="220" t="s">
        <v>21</v>
      </c>
      <c r="F152" s="221" t="s">
        <v>2208</v>
      </c>
      <c r="G152" s="218"/>
      <c r="H152" s="222">
        <v>20</v>
      </c>
      <c r="I152" s="223"/>
      <c r="J152" s="218"/>
      <c r="K152" s="218"/>
      <c r="L152" s="224"/>
      <c r="M152" s="225"/>
      <c r="N152" s="226"/>
      <c r="O152" s="226"/>
      <c r="P152" s="226"/>
      <c r="Q152" s="226"/>
      <c r="R152" s="226"/>
      <c r="S152" s="226"/>
      <c r="T152" s="227"/>
      <c r="AT152" s="228" t="s">
        <v>191</v>
      </c>
      <c r="AU152" s="228" t="s">
        <v>83</v>
      </c>
      <c r="AV152" s="12" t="s">
        <v>83</v>
      </c>
      <c r="AW152" s="12" t="s">
        <v>37</v>
      </c>
      <c r="AX152" s="12" t="s">
        <v>74</v>
      </c>
      <c r="AY152" s="228" t="s">
        <v>182</v>
      </c>
    </row>
    <row r="153" spans="2:65" s="12" customFormat="1" ht="13.5">
      <c r="B153" s="217"/>
      <c r="C153" s="218"/>
      <c r="D153" s="219" t="s">
        <v>191</v>
      </c>
      <c r="E153" s="220" t="s">
        <v>21</v>
      </c>
      <c r="F153" s="221" t="s">
        <v>2214</v>
      </c>
      <c r="G153" s="218"/>
      <c r="H153" s="222">
        <v>2</v>
      </c>
      <c r="I153" s="223"/>
      <c r="J153" s="218"/>
      <c r="K153" s="218"/>
      <c r="L153" s="224"/>
      <c r="M153" s="225"/>
      <c r="N153" s="226"/>
      <c r="O153" s="226"/>
      <c r="P153" s="226"/>
      <c r="Q153" s="226"/>
      <c r="R153" s="226"/>
      <c r="S153" s="226"/>
      <c r="T153" s="227"/>
      <c r="AT153" s="228" t="s">
        <v>191</v>
      </c>
      <c r="AU153" s="228" t="s">
        <v>83</v>
      </c>
      <c r="AV153" s="12" t="s">
        <v>83</v>
      </c>
      <c r="AW153" s="12" t="s">
        <v>37</v>
      </c>
      <c r="AX153" s="12" t="s">
        <v>74</v>
      </c>
      <c r="AY153" s="228" t="s">
        <v>182</v>
      </c>
    </row>
    <row r="154" spans="2:65" s="12" customFormat="1" ht="13.5">
      <c r="B154" s="217"/>
      <c r="C154" s="218"/>
      <c r="D154" s="219" t="s">
        <v>191</v>
      </c>
      <c r="E154" s="220" t="s">
        <v>21</v>
      </c>
      <c r="F154" s="221" t="s">
        <v>2232</v>
      </c>
      <c r="G154" s="218"/>
      <c r="H154" s="222">
        <v>3</v>
      </c>
      <c r="I154" s="223"/>
      <c r="J154" s="218"/>
      <c r="K154" s="218"/>
      <c r="L154" s="224"/>
      <c r="M154" s="225"/>
      <c r="N154" s="226"/>
      <c r="O154" s="226"/>
      <c r="P154" s="226"/>
      <c r="Q154" s="226"/>
      <c r="R154" s="226"/>
      <c r="S154" s="226"/>
      <c r="T154" s="227"/>
      <c r="AT154" s="228" t="s">
        <v>191</v>
      </c>
      <c r="AU154" s="228" t="s">
        <v>83</v>
      </c>
      <c r="AV154" s="12" t="s">
        <v>83</v>
      </c>
      <c r="AW154" s="12" t="s">
        <v>37</v>
      </c>
      <c r="AX154" s="12" t="s">
        <v>74</v>
      </c>
      <c r="AY154" s="228" t="s">
        <v>182</v>
      </c>
    </row>
    <row r="155" spans="2:65" s="14" customFormat="1" ht="13.5">
      <c r="B155" s="246"/>
      <c r="C155" s="247"/>
      <c r="D155" s="219" t="s">
        <v>191</v>
      </c>
      <c r="E155" s="248" t="s">
        <v>21</v>
      </c>
      <c r="F155" s="249" t="s">
        <v>281</v>
      </c>
      <c r="G155" s="247"/>
      <c r="H155" s="250">
        <v>25</v>
      </c>
      <c r="I155" s="251"/>
      <c r="J155" s="247"/>
      <c r="K155" s="247"/>
      <c r="L155" s="252"/>
      <c r="M155" s="253"/>
      <c r="N155" s="254"/>
      <c r="O155" s="254"/>
      <c r="P155" s="254"/>
      <c r="Q155" s="254"/>
      <c r="R155" s="254"/>
      <c r="S155" s="254"/>
      <c r="T155" s="255"/>
      <c r="AT155" s="256" t="s">
        <v>191</v>
      </c>
      <c r="AU155" s="256" t="s">
        <v>83</v>
      </c>
      <c r="AV155" s="14" t="s">
        <v>189</v>
      </c>
      <c r="AW155" s="14" t="s">
        <v>37</v>
      </c>
      <c r="AX155" s="14" t="s">
        <v>81</v>
      </c>
      <c r="AY155" s="256" t="s">
        <v>182</v>
      </c>
    </row>
    <row r="156" spans="2:65" s="1" customFormat="1" ht="16.5" customHeight="1">
      <c r="B156" s="43"/>
      <c r="C156" s="257" t="s">
        <v>9</v>
      </c>
      <c r="D156" s="257" t="s">
        <v>304</v>
      </c>
      <c r="E156" s="258" t="s">
        <v>2233</v>
      </c>
      <c r="F156" s="259" t="s">
        <v>2234</v>
      </c>
      <c r="G156" s="260" t="s">
        <v>204</v>
      </c>
      <c r="H156" s="261">
        <v>75</v>
      </c>
      <c r="I156" s="262"/>
      <c r="J156" s="263">
        <f>ROUND(I156*H156,2)</f>
        <v>0</v>
      </c>
      <c r="K156" s="259" t="s">
        <v>21</v>
      </c>
      <c r="L156" s="264"/>
      <c r="M156" s="265" t="s">
        <v>21</v>
      </c>
      <c r="N156" s="266" t="s">
        <v>45</v>
      </c>
      <c r="O156" s="44"/>
      <c r="P156" s="214">
        <f>O156*H156</f>
        <v>0</v>
      </c>
      <c r="Q156" s="214">
        <v>2.8000000000000001E-2</v>
      </c>
      <c r="R156" s="214">
        <f>Q156*H156</f>
        <v>2.1</v>
      </c>
      <c r="S156" s="214">
        <v>0</v>
      </c>
      <c r="T156" s="215">
        <f>S156*H156</f>
        <v>0</v>
      </c>
      <c r="AR156" s="26" t="s">
        <v>218</v>
      </c>
      <c r="AT156" s="26" t="s">
        <v>304</v>
      </c>
      <c r="AU156" s="26" t="s">
        <v>83</v>
      </c>
      <c r="AY156" s="26" t="s">
        <v>182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26" t="s">
        <v>81</v>
      </c>
      <c r="BK156" s="216">
        <f>ROUND(I156*H156,2)</f>
        <v>0</v>
      </c>
      <c r="BL156" s="26" t="s">
        <v>189</v>
      </c>
      <c r="BM156" s="26" t="s">
        <v>2235</v>
      </c>
    </row>
    <row r="157" spans="2:65" s="12" customFormat="1" ht="13.5">
      <c r="B157" s="217"/>
      <c r="C157" s="218"/>
      <c r="D157" s="219" t="s">
        <v>191</v>
      </c>
      <c r="E157" s="218"/>
      <c r="F157" s="221" t="s">
        <v>2236</v>
      </c>
      <c r="G157" s="218"/>
      <c r="H157" s="222">
        <v>75</v>
      </c>
      <c r="I157" s="223"/>
      <c r="J157" s="218"/>
      <c r="K157" s="218"/>
      <c r="L157" s="224"/>
      <c r="M157" s="293"/>
      <c r="N157" s="294"/>
      <c r="O157" s="294"/>
      <c r="P157" s="294"/>
      <c r="Q157" s="294"/>
      <c r="R157" s="294"/>
      <c r="S157" s="294"/>
      <c r="T157" s="295"/>
      <c r="AT157" s="228" t="s">
        <v>191</v>
      </c>
      <c r="AU157" s="228" t="s">
        <v>83</v>
      </c>
      <c r="AV157" s="12" t="s">
        <v>83</v>
      </c>
      <c r="AW157" s="12" t="s">
        <v>6</v>
      </c>
      <c r="AX157" s="12" t="s">
        <v>81</v>
      </c>
      <c r="AY157" s="228" t="s">
        <v>182</v>
      </c>
    </row>
    <row r="158" spans="2:65" s="1" customFormat="1" ht="6.95" customHeight="1">
      <c r="B158" s="58"/>
      <c r="C158" s="59"/>
      <c r="D158" s="59"/>
      <c r="E158" s="59"/>
      <c r="F158" s="59"/>
      <c r="G158" s="59"/>
      <c r="H158" s="59"/>
      <c r="I158" s="150"/>
      <c r="J158" s="59"/>
      <c r="K158" s="59"/>
      <c r="L158" s="63"/>
    </row>
  </sheetData>
  <sheetProtection algorithmName="SHA-512" hashValue="4dqLd46Lh4OlwXARrZy67Ii0NQG0JpXNflYRLKRbkQFnGWaL5jje25w04IVM0dddQr6cKsjV5NNMQwkRYpBA7Q==" saltValue="SvqYmCCgJc6zFXi6RN5tdzHn2ihtvzL2xC7aDsy+gxM1sGgU/j3tjuJ/WC0+XO2/BL6pQthc8YQe0FX7orLGwg==" spinCount="100000" sheet="1" objects="1" scenarios="1" formatColumns="0" formatRows="0" autoFilter="0"/>
  <autoFilter ref="C83:K157"/>
  <mergeCells count="13">
    <mergeCell ref="E76:H76"/>
    <mergeCell ref="G1:H1"/>
    <mergeCell ref="L2:V2"/>
    <mergeCell ref="E49:H49"/>
    <mergeCell ref="E51:H51"/>
    <mergeCell ref="J55:J56"/>
    <mergeCell ref="E72:H72"/>
    <mergeCell ref="E74:H74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7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145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s="1" customFormat="1" ht="15">
      <c r="B8" s="43"/>
      <c r="C8" s="44"/>
      <c r="D8" s="39" t="s">
        <v>152</v>
      </c>
      <c r="E8" s="44"/>
      <c r="F8" s="44"/>
      <c r="G8" s="44"/>
      <c r="H8" s="44"/>
      <c r="I8" s="129"/>
      <c r="J8" s="44"/>
      <c r="K8" s="47"/>
    </row>
    <row r="9" spans="1:70" s="1" customFormat="1" ht="36.950000000000003" customHeight="1">
      <c r="B9" s="43"/>
      <c r="C9" s="44"/>
      <c r="D9" s="44"/>
      <c r="E9" s="419" t="s">
        <v>2237</v>
      </c>
      <c r="F9" s="418"/>
      <c r="G9" s="418"/>
      <c r="H9" s="418"/>
      <c r="I9" s="129"/>
      <c r="J9" s="44"/>
      <c r="K9" s="47"/>
    </row>
    <row r="10" spans="1:70" s="1" customFormat="1" ht="13.5">
      <c r="B10" s="43"/>
      <c r="C10" s="44"/>
      <c r="D10" s="44"/>
      <c r="E10" s="44"/>
      <c r="F10" s="44"/>
      <c r="G10" s="44"/>
      <c r="H10" s="44"/>
      <c r="I10" s="129"/>
      <c r="J10" s="44"/>
      <c r="K10" s="47"/>
    </row>
    <row r="11" spans="1:70" s="1" customFormat="1" ht="14.45" customHeight="1">
      <c r="B11" s="43"/>
      <c r="C11" s="44"/>
      <c r="D11" s="39" t="s">
        <v>20</v>
      </c>
      <c r="E11" s="44"/>
      <c r="F11" s="37" t="s">
        <v>21</v>
      </c>
      <c r="G11" s="44"/>
      <c r="H11" s="44"/>
      <c r="I11" s="130" t="s">
        <v>22</v>
      </c>
      <c r="J11" s="37" t="s">
        <v>21</v>
      </c>
      <c r="K11" s="47"/>
    </row>
    <row r="12" spans="1:70" s="1" customFormat="1" ht="14.45" customHeight="1">
      <c r="B12" s="43"/>
      <c r="C12" s="44"/>
      <c r="D12" s="39" t="s">
        <v>23</v>
      </c>
      <c r="E12" s="44"/>
      <c r="F12" s="37" t="s">
        <v>24</v>
      </c>
      <c r="G12" s="44"/>
      <c r="H12" s="44"/>
      <c r="I12" s="130" t="s">
        <v>25</v>
      </c>
      <c r="J12" s="131" t="str">
        <f>'Rekapitulace stavby'!AN8</f>
        <v>4. 5. 2018</v>
      </c>
      <c r="K12" s="47"/>
    </row>
    <row r="13" spans="1:70" s="1" customFormat="1" ht="10.9" customHeight="1">
      <c r="B13" s="43"/>
      <c r="C13" s="44"/>
      <c r="D13" s="44"/>
      <c r="E13" s="44"/>
      <c r="F13" s="44"/>
      <c r="G13" s="44"/>
      <c r="H13" s="44"/>
      <c r="I13" s="129"/>
      <c r="J13" s="44"/>
      <c r="K13" s="47"/>
    </row>
    <row r="14" spans="1:70" s="1" customFormat="1" ht="14.45" customHeight="1">
      <c r="B14" s="43"/>
      <c r="C14" s="44"/>
      <c r="D14" s="39" t="s">
        <v>27</v>
      </c>
      <c r="E14" s="44"/>
      <c r="F14" s="44"/>
      <c r="G14" s="44"/>
      <c r="H14" s="44"/>
      <c r="I14" s="130" t="s">
        <v>28</v>
      </c>
      <c r="J14" s="37" t="s">
        <v>21</v>
      </c>
      <c r="K14" s="47"/>
    </row>
    <row r="15" spans="1:70" s="1" customFormat="1" ht="18" customHeight="1">
      <c r="B15" s="43"/>
      <c r="C15" s="44"/>
      <c r="D15" s="44"/>
      <c r="E15" s="37" t="s">
        <v>29</v>
      </c>
      <c r="F15" s="44"/>
      <c r="G15" s="44"/>
      <c r="H15" s="44"/>
      <c r="I15" s="130" t="s">
        <v>30</v>
      </c>
      <c r="J15" s="37" t="s">
        <v>21</v>
      </c>
      <c r="K15" s="47"/>
    </row>
    <row r="16" spans="1:70" s="1" customFormat="1" ht="6.95" customHeight="1">
      <c r="B16" s="43"/>
      <c r="C16" s="44"/>
      <c r="D16" s="44"/>
      <c r="E16" s="44"/>
      <c r="F16" s="44"/>
      <c r="G16" s="44"/>
      <c r="H16" s="44"/>
      <c r="I16" s="129"/>
      <c r="J16" s="44"/>
      <c r="K16" s="47"/>
    </row>
    <row r="17" spans="2:11" s="1" customFormat="1" ht="14.45" customHeight="1">
      <c r="B17" s="43"/>
      <c r="C17" s="44"/>
      <c r="D17" s="39" t="s">
        <v>31</v>
      </c>
      <c r="E17" s="44"/>
      <c r="F17" s="44"/>
      <c r="G17" s="44"/>
      <c r="H17" s="44"/>
      <c r="I17" s="130" t="s">
        <v>28</v>
      </c>
      <c r="J17" s="37" t="str">
        <f>IF('Rekapitulace stavby'!AN13="Vyplň údaj","",IF('Rekapitulace stavby'!AN13="","",'Rekapitulace stavby'!AN13))</f>
        <v/>
      </c>
      <c r="K17" s="47"/>
    </row>
    <row r="18" spans="2:11" s="1" customFormat="1" ht="18" customHeight="1">
      <c r="B18" s="43"/>
      <c r="C18" s="44"/>
      <c r="D18" s="44"/>
      <c r="E18" s="37" t="str">
        <f>IF('Rekapitulace stavby'!E14="Vyplň údaj","",IF('Rekapitulace stavby'!E14="","",'Rekapitulace stavby'!E14))</f>
        <v/>
      </c>
      <c r="F18" s="44"/>
      <c r="G18" s="44"/>
      <c r="H18" s="44"/>
      <c r="I18" s="130" t="s">
        <v>30</v>
      </c>
      <c r="J18" s="37" t="str">
        <f>IF('Rekapitulace stavby'!AN14="Vyplň údaj","",IF('Rekapitulace stavby'!AN14="","",'Rekapitulace stavby'!AN14))</f>
        <v/>
      </c>
      <c r="K18" s="47"/>
    </row>
    <row r="19" spans="2:11" s="1" customFormat="1" ht="6.95" customHeight="1">
      <c r="B19" s="43"/>
      <c r="C19" s="44"/>
      <c r="D19" s="44"/>
      <c r="E19" s="44"/>
      <c r="F19" s="44"/>
      <c r="G19" s="44"/>
      <c r="H19" s="44"/>
      <c r="I19" s="129"/>
      <c r="J19" s="44"/>
      <c r="K19" s="47"/>
    </row>
    <row r="20" spans="2:11" s="1" customFormat="1" ht="14.45" customHeight="1">
      <c r="B20" s="43"/>
      <c r="C20" s="44"/>
      <c r="D20" s="39" t="s">
        <v>33</v>
      </c>
      <c r="E20" s="44"/>
      <c r="F20" s="44"/>
      <c r="G20" s="44"/>
      <c r="H20" s="44"/>
      <c r="I20" s="130" t="s">
        <v>28</v>
      </c>
      <c r="J20" s="37" t="s">
        <v>34</v>
      </c>
      <c r="K20" s="47"/>
    </row>
    <row r="21" spans="2:11" s="1" customFormat="1" ht="18" customHeight="1">
      <c r="B21" s="43"/>
      <c r="C21" s="44"/>
      <c r="D21" s="44"/>
      <c r="E21" s="37" t="s">
        <v>35</v>
      </c>
      <c r="F21" s="44"/>
      <c r="G21" s="44"/>
      <c r="H21" s="44"/>
      <c r="I21" s="130" t="s">
        <v>30</v>
      </c>
      <c r="J21" s="37" t="s">
        <v>36</v>
      </c>
      <c r="K21" s="47"/>
    </row>
    <row r="22" spans="2:11" s="1" customFormat="1" ht="6.95" customHeight="1">
      <c r="B22" s="43"/>
      <c r="C22" s="44"/>
      <c r="D22" s="44"/>
      <c r="E22" s="44"/>
      <c r="F22" s="44"/>
      <c r="G22" s="44"/>
      <c r="H22" s="44"/>
      <c r="I22" s="129"/>
      <c r="J22" s="44"/>
      <c r="K22" s="47"/>
    </row>
    <row r="23" spans="2:11" s="1" customFormat="1" ht="14.45" customHeight="1">
      <c r="B23" s="43"/>
      <c r="C23" s="44"/>
      <c r="D23" s="39" t="s">
        <v>38</v>
      </c>
      <c r="E23" s="44"/>
      <c r="F23" s="44"/>
      <c r="G23" s="44"/>
      <c r="H23" s="44"/>
      <c r="I23" s="129"/>
      <c r="J23" s="44"/>
      <c r="K23" s="47"/>
    </row>
    <row r="24" spans="2:11" s="7" customFormat="1" ht="16.5" customHeight="1">
      <c r="B24" s="132"/>
      <c r="C24" s="133"/>
      <c r="D24" s="133"/>
      <c r="E24" s="381" t="s">
        <v>21</v>
      </c>
      <c r="F24" s="381"/>
      <c r="G24" s="381"/>
      <c r="H24" s="381"/>
      <c r="I24" s="134"/>
      <c r="J24" s="133"/>
      <c r="K24" s="135"/>
    </row>
    <row r="25" spans="2:11" s="1" customFormat="1" ht="6.95" customHeight="1">
      <c r="B25" s="43"/>
      <c r="C25" s="44"/>
      <c r="D25" s="44"/>
      <c r="E25" s="44"/>
      <c r="F25" s="44"/>
      <c r="G25" s="44"/>
      <c r="H25" s="44"/>
      <c r="I25" s="129"/>
      <c r="J25" s="44"/>
      <c r="K25" s="47"/>
    </row>
    <row r="26" spans="2:11" s="1" customFormat="1" ht="6.95" customHeight="1">
      <c r="B26" s="43"/>
      <c r="C26" s="44"/>
      <c r="D26" s="87"/>
      <c r="E26" s="87"/>
      <c r="F26" s="87"/>
      <c r="G26" s="87"/>
      <c r="H26" s="87"/>
      <c r="I26" s="136"/>
      <c r="J26" s="87"/>
      <c r="K26" s="137"/>
    </row>
    <row r="27" spans="2:11" s="1" customFormat="1" ht="25.35" customHeight="1">
      <c r="B27" s="43"/>
      <c r="C27" s="44"/>
      <c r="D27" s="138" t="s">
        <v>40</v>
      </c>
      <c r="E27" s="44"/>
      <c r="F27" s="44"/>
      <c r="G27" s="44"/>
      <c r="H27" s="44"/>
      <c r="I27" s="129"/>
      <c r="J27" s="139">
        <f>ROUND(J82,2)</f>
        <v>0</v>
      </c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14.45" customHeight="1">
      <c r="B29" s="43"/>
      <c r="C29" s="44"/>
      <c r="D29" s="44"/>
      <c r="E29" s="44"/>
      <c r="F29" s="48" t="s">
        <v>42</v>
      </c>
      <c r="G29" s="44"/>
      <c r="H29" s="44"/>
      <c r="I29" s="140" t="s">
        <v>41</v>
      </c>
      <c r="J29" s="48" t="s">
        <v>43</v>
      </c>
      <c r="K29" s="47"/>
    </row>
    <row r="30" spans="2:11" s="1" customFormat="1" ht="14.45" customHeight="1">
      <c r="B30" s="43"/>
      <c r="C30" s="44"/>
      <c r="D30" s="51" t="s">
        <v>44</v>
      </c>
      <c r="E30" s="51" t="s">
        <v>45</v>
      </c>
      <c r="F30" s="141">
        <f>ROUND(SUM(BE82:BE96), 2)</f>
        <v>0</v>
      </c>
      <c r="G30" s="44"/>
      <c r="H30" s="44"/>
      <c r="I30" s="142">
        <v>0.21</v>
      </c>
      <c r="J30" s="141">
        <f>ROUND(ROUND((SUM(BE82:BE96)), 2)*I30, 2)</f>
        <v>0</v>
      </c>
      <c r="K30" s="47"/>
    </row>
    <row r="31" spans="2:11" s="1" customFormat="1" ht="14.45" customHeight="1">
      <c r="B31" s="43"/>
      <c r="C31" s="44"/>
      <c r="D31" s="44"/>
      <c r="E31" s="51" t="s">
        <v>46</v>
      </c>
      <c r="F31" s="141">
        <f>ROUND(SUM(BF82:BF96), 2)</f>
        <v>0</v>
      </c>
      <c r="G31" s="44"/>
      <c r="H31" s="44"/>
      <c r="I31" s="142">
        <v>0.15</v>
      </c>
      <c r="J31" s="141">
        <f>ROUND(ROUND((SUM(BF82:BF96)), 2)*I31, 2)</f>
        <v>0</v>
      </c>
      <c r="K31" s="47"/>
    </row>
    <row r="32" spans="2:11" s="1" customFormat="1" ht="14.45" hidden="1" customHeight="1">
      <c r="B32" s="43"/>
      <c r="C32" s="44"/>
      <c r="D32" s="44"/>
      <c r="E32" s="51" t="s">
        <v>47</v>
      </c>
      <c r="F32" s="141">
        <f>ROUND(SUM(BG82:BG96), 2)</f>
        <v>0</v>
      </c>
      <c r="G32" s="44"/>
      <c r="H32" s="44"/>
      <c r="I32" s="142">
        <v>0.21</v>
      </c>
      <c r="J32" s="141">
        <v>0</v>
      </c>
      <c r="K32" s="47"/>
    </row>
    <row r="33" spans="2:11" s="1" customFormat="1" ht="14.45" hidden="1" customHeight="1">
      <c r="B33" s="43"/>
      <c r="C33" s="44"/>
      <c r="D33" s="44"/>
      <c r="E33" s="51" t="s">
        <v>48</v>
      </c>
      <c r="F33" s="141">
        <f>ROUND(SUM(BH82:BH96), 2)</f>
        <v>0</v>
      </c>
      <c r="G33" s="44"/>
      <c r="H33" s="44"/>
      <c r="I33" s="142">
        <v>0.15</v>
      </c>
      <c r="J33" s="141"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49</v>
      </c>
      <c r="F34" s="141">
        <f>ROUND(SUM(BI82:BI96), 2)</f>
        <v>0</v>
      </c>
      <c r="G34" s="44"/>
      <c r="H34" s="44"/>
      <c r="I34" s="142">
        <v>0</v>
      </c>
      <c r="J34" s="141">
        <v>0</v>
      </c>
      <c r="K34" s="47"/>
    </row>
    <row r="35" spans="2:11" s="1" customFormat="1" ht="6.95" customHeight="1">
      <c r="B35" s="43"/>
      <c r="C35" s="44"/>
      <c r="D35" s="44"/>
      <c r="E35" s="44"/>
      <c r="F35" s="44"/>
      <c r="G35" s="44"/>
      <c r="H35" s="44"/>
      <c r="I35" s="129"/>
      <c r="J35" s="44"/>
      <c r="K35" s="47"/>
    </row>
    <row r="36" spans="2:11" s="1" customFormat="1" ht="25.35" customHeight="1">
      <c r="B36" s="43"/>
      <c r="C36" s="143"/>
      <c r="D36" s="144" t="s">
        <v>50</v>
      </c>
      <c r="E36" s="81"/>
      <c r="F36" s="81"/>
      <c r="G36" s="145" t="s">
        <v>51</v>
      </c>
      <c r="H36" s="146" t="s">
        <v>52</v>
      </c>
      <c r="I36" s="147"/>
      <c r="J36" s="148">
        <f>SUM(J27:J34)</f>
        <v>0</v>
      </c>
      <c r="K36" s="149"/>
    </row>
    <row r="37" spans="2:11" s="1" customFormat="1" ht="14.45" customHeight="1">
      <c r="B37" s="58"/>
      <c r="C37" s="59"/>
      <c r="D37" s="59"/>
      <c r="E37" s="59"/>
      <c r="F37" s="59"/>
      <c r="G37" s="59"/>
      <c r="H37" s="59"/>
      <c r="I37" s="150"/>
      <c r="J37" s="59"/>
      <c r="K37" s="60"/>
    </row>
    <row r="41" spans="2:11" s="1" customFormat="1" ht="6.95" customHeight="1">
      <c r="B41" s="151"/>
      <c r="C41" s="152"/>
      <c r="D41" s="152"/>
      <c r="E41" s="152"/>
      <c r="F41" s="152"/>
      <c r="G41" s="152"/>
      <c r="H41" s="152"/>
      <c r="I41" s="153"/>
      <c r="J41" s="152"/>
      <c r="K41" s="154"/>
    </row>
    <row r="42" spans="2:11" s="1" customFormat="1" ht="36.950000000000003" customHeight="1">
      <c r="B42" s="43"/>
      <c r="C42" s="32" t="s">
        <v>156</v>
      </c>
      <c r="D42" s="44"/>
      <c r="E42" s="44"/>
      <c r="F42" s="44"/>
      <c r="G42" s="44"/>
      <c r="H42" s="44"/>
      <c r="I42" s="129"/>
      <c r="J42" s="44"/>
      <c r="K42" s="47"/>
    </row>
    <row r="43" spans="2:11" s="1" customFormat="1" ht="6.95" customHeight="1">
      <c r="B43" s="43"/>
      <c r="C43" s="44"/>
      <c r="D43" s="44"/>
      <c r="E43" s="44"/>
      <c r="F43" s="44"/>
      <c r="G43" s="44"/>
      <c r="H43" s="44"/>
      <c r="I43" s="129"/>
      <c r="J43" s="44"/>
      <c r="K43" s="47"/>
    </row>
    <row r="44" spans="2:11" s="1" customFormat="1" ht="14.45" customHeight="1">
      <c r="B44" s="43"/>
      <c r="C44" s="39" t="s">
        <v>18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16.5" customHeight="1">
      <c r="B45" s="43"/>
      <c r="C45" s="44"/>
      <c r="D45" s="44"/>
      <c r="E45" s="416" t="str">
        <f>E7</f>
        <v>OBCHVAT KRÁLŮV DVŮR - silnice II. třídy - I. etapa</v>
      </c>
      <c r="F45" s="417"/>
      <c r="G45" s="417"/>
      <c r="H45" s="417"/>
      <c r="I45" s="129"/>
      <c r="J45" s="44"/>
      <c r="K45" s="47"/>
    </row>
    <row r="46" spans="2:11" s="1" customFormat="1" ht="14.45" customHeight="1">
      <c r="B46" s="43"/>
      <c r="C46" s="39" t="s">
        <v>152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7.25" customHeight="1">
      <c r="B47" s="43"/>
      <c r="C47" s="44"/>
      <c r="D47" s="44"/>
      <c r="E47" s="419" t="str">
        <f>E9</f>
        <v>900 - Ostatní náklady stavby</v>
      </c>
      <c r="F47" s="418"/>
      <c r="G47" s="418"/>
      <c r="H47" s="418"/>
      <c r="I47" s="129"/>
      <c r="J47" s="44"/>
      <c r="K47" s="47"/>
    </row>
    <row r="48" spans="2:11" s="1" customFormat="1" ht="6.95" customHeight="1">
      <c r="B48" s="43"/>
      <c r="C48" s="44"/>
      <c r="D48" s="44"/>
      <c r="E48" s="44"/>
      <c r="F48" s="44"/>
      <c r="G48" s="44"/>
      <c r="H48" s="44"/>
      <c r="I48" s="129"/>
      <c r="J48" s="44"/>
      <c r="K48" s="47"/>
    </row>
    <row r="49" spans="2:47" s="1" customFormat="1" ht="18" customHeight="1">
      <c r="B49" s="43"/>
      <c r="C49" s="39" t="s">
        <v>23</v>
      </c>
      <c r="D49" s="44"/>
      <c r="E49" s="44"/>
      <c r="F49" s="37" t="str">
        <f>F12</f>
        <v>Králův Dvůr</v>
      </c>
      <c r="G49" s="44"/>
      <c r="H49" s="44"/>
      <c r="I49" s="130" t="s">
        <v>25</v>
      </c>
      <c r="J49" s="131" t="str">
        <f>IF(J12="","",J12)</f>
        <v>4. 5. 2018</v>
      </c>
      <c r="K49" s="47"/>
    </row>
    <row r="50" spans="2:47" s="1" customFormat="1" ht="6.95" customHeight="1">
      <c r="B50" s="43"/>
      <c r="C50" s="44"/>
      <c r="D50" s="44"/>
      <c r="E50" s="44"/>
      <c r="F50" s="44"/>
      <c r="G50" s="44"/>
      <c r="H50" s="44"/>
      <c r="I50" s="129"/>
      <c r="J50" s="44"/>
      <c r="K50" s="47"/>
    </row>
    <row r="51" spans="2:47" s="1" customFormat="1" ht="15">
      <c r="B51" s="43"/>
      <c r="C51" s="39" t="s">
        <v>27</v>
      </c>
      <c r="D51" s="44"/>
      <c r="E51" s="44"/>
      <c r="F51" s="37" t="str">
        <f>E15</f>
        <v>Město Králův Dvůr, Náměstí Míru  139, 267 01</v>
      </c>
      <c r="G51" s="44"/>
      <c r="H51" s="44"/>
      <c r="I51" s="130" t="s">
        <v>33</v>
      </c>
      <c r="J51" s="381" t="str">
        <f>E21</f>
        <v>Spektra s.r.o.Beroun, V Hlinkách 1548, 266 01</v>
      </c>
      <c r="K51" s="47"/>
    </row>
    <row r="52" spans="2:47" s="1" customFormat="1" ht="14.45" customHeight="1">
      <c r="B52" s="43"/>
      <c r="C52" s="39" t="s">
        <v>31</v>
      </c>
      <c r="D52" s="44"/>
      <c r="E52" s="44"/>
      <c r="F52" s="37" t="str">
        <f>IF(E18="","",E18)</f>
        <v/>
      </c>
      <c r="G52" s="44"/>
      <c r="H52" s="44"/>
      <c r="I52" s="129"/>
      <c r="J52" s="420"/>
      <c r="K52" s="47"/>
    </row>
    <row r="53" spans="2:47" s="1" customFormat="1" ht="10.35" customHeight="1">
      <c r="B53" s="43"/>
      <c r="C53" s="44"/>
      <c r="D53" s="44"/>
      <c r="E53" s="44"/>
      <c r="F53" s="44"/>
      <c r="G53" s="44"/>
      <c r="H53" s="44"/>
      <c r="I53" s="129"/>
      <c r="J53" s="44"/>
      <c r="K53" s="47"/>
    </row>
    <row r="54" spans="2:47" s="1" customFormat="1" ht="29.25" customHeight="1">
      <c r="B54" s="43"/>
      <c r="C54" s="155" t="s">
        <v>157</v>
      </c>
      <c r="D54" s="143"/>
      <c r="E54" s="143"/>
      <c r="F54" s="143"/>
      <c r="G54" s="143"/>
      <c r="H54" s="143"/>
      <c r="I54" s="156"/>
      <c r="J54" s="157" t="s">
        <v>158</v>
      </c>
      <c r="K54" s="158"/>
    </row>
    <row r="55" spans="2:47" s="1" customFormat="1" ht="10.35" customHeight="1">
      <c r="B55" s="43"/>
      <c r="C55" s="44"/>
      <c r="D55" s="44"/>
      <c r="E55" s="44"/>
      <c r="F55" s="44"/>
      <c r="G55" s="44"/>
      <c r="H55" s="44"/>
      <c r="I55" s="129"/>
      <c r="J55" s="44"/>
      <c r="K55" s="47"/>
    </row>
    <row r="56" spans="2:47" s="1" customFormat="1" ht="29.25" customHeight="1">
      <c r="B56" s="43"/>
      <c r="C56" s="159" t="s">
        <v>159</v>
      </c>
      <c r="D56" s="44"/>
      <c r="E56" s="44"/>
      <c r="F56" s="44"/>
      <c r="G56" s="44"/>
      <c r="H56" s="44"/>
      <c r="I56" s="129"/>
      <c r="J56" s="139">
        <f>J82</f>
        <v>0</v>
      </c>
      <c r="K56" s="47"/>
      <c r="AU56" s="26" t="s">
        <v>160</v>
      </c>
    </row>
    <row r="57" spans="2:47" s="8" customFormat="1" ht="24.95" customHeight="1">
      <c r="B57" s="160"/>
      <c r="C57" s="161"/>
      <c r="D57" s="162" t="s">
        <v>1130</v>
      </c>
      <c r="E57" s="163"/>
      <c r="F57" s="163"/>
      <c r="G57" s="163"/>
      <c r="H57" s="163"/>
      <c r="I57" s="164"/>
      <c r="J57" s="165">
        <f>J83</f>
        <v>0</v>
      </c>
      <c r="K57" s="166"/>
    </row>
    <row r="58" spans="2:47" s="9" customFormat="1" ht="19.899999999999999" customHeight="1">
      <c r="B58" s="167"/>
      <c r="C58" s="168"/>
      <c r="D58" s="169" t="s">
        <v>2238</v>
      </c>
      <c r="E58" s="170"/>
      <c r="F58" s="170"/>
      <c r="G58" s="170"/>
      <c r="H58" s="170"/>
      <c r="I58" s="171"/>
      <c r="J58" s="172">
        <f>J84</f>
        <v>0</v>
      </c>
      <c r="K58" s="173"/>
    </row>
    <row r="59" spans="2:47" s="9" customFormat="1" ht="19.899999999999999" customHeight="1">
      <c r="B59" s="167"/>
      <c r="C59" s="168"/>
      <c r="D59" s="169" t="s">
        <v>2239</v>
      </c>
      <c r="E59" s="170"/>
      <c r="F59" s="170"/>
      <c r="G59" s="170"/>
      <c r="H59" s="170"/>
      <c r="I59" s="171"/>
      <c r="J59" s="172">
        <f>J87</f>
        <v>0</v>
      </c>
      <c r="K59" s="173"/>
    </row>
    <row r="60" spans="2:47" s="9" customFormat="1" ht="19.899999999999999" customHeight="1">
      <c r="B60" s="167"/>
      <c r="C60" s="168"/>
      <c r="D60" s="169" t="s">
        <v>1131</v>
      </c>
      <c r="E60" s="170"/>
      <c r="F60" s="170"/>
      <c r="G60" s="170"/>
      <c r="H60" s="170"/>
      <c r="I60" s="171"/>
      <c r="J60" s="172">
        <f>J90</f>
        <v>0</v>
      </c>
      <c r="K60" s="173"/>
    </row>
    <row r="61" spans="2:47" s="9" customFormat="1" ht="19.899999999999999" customHeight="1">
      <c r="B61" s="167"/>
      <c r="C61" s="168"/>
      <c r="D61" s="169" t="s">
        <v>2240</v>
      </c>
      <c r="E61" s="170"/>
      <c r="F61" s="170"/>
      <c r="G61" s="170"/>
      <c r="H61" s="170"/>
      <c r="I61" s="171"/>
      <c r="J61" s="172">
        <f>J93</f>
        <v>0</v>
      </c>
      <c r="K61" s="173"/>
    </row>
    <row r="62" spans="2:47" s="9" customFormat="1" ht="19.899999999999999" customHeight="1">
      <c r="B62" s="167"/>
      <c r="C62" s="168"/>
      <c r="D62" s="169" t="s">
        <v>2241</v>
      </c>
      <c r="E62" s="170"/>
      <c r="F62" s="170"/>
      <c r="G62" s="170"/>
      <c r="H62" s="170"/>
      <c r="I62" s="171"/>
      <c r="J62" s="172">
        <f>J95</f>
        <v>0</v>
      </c>
      <c r="K62" s="173"/>
    </row>
    <row r="63" spans="2:47" s="1" customFormat="1" ht="21.75" customHeight="1">
      <c r="B63" s="43"/>
      <c r="C63" s="44"/>
      <c r="D63" s="44"/>
      <c r="E63" s="44"/>
      <c r="F63" s="44"/>
      <c r="G63" s="44"/>
      <c r="H63" s="44"/>
      <c r="I63" s="129"/>
      <c r="J63" s="44"/>
      <c r="K63" s="47"/>
    </row>
    <row r="64" spans="2:47" s="1" customFormat="1" ht="6.95" customHeight="1">
      <c r="B64" s="58"/>
      <c r="C64" s="59"/>
      <c r="D64" s="59"/>
      <c r="E64" s="59"/>
      <c r="F64" s="59"/>
      <c r="G64" s="59"/>
      <c r="H64" s="59"/>
      <c r="I64" s="150"/>
      <c r="J64" s="59"/>
      <c r="K64" s="60"/>
    </row>
    <row r="68" spans="2:12" s="1" customFormat="1" ht="6.95" customHeight="1">
      <c r="B68" s="61"/>
      <c r="C68" s="62"/>
      <c r="D68" s="62"/>
      <c r="E68" s="62"/>
      <c r="F68" s="62"/>
      <c r="G68" s="62"/>
      <c r="H68" s="62"/>
      <c r="I68" s="153"/>
      <c r="J68" s="62"/>
      <c r="K68" s="62"/>
      <c r="L68" s="63"/>
    </row>
    <row r="69" spans="2:12" s="1" customFormat="1" ht="36.950000000000003" customHeight="1">
      <c r="B69" s="43"/>
      <c r="C69" s="64" t="s">
        <v>166</v>
      </c>
      <c r="D69" s="65"/>
      <c r="E69" s="65"/>
      <c r="F69" s="65"/>
      <c r="G69" s="65"/>
      <c r="H69" s="65"/>
      <c r="I69" s="174"/>
      <c r="J69" s="65"/>
      <c r="K69" s="65"/>
      <c r="L69" s="63"/>
    </row>
    <row r="70" spans="2:12" s="1" customFormat="1" ht="6.95" customHeight="1">
      <c r="B70" s="43"/>
      <c r="C70" s="65"/>
      <c r="D70" s="65"/>
      <c r="E70" s="65"/>
      <c r="F70" s="65"/>
      <c r="G70" s="65"/>
      <c r="H70" s="65"/>
      <c r="I70" s="174"/>
      <c r="J70" s="65"/>
      <c r="K70" s="65"/>
      <c r="L70" s="63"/>
    </row>
    <row r="71" spans="2:12" s="1" customFormat="1" ht="14.45" customHeight="1">
      <c r="B71" s="43"/>
      <c r="C71" s="67" t="s">
        <v>18</v>
      </c>
      <c r="D71" s="65"/>
      <c r="E71" s="65"/>
      <c r="F71" s="65"/>
      <c r="G71" s="65"/>
      <c r="H71" s="65"/>
      <c r="I71" s="174"/>
      <c r="J71" s="65"/>
      <c r="K71" s="65"/>
      <c r="L71" s="63"/>
    </row>
    <row r="72" spans="2:12" s="1" customFormat="1" ht="16.5" customHeight="1">
      <c r="B72" s="43"/>
      <c r="C72" s="65"/>
      <c r="D72" s="65"/>
      <c r="E72" s="421" t="str">
        <f>E7</f>
        <v>OBCHVAT KRÁLŮV DVŮR - silnice II. třídy - I. etapa</v>
      </c>
      <c r="F72" s="422"/>
      <c r="G72" s="422"/>
      <c r="H72" s="422"/>
      <c r="I72" s="174"/>
      <c r="J72" s="65"/>
      <c r="K72" s="65"/>
      <c r="L72" s="63"/>
    </row>
    <row r="73" spans="2:12" s="1" customFormat="1" ht="14.45" customHeight="1">
      <c r="B73" s="43"/>
      <c r="C73" s="67" t="s">
        <v>152</v>
      </c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17.25" customHeight="1">
      <c r="B74" s="43"/>
      <c r="C74" s="65"/>
      <c r="D74" s="65"/>
      <c r="E74" s="392" t="str">
        <f>E9</f>
        <v>900 - Ostatní náklady stavby</v>
      </c>
      <c r="F74" s="423"/>
      <c r="G74" s="423"/>
      <c r="H74" s="423"/>
      <c r="I74" s="174"/>
      <c r="J74" s="65"/>
      <c r="K74" s="65"/>
      <c r="L74" s="63"/>
    </row>
    <row r="75" spans="2:12" s="1" customFormat="1" ht="6.95" customHeight="1">
      <c r="B75" s="43"/>
      <c r="C75" s="65"/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18" customHeight="1">
      <c r="B76" s="43"/>
      <c r="C76" s="67" t="s">
        <v>23</v>
      </c>
      <c r="D76" s="65"/>
      <c r="E76" s="65"/>
      <c r="F76" s="177" t="str">
        <f>F12</f>
        <v>Králův Dvůr</v>
      </c>
      <c r="G76" s="65"/>
      <c r="H76" s="65"/>
      <c r="I76" s="178" t="s">
        <v>25</v>
      </c>
      <c r="J76" s="75" t="str">
        <f>IF(J12="","",J12)</f>
        <v>4. 5. 2018</v>
      </c>
      <c r="K76" s="65"/>
      <c r="L76" s="63"/>
    </row>
    <row r="77" spans="2:12" s="1" customFormat="1" ht="6.95" customHeight="1">
      <c r="B77" s="43"/>
      <c r="C77" s="65"/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5">
      <c r="B78" s="43"/>
      <c r="C78" s="67" t="s">
        <v>27</v>
      </c>
      <c r="D78" s="65"/>
      <c r="E78" s="65"/>
      <c r="F78" s="177" t="str">
        <f>E15</f>
        <v>Město Králův Dvůr, Náměstí Míru  139, 267 01</v>
      </c>
      <c r="G78" s="65"/>
      <c r="H78" s="65"/>
      <c r="I78" s="178" t="s">
        <v>33</v>
      </c>
      <c r="J78" s="177" t="str">
        <f>E21</f>
        <v>Spektra s.r.o.Beroun, V Hlinkách 1548, 266 01</v>
      </c>
      <c r="K78" s="65"/>
      <c r="L78" s="63"/>
    </row>
    <row r="79" spans="2:12" s="1" customFormat="1" ht="14.45" customHeight="1">
      <c r="B79" s="43"/>
      <c r="C79" s="67" t="s">
        <v>31</v>
      </c>
      <c r="D79" s="65"/>
      <c r="E79" s="65"/>
      <c r="F79" s="177" t="str">
        <f>IF(E18="","",E18)</f>
        <v/>
      </c>
      <c r="G79" s="65"/>
      <c r="H79" s="65"/>
      <c r="I79" s="174"/>
      <c r="J79" s="65"/>
      <c r="K79" s="65"/>
      <c r="L79" s="63"/>
    </row>
    <row r="80" spans="2:12" s="1" customFormat="1" ht="10.35" customHeight="1">
      <c r="B80" s="43"/>
      <c r="C80" s="65"/>
      <c r="D80" s="65"/>
      <c r="E80" s="65"/>
      <c r="F80" s="65"/>
      <c r="G80" s="65"/>
      <c r="H80" s="65"/>
      <c r="I80" s="174"/>
      <c r="J80" s="65"/>
      <c r="K80" s="65"/>
      <c r="L80" s="63"/>
    </row>
    <row r="81" spans="2:65" s="10" customFormat="1" ht="29.25" customHeight="1">
      <c r="B81" s="179"/>
      <c r="C81" s="180" t="s">
        <v>167</v>
      </c>
      <c r="D81" s="181" t="s">
        <v>59</v>
      </c>
      <c r="E81" s="181" t="s">
        <v>55</v>
      </c>
      <c r="F81" s="181" t="s">
        <v>168</v>
      </c>
      <c r="G81" s="181" t="s">
        <v>169</v>
      </c>
      <c r="H81" s="181" t="s">
        <v>170</v>
      </c>
      <c r="I81" s="182" t="s">
        <v>171</v>
      </c>
      <c r="J81" s="181" t="s">
        <v>158</v>
      </c>
      <c r="K81" s="183" t="s">
        <v>172</v>
      </c>
      <c r="L81" s="184"/>
      <c r="M81" s="83" t="s">
        <v>173</v>
      </c>
      <c r="N81" s="84" t="s">
        <v>44</v>
      </c>
      <c r="O81" s="84" t="s">
        <v>174</v>
      </c>
      <c r="P81" s="84" t="s">
        <v>175</v>
      </c>
      <c r="Q81" s="84" t="s">
        <v>176</v>
      </c>
      <c r="R81" s="84" t="s">
        <v>177</v>
      </c>
      <c r="S81" s="84" t="s">
        <v>178</v>
      </c>
      <c r="T81" s="85" t="s">
        <v>179</v>
      </c>
    </row>
    <row r="82" spans="2:65" s="1" customFormat="1" ht="29.25" customHeight="1">
      <c r="B82" s="43"/>
      <c r="C82" s="89" t="s">
        <v>159</v>
      </c>
      <c r="D82" s="65"/>
      <c r="E82" s="65"/>
      <c r="F82" s="65"/>
      <c r="G82" s="65"/>
      <c r="H82" s="65"/>
      <c r="I82" s="174"/>
      <c r="J82" s="185">
        <f>BK82</f>
        <v>0</v>
      </c>
      <c r="K82" s="65"/>
      <c r="L82" s="63"/>
      <c r="M82" s="86"/>
      <c r="N82" s="87"/>
      <c r="O82" s="87"/>
      <c r="P82" s="186">
        <f>P83</f>
        <v>0</v>
      </c>
      <c r="Q82" s="87"/>
      <c r="R82" s="186">
        <f>R83</f>
        <v>0</v>
      </c>
      <c r="S82" s="87"/>
      <c r="T82" s="187">
        <f>T83</f>
        <v>0</v>
      </c>
      <c r="AT82" s="26" t="s">
        <v>73</v>
      </c>
      <c r="AU82" s="26" t="s">
        <v>160</v>
      </c>
      <c r="BK82" s="188">
        <f>BK83</f>
        <v>0</v>
      </c>
    </row>
    <row r="83" spans="2:65" s="11" customFormat="1" ht="37.35" customHeight="1">
      <c r="B83" s="189"/>
      <c r="C83" s="190"/>
      <c r="D83" s="191" t="s">
        <v>73</v>
      </c>
      <c r="E83" s="192" t="s">
        <v>1700</v>
      </c>
      <c r="F83" s="192" t="s">
        <v>1701</v>
      </c>
      <c r="G83" s="190"/>
      <c r="H83" s="190"/>
      <c r="I83" s="193"/>
      <c r="J83" s="194">
        <f>BK83</f>
        <v>0</v>
      </c>
      <c r="K83" s="190"/>
      <c r="L83" s="195"/>
      <c r="M83" s="196"/>
      <c r="N83" s="197"/>
      <c r="O83" s="197"/>
      <c r="P83" s="198">
        <f>P84+P87+P90+P93+P95</f>
        <v>0</v>
      </c>
      <c r="Q83" s="197"/>
      <c r="R83" s="198">
        <f>R84+R87+R90+R93+R95</f>
        <v>0</v>
      </c>
      <c r="S83" s="197"/>
      <c r="T83" s="199">
        <f>T84+T87+T90+T93+T95</f>
        <v>0</v>
      </c>
      <c r="AR83" s="200" t="s">
        <v>206</v>
      </c>
      <c r="AT83" s="201" t="s">
        <v>73</v>
      </c>
      <c r="AU83" s="201" t="s">
        <v>74</v>
      </c>
      <c r="AY83" s="200" t="s">
        <v>182</v>
      </c>
      <c r="BK83" s="202">
        <f>BK84+BK87+BK90+BK93+BK95</f>
        <v>0</v>
      </c>
    </row>
    <row r="84" spans="2:65" s="11" customFormat="1" ht="19.899999999999999" customHeight="1">
      <c r="B84" s="189"/>
      <c r="C84" s="190"/>
      <c r="D84" s="191" t="s">
        <v>73</v>
      </c>
      <c r="E84" s="203" t="s">
        <v>74</v>
      </c>
      <c r="F84" s="203" t="s">
        <v>1701</v>
      </c>
      <c r="G84" s="190"/>
      <c r="H84" s="190"/>
      <c r="I84" s="193"/>
      <c r="J84" s="204">
        <f>BK84</f>
        <v>0</v>
      </c>
      <c r="K84" s="190"/>
      <c r="L84" s="195"/>
      <c r="M84" s="196"/>
      <c r="N84" s="197"/>
      <c r="O84" s="197"/>
      <c r="P84" s="198">
        <f>SUM(P85:P86)</f>
        <v>0</v>
      </c>
      <c r="Q84" s="197"/>
      <c r="R84" s="198">
        <f>SUM(R85:R86)</f>
        <v>0</v>
      </c>
      <c r="S84" s="197"/>
      <c r="T84" s="199">
        <f>SUM(T85:T86)</f>
        <v>0</v>
      </c>
      <c r="AR84" s="200" t="s">
        <v>206</v>
      </c>
      <c r="AT84" s="201" t="s">
        <v>73</v>
      </c>
      <c r="AU84" s="201" t="s">
        <v>81</v>
      </c>
      <c r="AY84" s="200" t="s">
        <v>182</v>
      </c>
      <c r="BK84" s="202">
        <f>SUM(BK85:BK86)</f>
        <v>0</v>
      </c>
    </row>
    <row r="85" spans="2:65" s="1" customFormat="1" ht="16.5" customHeight="1">
      <c r="B85" s="43"/>
      <c r="C85" s="205" t="s">
        <v>81</v>
      </c>
      <c r="D85" s="205" t="s">
        <v>184</v>
      </c>
      <c r="E85" s="206" t="s">
        <v>2242</v>
      </c>
      <c r="F85" s="207" t="s">
        <v>2243</v>
      </c>
      <c r="G85" s="208" t="s">
        <v>231</v>
      </c>
      <c r="H85" s="209">
        <v>1</v>
      </c>
      <c r="I85" s="210"/>
      <c r="J85" s="211">
        <f>ROUND(I85*H85,2)</f>
        <v>0</v>
      </c>
      <c r="K85" s="207" t="s">
        <v>2244</v>
      </c>
      <c r="L85" s="63"/>
      <c r="M85" s="212" t="s">
        <v>21</v>
      </c>
      <c r="N85" s="213" t="s">
        <v>45</v>
      </c>
      <c r="O85" s="44"/>
      <c r="P85" s="214">
        <f>O85*H85</f>
        <v>0</v>
      </c>
      <c r="Q85" s="214">
        <v>0</v>
      </c>
      <c r="R85" s="214">
        <f>Q85*H85</f>
        <v>0</v>
      </c>
      <c r="S85" s="214">
        <v>0</v>
      </c>
      <c r="T85" s="215">
        <f>S85*H85</f>
        <v>0</v>
      </c>
      <c r="AR85" s="26" t="s">
        <v>1708</v>
      </c>
      <c r="AT85" s="26" t="s">
        <v>184</v>
      </c>
      <c r="AU85" s="26" t="s">
        <v>83</v>
      </c>
      <c r="AY85" s="26" t="s">
        <v>182</v>
      </c>
      <c r="BE85" s="216">
        <f>IF(N85="základní",J85,0)</f>
        <v>0</v>
      </c>
      <c r="BF85" s="216">
        <f>IF(N85="snížená",J85,0)</f>
        <v>0</v>
      </c>
      <c r="BG85" s="216">
        <f>IF(N85="zákl. přenesená",J85,0)</f>
        <v>0</v>
      </c>
      <c r="BH85" s="216">
        <f>IF(N85="sníž. přenesená",J85,0)</f>
        <v>0</v>
      </c>
      <c r="BI85" s="216">
        <f>IF(N85="nulová",J85,0)</f>
        <v>0</v>
      </c>
      <c r="BJ85" s="26" t="s">
        <v>81</v>
      </c>
      <c r="BK85" s="216">
        <f>ROUND(I85*H85,2)</f>
        <v>0</v>
      </c>
      <c r="BL85" s="26" t="s">
        <v>1708</v>
      </c>
      <c r="BM85" s="26" t="s">
        <v>2245</v>
      </c>
    </row>
    <row r="86" spans="2:65" s="1" customFormat="1" ht="16.5" customHeight="1">
      <c r="B86" s="43"/>
      <c r="C86" s="205" t="s">
        <v>83</v>
      </c>
      <c r="D86" s="205" t="s">
        <v>184</v>
      </c>
      <c r="E86" s="206" t="s">
        <v>2246</v>
      </c>
      <c r="F86" s="207" t="s">
        <v>2247</v>
      </c>
      <c r="G86" s="208" t="s">
        <v>231</v>
      </c>
      <c r="H86" s="209">
        <v>1</v>
      </c>
      <c r="I86" s="210"/>
      <c r="J86" s="211">
        <f>ROUND(I86*H86,2)</f>
        <v>0</v>
      </c>
      <c r="K86" s="207" t="s">
        <v>2244</v>
      </c>
      <c r="L86" s="63"/>
      <c r="M86" s="212" t="s">
        <v>21</v>
      </c>
      <c r="N86" s="213" t="s">
        <v>45</v>
      </c>
      <c r="O86" s="44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AR86" s="26" t="s">
        <v>1708</v>
      </c>
      <c r="AT86" s="26" t="s">
        <v>184</v>
      </c>
      <c r="AU86" s="26" t="s">
        <v>83</v>
      </c>
      <c r="AY86" s="26" t="s">
        <v>182</v>
      </c>
      <c r="BE86" s="216">
        <f>IF(N86="základní",J86,0)</f>
        <v>0</v>
      </c>
      <c r="BF86" s="216">
        <f>IF(N86="snížená",J86,0)</f>
        <v>0</v>
      </c>
      <c r="BG86" s="216">
        <f>IF(N86="zákl. přenesená",J86,0)</f>
        <v>0</v>
      </c>
      <c r="BH86" s="216">
        <f>IF(N86="sníž. přenesená",J86,0)</f>
        <v>0</v>
      </c>
      <c r="BI86" s="216">
        <f>IF(N86="nulová",J86,0)</f>
        <v>0</v>
      </c>
      <c r="BJ86" s="26" t="s">
        <v>81</v>
      </c>
      <c r="BK86" s="216">
        <f>ROUND(I86*H86,2)</f>
        <v>0</v>
      </c>
      <c r="BL86" s="26" t="s">
        <v>1708</v>
      </c>
      <c r="BM86" s="26" t="s">
        <v>2248</v>
      </c>
    </row>
    <row r="87" spans="2:65" s="11" customFormat="1" ht="29.85" customHeight="1">
      <c r="B87" s="189"/>
      <c r="C87" s="190"/>
      <c r="D87" s="191" t="s">
        <v>73</v>
      </c>
      <c r="E87" s="203" t="s">
        <v>2249</v>
      </c>
      <c r="F87" s="203" t="s">
        <v>2250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SUM(P88:P89)</f>
        <v>0</v>
      </c>
      <c r="Q87" s="197"/>
      <c r="R87" s="198">
        <f>SUM(R88:R89)</f>
        <v>0</v>
      </c>
      <c r="S87" s="197"/>
      <c r="T87" s="199">
        <f>SUM(T88:T89)</f>
        <v>0</v>
      </c>
      <c r="AR87" s="200" t="s">
        <v>206</v>
      </c>
      <c r="AT87" s="201" t="s">
        <v>73</v>
      </c>
      <c r="AU87" s="201" t="s">
        <v>81</v>
      </c>
      <c r="AY87" s="200" t="s">
        <v>182</v>
      </c>
      <c r="BK87" s="202">
        <f>SUM(BK88:BK89)</f>
        <v>0</v>
      </c>
    </row>
    <row r="88" spans="2:65" s="1" customFormat="1" ht="51" customHeight="1">
      <c r="B88" s="43"/>
      <c r="C88" s="205" t="s">
        <v>197</v>
      </c>
      <c r="D88" s="205" t="s">
        <v>184</v>
      </c>
      <c r="E88" s="206" t="s">
        <v>2251</v>
      </c>
      <c r="F88" s="207" t="s">
        <v>2252</v>
      </c>
      <c r="G88" s="208" t="s">
        <v>231</v>
      </c>
      <c r="H88" s="209">
        <v>1</v>
      </c>
      <c r="I88" s="210"/>
      <c r="J88" s="211">
        <f>ROUND(I88*H88,2)</f>
        <v>0</v>
      </c>
      <c r="K88" s="207" t="s">
        <v>2244</v>
      </c>
      <c r="L88" s="63"/>
      <c r="M88" s="212" t="s">
        <v>21</v>
      </c>
      <c r="N88" s="213" t="s">
        <v>45</v>
      </c>
      <c r="O88" s="44"/>
      <c r="P88" s="214">
        <f>O88*H88</f>
        <v>0</v>
      </c>
      <c r="Q88" s="214">
        <v>0</v>
      </c>
      <c r="R88" s="214">
        <f>Q88*H88</f>
        <v>0</v>
      </c>
      <c r="S88" s="214">
        <v>0</v>
      </c>
      <c r="T88" s="215">
        <f>S88*H88</f>
        <v>0</v>
      </c>
      <c r="AR88" s="26" t="s">
        <v>1708</v>
      </c>
      <c r="AT88" s="26" t="s">
        <v>184</v>
      </c>
      <c r="AU88" s="26" t="s">
        <v>83</v>
      </c>
      <c r="AY88" s="26" t="s">
        <v>182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26" t="s">
        <v>81</v>
      </c>
      <c r="BK88" s="216">
        <f>ROUND(I88*H88,2)</f>
        <v>0</v>
      </c>
      <c r="BL88" s="26" t="s">
        <v>1708</v>
      </c>
      <c r="BM88" s="26" t="s">
        <v>2253</v>
      </c>
    </row>
    <row r="89" spans="2:65" s="1" customFormat="1" ht="16.5" customHeight="1">
      <c r="B89" s="43"/>
      <c r="C89" s="205" t="s">
        <v>189</v>
      </c>
      <c r="D89" s="205" t="s">
        <v>184</v>
      </c>
      <c r="E89" s="206" t="s">
        <v>2254</v>
      </c>
      <c r="F89" s="207" t="s">
        <v>2255</v>
      </c>
      <c r="G89" s="208" t="s">
        <v>231</v>
      </c>
      <c r="H89" s="209">
        <v>1</v>
      </c>
      <c r="I89" s="210"/>
      <c r="J89" s="211">
        <f>ROUND(I89*H89,2)</f>
        <v>0</v>
      </c>
      <c r="K89" s="207" t="s">
        <v>341</v>
      </c>
      <c r="L89" s="63"/>
      <c r="M89" s="212" t="s">
        <v>21</v>
      </c>
      <c r="N89" s="213" t="s">
        <v>45</v>
      </c>
      <c r="O89" s="44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AR89" s="26" t="s">
        <v>1708</v>
      </c>
      <c r="AT89" s="26" t="s">
        <v>184</v>
      </c>
      <c r="AU89" s="26" t="s">
        <v>83</v>
      </c>
      <c r="AY89" s="26" t="s">
        <v>182</v>
      </c>
      <c r="BE89" s="216">
        <f>IF(N89="základní",J89,0)</f>
        <v>0</v>
      </c>
      <c r="BF89" s="216">
        <f>IF(N89="snížená",J89,0)</f>
        <v>0</v>
      </c>
      <c r="BG89" s="216">
        <f>IF(N89="zákl. přenesená",J89,0)</f>
        <v>0</v>
      </c>
      <c r="BH89" s="216">
        <f>IF(N89="sníž. přenesená",J89,0)</f>
        <v>0</v>
      </c>
      <c r="BI89" s="216">
        <f>IF(N89="nulová",J89,0)</f>
        <v>0</v>
      </c>
      <c r="BJ89" s="26" t="s">
        <v>81</v>
      </c>
      <c r="BK89" s="216">
        <f>ROUND(I89*H89,2)</f>
        <v>0</v>
      </c>
      <c r="BL89" s="26" t="s">
        <v>1708</v>
      </c>
      <c r="BM89" s="26" t="s">
        <v>2256</v>
      </c>
    </row>
    <row r="90" spans="2:65" s="11" customFormat="1" ht="29.85" customHeight="1">
      <c r="B90" s="189"/>
      <c r="C90" s="190"/>
      <c r="D90" s="191" t="s">
        <v>73</v>
      </c>
      <c r="E90" s="203" t="s">
        <v>1702</v>
      </c>
      <c r="F90" s="203" t="s">
        <v>1703</v>
      </c>
      <c r="G90" s="190"/>
      <c r="H90" s="190"/>
      <c r="I90" s="193"/>
      <c r="J90" s="204">
        <f>BK90</f>
        <v>0</v>
      </c>
      <c r="K90" s="190"/>
      <c r="L90" s="195"/>
      <c r="M90" s="196"/>
      <c r="N90" s="197"/>
      <c r="O90" s="197"/>
      <c r="P90" s="198">
        <f>SUM(P91:P92)</f>
        <v>0</v>
      </c>
      <c r="Q90" s="197"/>
      <c r="R90" s="198">
        <f>SUM(R91:R92)</f>
        <v>0</v>
      </c>
      <c r="S90" s="197"/>
      <c r="T90" s="199">
        <f>SUM(T91:T92)</f>
        <v>0</v>
      </c>
      <c r="AR90" s="200" t="s">
        <v>206</v>
      </c>
      <c r="AT90" s="201" t="s">
        <v>73</v>
      </c>
      <c r="AU90" s="201" t="s">
        <v>81</v>
      </c>
      <c r="AY90" s="200" t="s">
        <v>182</v>
      </c>
      <c r="BK90" s="202">
        <f>SUM(BK91:BK92)</f>
        <v>0</v>
      </c>
    </row>
    <row r="91" spans="2:65" s="1" customFormat="1" ht="25.5" customHeight="1">
      <c r="B91" s="43"/>
      <c r="C91" s="205" t="s">
        <v>206</v>
      </c>
      <c r="D91" s="205" t="s">
        <v>184</v>
      </c>
      <c r="E91" s="206" t="s">
        <v>1711</v>
      </c>
      <c r="F91" s="207" t="s">
        <v>2257</v>
      </c>
      <c r="G91" s="208" t="s">
        <v>231</v>
      </c>
      <c r="H91" s="209">
        <v>1</v>
      </c>
      <c r="I91" s="210"/>
      <c r="J91" s="211">
        <f>ROUND(I91*H91,2)</f>
        <v>0</v>
      </c>
      <c r="K91" s="207" t="s">
        <v>341</v>
      </c>
      <c r="L91" s="63"/>
      <c r="M91" s="212" t="s">
        <v>21</v>
      </c>
      <c r="N91" s="213" t="s">
        <v>45</v>
      </c>
      <c r="O91" s="44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AR91" s="26" t="s">
        <v>1708</v>
      </c>
      <c r="AT91" s="26" t="s">
        <v>184</v>
      </c>
      <c r="AU91" s="26" t="s">
        <v>83</v>
      </c>
      <c r="AY91" s="26" t="s">
        <v>182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26" t="s">
        <v>81</v>
      </c>
      <c r="BK91" s="216">
        <f>ROUND(I91*H91,2)</f>
        <v>0</v>
      </c>
      <c r="BL91" s="26" t="s">
        <v>1708</v>
      </c>
      <c r="BM91" s="26" t="s">
        <v>2258</v>
      </c>
    </row>
    <row r="92" spans="2:65" s="1" customFormat="1" ht="16.5" customHeight="1">
      <c r="B92" s="43"/>
      <c r="C92" s="205" t="s">
        <v>210</v>
      </c>
      <c r="D92" s="205" t="s">
        <v>184</v>
      </c>
      <c r="E92" s="206" t="s">
        <v>2259</v>
      </c>
      <c r="F92" s="207" t="s">
        <v>2260</v>
      </c>
      <c r="G92" s="208" t="s">
        <v>2261</v>
      </c>
      <c r="H92" s="209">
        <v>1</v>
      </c>
      <c r="I92" s="210"/>
      <c r="J92" s="211">
        <f>ROUND(I92*H92,2)</f>
        <v>0</v>
      </c>
      <c r="K92" s="207" t="s">
        <v>341</v>
      </c>
      <c r="L92" s="63"/>
      <c r="M92" s="212" t="s">
        <v>21</v>
      </c>
      <c r="N92" s="213" t="s">
        <v>45</v>
      </c>
      <c r="O92" s="44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AR92" s="26" t="s">
        <v>1708</v>
      </c>
      <c r="AT92" s="26" t="s">
        <v>184</v>
      </c>
      <c r="AU92" s="26" t="s">
        <v>83</v>
      </c>
      <c r="AY92" s="26" t="s">
        <v>182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26" t="s">
        <v>81</v>
      </c>
      <c r="BK92" s="216">
        <f>ROUND(I92*H92,2)</f>
        <v>0</v>
      </c>
      <c r="BL92" s="26" t="s">
        <v>1708</v>
      </c>
      <c r="BM92" s="26" t="s">
        <v>2262</v>
      </c>
    </row>
    <row r="93" spans="2:65" s="11" customFormat="1" ht="29.85" customHeight="1">
      <c r="B93" s="189"/>
      <c r="C93" s="190"/>
      <c r="D93" s="191" t="s">
        <v>73</v>
      </c>
      <c r="E93" s="203" t="s">
        <v>2263</v>
      </c>
      <c r="F93" s="203" t="s">
        <v>2264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P94</f>
        <v>0</v>
      </c>
      <c r="Q93" s="197"/>
      <c r="R93" s="198">
        <f>R94</f>
        <v>0</v>
      </c>
      <c r="S93" s="197"/>
      <c r="T93" s="199">
        <f>T94</f>
        <v>0</v>
      </c>
      <c r="AR93" s="200" t="s">
        <v>206</v>
      </c>
      <c r="AT93" s="201" t="s">
        <v>73</v>
      </c>
      <c r="AU93" s="201" t="s">
        <v>81</v>
      </c>
      <c r="AY93" s="200" t="s">
        <v>182</v>
      </c>
      <c r="BK93" s="202">
        <f>BK94</f>
        <v>0</v>
      </c>
    </row>
    <row r="94" spans="2:65" s="1" customFormat="1" ht="25.5" customHeight="1">
      <c r="B94" s="43"/>
      <c r="C94" s="205" t="s">
        <v>214</v>
      </c>
      <c r="D94" s="205" t="s">
        <v>184</v>
      </c>
      <c r="E94" s="206" t="s">
        <v>2265</v>
      </c>
      <c r="F94" s="207" t="s">
        <v>2266</v>
      </c>
      <c r="G94" s="208" t="s">
        <v>231</v>
      </c>
      <c r="H94" s="209">
        <v>1</v>
      </c>
      <c r="I94" s="210"/>
      <c r="J94" s="211">
        <f>ROUND(I94*H94,2)</f>
        <v>0</v>
      </c>
      <c r="K94" s="207" t="s">
        <v>188</v>
      </c>
      <c r="L94" s="63"/>
      <c r="M94" s="212" t="s">
        <v>21</v>
      </c>
      <c r="N94" s="213" t="s">
        <v>45</v>
      </c>
      <c r="O94" s="44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AR94" s="26" t="s">
        <v>1708</v>
      </c>
      <c r="AT94" s="26" t="s">
        <v>184</v>
      </c>
      <c r="AU94" s="26" t="s">
        <v>83</v>
      </c>
      <c r="AY94" s="26" t="s">
        <v>182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26" t="s">
        <v>81</v>
      </c>
      <c r="BK94" s="216">
        <f>ROUND(I94*H94,2)</f>
        <v>0</v>
      </c>
      <c r="BL94" s="26" t="s">
        <v>1708</v>
      </c>
      <c r="BM94" s="26" t="s">
        <v>2267</v>
      </c>
    </row>
    <row r="95" spans="2:65" s="11" customFormat="1" ht="29.85" customHeight="1">
      <c r="B95" s="189"/>
      <c r="C95" s="190"/>
      <c r="D95" s="191" t="s">
        <v>73</v>
      </c>
      <c r="E95" s="203" t="s">
        <v>2268</v>
      </c>
      <c r="F95" s="203" t="s">
        <v>2018</v>
      </c>
      <c r="G95" s="190"/>
      <c r="H95" s="190"/>
      <c r="I95" s="193"/>
      <c r="J95" s="204">
        <f>BK95</f>
        <v>0</v>
      </c>
      <c r="K95" s="190"/>
      <c r="L95" s="195"/>
      <c r="M95" s="196"/>
      <c r="N95" s="197"/>
      <c r="O95" s="197"/>
      <c r="P95" s="198">
        <f>P96</f>
        <v>0</v>
      </c>
      <c r="Q95" s="197"/>
      <c r="R95" s="198">
        <f>R96</f>
        <v>0</v>
      </c>
      <c r="S95" s="197"/>
      <c r="T95" s="199">
        <f>T96</f>
        <v>0</v>
      </c>
      <c r="AR95" s="200" t="s">
        <v>206</v>
      </c>
      <c r="AT95" s="201" t="s">
        <v>73</v>
      </c>
      <c r="AU95" s="201" t="s">
        <v>81</v>
      </c>
      <c r="AY95" s="200" t="s">
        <v>182</v>
      </c>
      <c r="BK95" s="202">
        <f>BK96</f>
        <v>0</v>
      </c>
    </row>
    <row r="96" spans="2:65" s="1" customFormat="1" ht="16.5" customHeight="1">
      <c r="B96" s="43"/>
      <c r="C96" s="205" t="s">
        <v>218</v>
      </c>
      <c r="D96" s="205" t="s">
        <v>184</v>
      </c>
      <c r="E96" s="206" t="s">
        <v>2269</v>
      </c>
      <c r="F96" s="207" t="s">
        <v>2270</v>
      </c>
      <c r="G96" s="208" t="s">
        <v>231</v>
      </c>
      <c r="H96" s="209">
        <v>1</v>
      </c>
      <c r="I96" s="210"/>
      <c r="J96" s="211">
        <f>ROUND(I96*H96,2)</f>
        <v>0</v>
      </c>
      <c r="K96" s="207" t="s">
        <v>21</v>
      </c>
      <c r="L96" s="63"/>
      <c r="M96" s="212" t="s">
        <v>21</v>
      </c>
      <c r="N96" s="242" t="s">
        <v>45</v>
      </c>
      <c r="O96" s="243"/>
      <c r="P96" s="244">
        <f>O96*H96</f>
        <v>0</v>
      </c>
      <c r="Q96" s="244">
        <v>0</v>
      </c>
      <c r="R96" s="244">
        <f>Q96*H96</f>
        <v>0</v>
      </c>
      <c r="S96" s="244">
        <v>0</v>
      </c>
      <c r="T96" s="245">
        <f>S96*H96</f>
        <v>0</v>
      </c>
      <c r="AR96" s="26" t="s">
        <v>1708</v>
      </c>
      <c r="AT96" s="26" t="s">
        <v>184</v>
      </c>
      <c r="AU96" s="26" t="s">
        <v>83</v>
      </c>
      <c r="AY96" s="26" t="s">
        <v>182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26" t="s">
        <v>81</v>
      </c>
      <c r="BK96" s="216">
        <f>ROUND(I96*H96,2)</f>
        <v>0</v>
      </c>
      <c r="BL96" s="26" t="s">
        <v>1708</v>
      </c>
      <c r="BM96" s="26" t="s">
        <v>2271</v>
      </c>
    </row>
    <row r="97" spans="2:12" s="1" customFormat="1" ht="6.95" customHeight="1">
      <c r="B97" s="58"/>
      <c r="C97" s="59"/>
      <c r="D97" s="59"/>
      <c r="E97" s="59"/>
      <c r="F97" s="59"/>
      <c r="G97" s="59"/>
      <c r="H97" s="59"/>
      <c r="I97" s="150"/>
      <c r="J97" s="59"/>
      <c r="K97" s="59"/>
      <c r="L97" s="63"/>
    </row>
  </sheetData>
  <sheetProtection algorithmName="SHA-512" hashValue="BuKtVVMI/CaCI6UTiD61LGYtzefynkhBz906QBCdqHK2ZqCoT3EJBaoAueQvxkQrVt0h+9I110znVk3Z2FWSyg==" saltValue="Ah07ntl03eaNrTESwa2Cf/YWA73ULARTWt1r6qmr9WPjm/R4zD2dyJU8N/LSsKB6EYjfJOPBnjtLcfC5wOJAxA==" spinCount="100000" sheet="1" objects="1" scenarios="1" formatColumns="0" formatRows="0" autoFilter="0"/>
  <autoFilter ref="C81:K96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96" customWidth="1"/>
    <col min="2" max="2" width="1.6640625" style="296" customWidth="1"/>
    <col min="3" max="4" width="5" style="296" customWidth="1"/>
    <col min="5" max="5" width="11.6640625" style="296" customWidth="1"/>
    <col min="6" max="6" width="9.1640625" style="296" customWidth="1"/>
    <col min="7" max="7" width="5" style="296" customWidth="1"/>
    <col min="8" max="8" width="77.83203125" style="296" customWidth="1"/>
    <col min="9" max="10" width="20" style="296" customWidth="1"/>
    <col min="11" max="11" width="1.6640625" style="296" customWidth="1"/>
  </cols>
  <sheetData>
    <row r="1" spans="2:11" ht="37.5" customHeight="1"/>
    <row r="2" spans="2:11" ht="7.5" customHeight="1">
      <c r="B2" s="297"/>
      <c r="C2" s="298"/>
      <c r="D2" s="298"/>
      <c r="E2" s="298"/>
      <c r="F2" s="298"/>
      <c r="G2" s="298"/>
      <c r="H2" s="298"/>
      <c r="I2" s="298"/>
      <c r="J2" s="298"/>
      <c r="K2" s="299"/>
    </row>
    <row r="3" spans="2:11" s="17" customFormat="1" ht="45" customHeight="1">
      <c r="B3" s="300"/>
      <c r="C3" s="428" t="s">
        <v>2272</v>
      </c>
      <c r="D3" s="428"/>
      <c r="E3" s="428"/>
      <c r="F3" s="428"/>
      <c r="G3" s="428"/>
      <c r="H3" s="428"/>
      <c r="I3" s="428"/>
      <c r="J3" s="428"/>
      <c r="K3" s="301"/>
    </row>
    <row r="4" spans="2:11" ht="25.5" customHeight="1">
      <c r="B4" s="302"/>
      <c r="C4" s="432" t="s">
        <v>2273</v>
      </c>
      <c r="D4" s="432"/>
      <c r="E4" s="432"/>
      <c r="F4" s="432"/>
      <c r="G4" s="432"/>
      <c r="H4" s="432"/>
      <c r="I4" s="432"/>
      <c r="J4" s="432"/>
      <c r="K4" s="303"/>
    </row>
    <row r="5" spans="2:11" ht="5.25" customHeight="1">
      <c r="B5" s="302"/>
      <c r="C5" s="304"/>
      <c r="D5" s="304"/>
      <c r="E5" s="304"/>
      <c r="F5" s="304"/>
      <c r="G5" s="304"/>
      <c r="H5" s="304"/>
      <c r="I5" s="304"/>
      <c r="J5" s="304"/>
      <c r="K5" s="303"/>
    </row>
    <row r="6" spans="2:11" ht="15" customHeight="1">
      <c r="B6" s="302"/>
      <c r="C6" s="431" t="s">
        <v>2274</v>
      </c>
      <c r="D6" s="431"/>
      <c r="E6" s="431"/>
      <c r="F6" s="431"/>
      <c r="G6" s="431"/>
      <c r="H6" s="431"/>
      <c r="I6" s="431"/>
      <c r="J6" s="431"/>
      <c r="K6" s="303"/>
    </row>
    <row r="7" spans="2:11" ht="15" customHeight="1">
      <c r="B7" s="306"/>
      <c r="C7" s="431" t="s">
        <v>2275</v>
      </c>
      <c r="D7" s="431"/>
      <c r="E7" s="431"/>
      <c r="F7" s="431"/>
      <c r="G7" s="431"/>
      <c r="H7" s="431"/>
      <c r="I7" s="431"/>
      <c r="J7" s="431"/>
      <c r="K7" s="303"/>
    </row>
    <row r="8" spans="2:11" ht="12.75" customHeight="1">
      <c r="B8" s="306"/>
      <c r="C8" s="305"/>
      <c r="D8" s="305"/>
      <c r="E8" s="305"/>
      <c r="F8" s="305"/>
      <c r="G8" s="305"/>
      <c r="H8" s="305"/>
      <c r="I8" s="305"/>
      <c r="J8" s="305"/>
      <c r="K8" s="303"/>
    </row>
    <row r="9" spans="2:11" ht="15" customHeight="1">
      <c r="B9" s="306"/>
      <c r="C9" s="431" t="s">
        <v>2276</v>
      </c>
      <c r="D9" s="431"/>
      <c r="E9" s="431"/>
      <c r="F9" s="431"/>
      <c r="G9" s="431"/>
      <c r="H9" s="431"/>
      <c r="I9" s="431"/>
      <c r="J9" s="431"/>
      <c r="K9" s="303"/>
    </row>
    <row r="10" spans="2:11" ht="15" customHeight="1">
      <c r="B10" s="306"/>
      <c r="C10" s="305"/>
      <c r="D10" s="431" t="s">
        <v>2277</v>
      </c>
      <c r="E10" s="431"/>
      <c r="F10" s="431"/>
      <c r="G10" s="431"/>
      <c r="H10" s="431"/>
      <c r="I10" s="431"/>
      <c r="J10" s="431"/>
      <c r="K10" s="303"/>
    </row>
    <row r="11" spans="2:11" ht="15" customHeight="1">
      <c r="B11" s="306"/>
      <c r="C11" s="307"/>
      <c r="D11" s="431" t="s">
        <v>2278</v>
      </c>
      <c r="E11" s="431"/>
      <c r="F11" s="431"/>
      <c r="G11" s="431"/>
      <c r="H11" s="431"/>
      <c r="I11" s="431"/>
      <c r="J11" s="431"/>
      <c r="K11" s="303"/>
    </row>
    <row r="12" spans="2:11" ht="12.75" customHeight="1">
      <c r="B12" s="306"/>
      <c r="C12" s="307"/>
      <c r="D12" s="307"/>
      <c r="E12" s="307"/>
      <c r="F12" s="307"/>
      <c r="G12" s="307"/>
      <c r="H12" s="307"/>
      <c r="I12" s="307"/>
      <c r="J12" s="307"/>
      <c r="K12" s="303"/>
    </row>
    <row r="13" spans="2:11" ht="15" customHeight="1">
      <c r="B13" s="306"/>
      <c r="C13" s="307"/>
      <c r="D13" s="431" t="s">
        <v>2279</v>
      </c>
      <c r="E13" s="431"/>
      <c r="F13" s="431"/>
      <c r="G13" s="431"/>
      <c r="H13" s="431"/>
      <c r="I13" s="431"/>
      <c r="J13" s="431"/>
      <c r="K13" s="303"/>
    </row>
    <row r="14" spans="2:11" ht="15" customHeight="1">
      <c r="B14" s="306"/>
      <c r="C14" s="307"/>
      <c r="D14" s="431" t="s">
        <v>2280</v>
      </c>
      <c r="E14" s="431"/>
      <c r="F14" s="431"/>
      <c r="G14" s="431"/>
      <c r="H14" s="431"/>
      <c r="I14" s="431"/>
      <c r="J14" s="431"/>
      <c r="K14" s="303"/>
    </row>
    <row r="15" spans="2:11" ht="15" customHeight="1">
      <c r="B15" s="306"/>
      <c r="C15" s="307"/>
      <c r="D15" s="431" t="s">
        <v>2281</v>
      </c>
      <c r="E15" s="431"/>
      <c r="F15" s="431"/>
      <c r="G15" s="431"/>
      <c r="H15" s="431"/>
      <c r="I15" s="431"/>
      <c r="J15" s="431"/>
      <c r="K15" s="303"/>
    </row>
    <row r="16" spans="2:11" ht="15" customHeight="1">
      <c r="B16" s="306"/>
      <c r="C16" s="307"/>
      <c r="D16" s="307"/>
      <c r="E16" s="308" t="s">
        <v>80</v>
      </c>
      <c r="F16" s="431" t="s">
        <v>2282</v>
      </c>
      <c r="G16" s="431"/>
      <c r="H16" s="431"/>
      <c r="I16" s="431"/>
      <c r="J16" s="431"/>
      <c r="K16" s="303"/>
    </row>
    <row r="17" spans="2:11" ht="15" customHeight="1">
      <c r="B17" s="306"/>
      <c r="C17" s="307"/>
      <c r="D17" s="307"/>
      <c r="E17" s="308" t="s">
        <v>2283</v>
      </c>
      <c r="F17" s="431" t="s">
        <v>2284</v>
      </c>
      <c r="G17" s="431"/>
      <c r="H17" s="431"/>
      <c r="I17" s="431"/>
      <c r="J17" s="431"/>
      <c r="K17" s="303"/>
    </row>
    <row r="18" spans="2:11" ht="15" customHeight="1">
      <c r="B18" s="306"/>
      <c r="C18" s="307"/>
      <c r="D18" s="307"/>
      <c r="E18" s="308" t="s">
        <v>2285</v>
      </c>
      <c r="F18" s="431" t="s">
        <v>2286</v>
      </c>
      <c r="G18" s="431"/>
      <c r="H18" s="431"/>
      <c r="I18" s="431"/>
      <c r="J18" s="431"/>
      <c r="K18" s="303"/>
    </row>
    <row r="19" spans="2:11" ht="15" customHeight="1">
      <c r="B19" s="306"/>
      <c r="C19" s="307"/>
      <c r="D19" s="307"/>
      <c r="E19" s="308" t="s">
        <v>2287</v>
      </c>
      <c r="F19" s="431" t="s">
        <v>2288</v>
      </c>
      <c r="G19" s="431"/>
      <c r="H19" s="431"/>
      <c r="I19" s="431"/>
      <c r="J19" s="431"/>
      <c r="K19" s="303"/>
    </row>
    <row r="20" spans="2:11" ht="15" customHeight="1">
      <c r="B20" s="306"/>
      <c r="C20" s="307"/>
      <c r="D20" s="307"/>
      <c r="E20" s="308" t="s">
        <v>2289</v>
      </c>
      <c r="F20" s="431" t="s">
        <v>2290</v>
      </c>
      <c r="G20" s="431"/>
      <c r="H20" s="431"/>
      <c r="I20" s="431"/>
      <c r="J20" s="431"/>
      <c r="K20" s="303"/>
    </row>
    <row r="21" spans="2:11" ht="15" customHeight="1">
      <c r="B21" s="306"/>
      <c r="C21" s="307"/>
      <c r="D21" s="307"/>
      <c r="E21" s="308" t="s">
        <v>87</v>
      </c>
      <c r="F21" s="431" t="s">
        <v>2291</v>
      </c>
      <c r="G21" s="431"/>
      <c r="H21" s="431"/>
      <c r="I21" s="431"/>
      <c r="J21" s="431"/>
      <c r="K21" s="303"/>
    </row>
    <row r="22" spans="2:11" ht="12.75" customHeight="1">
      <c r="B22" s="306"/>
      <c r="C22" s="307"/>
      <c r="D22" s="307"/>
      <c r="E22" s="307"/>
      <c r="F22" s="307"/>
      <c r="G22" s="307"/>
      <c r="H22" s="307"/>
      <c r="I22" s="307"/>
      <c r="J22" s="307"/>
      <c r="K22" s="303"/>
    </row>
    <row r="23" spans="2:11" ht="15" customHeight="1">
      <c r="B23" s="306"/>
      <c r="C23" s="431" t="s">
        <v>2292</v>
      </c>
      <c r="D23" s="431"/>
      <c r="E23" s="431"/>
      <c r="F23" s="431"/>
      <c r="G23" s="431"/>
      <c r="H23" s="431"/>
      <c r="I23" s="431"/>
      <c r="J23" s="431"/>
      <c r="K23" s="303"/>
    </row>
    <row r="24" spans="2:11" ht="15" customHeight="1">
      <c r="B24" s="306"/>
      <c r="C24" s="431" t="s">
        <v>2293</v>
      </c>
      <c r="D24" s="431"/>
      <c r="E24" s="431"/>
      <c r="F24" s="431"/>
      <c r="G24" s="431"/>
      <c r="H24" s="431"/>
      <c r="I24" s="431"/>
      <c r="J24" s="431"/>
      <c r="K24" s="303"/>
    </row>
    <row r="25" spans="2:11" ht="15" customHeight="1">
      <c r="B25" s="306"/>
      <c r="C25" s="305"/>
      <c r="D25" s="431" t="s">
        <v>2294</v>
      </c>
      <c r="E25" s="431"/>
      <c r="F25" s="431"/>
      <c r="G25" s="431"/>
      <c r="H25" s="431"/>
      <c r="I25" s="431"/>
      <c r="J25" s="431"/>
      <c r="K25" s="303"/>
    </row>
    <row r="26" spans="2:11" ht="15" customHeight="1">
      <c r="B26" s="306"/>
      <c r="C26" s="307"/>
      <c r="D26" s="431" t="s">
        <v>2295</v>
      </c>
      <c r="E26" s="431"/>
      <c r="F26" s="431"/>
      <c r="G26" s="431"/>
      <c r="H26" s="431"/>
      <c r="I26" s="431"/>
      <c r="J26" s="431"/>
      <c r="K26" s="303"/>
    </row>
    <row r="27" spans="2:11" ht="12.75" customHeight="1">
      <c r="B27" s="306"/>
      <c r="C27" s="307"/>
      <c r="D27" s="307"/>
      <c r="E27" s="307"/>
      <c r="F27" s="307"/>
      <c r="G27" s="307"/>
      <c r="H27" s="307"/>
      <c r="I27" s="307"/>
      <c r="J27" s="307"/>
      <c r="K27" s="303"/>
    </row>
    <row r="28" spans="2:11" ht="15" customHeight="1">
      <c r="B28" s="306"/>
      <c r="C28" s="307"/>
      <c r="D28" s="431" t="s">
        <v>2296</v>
      </c>
      <c r="E28" s="431"/>
      <c r="F28" s="431"/>
      <c r="G28" s="431"/>
      <c r="H28" s="431"/>
      <c r="I28" s="431"/>
      <c r="J28" s="431"/>
      <c r="K28" s="303"/>
    </row>
    <row r="29" spans="2:11" ht="15" customHeight="1">
      <c r="B29" s="306"/>
      <c r="C29" s="307"/>
      <c r="D29" s="431" t="s">
        <v>2297</v>
      </c>
      <c r="E29" s="431"/>
      <c r="F29" s="431"/>
      <c r="G29" s="431"/>
      <c r="H29" s="431"/>
      <c r="I29" s="431"/>
      <c r="J29" s="431"/>
      <c r="K29" s="303"/>
    </row>
    <row r="30" spans="2:11" ht="12.75" customHeight="1">
      <c r="B30" s="306"/>
      <c r="C30" s="307"/>
      <c r="D30" s="307"/>
      <c r="E30" s="307"/>
      <c r="F30" s="307"/>
      <c r="G30" s="307"/>
      <c r="H30" s="307"/>
      <c r="I30" s="307"/>
      <c r="J30" s="307"/>
      <c r="K30" s="303"/>
    </row>
    <row r="31" spans="2:11" ht="15" customHeight="1">
      <c r="B31" s="306"/>
      <c r="C31" s="307"/>
      <c r="D31" s="431" t="s">
        <v>2298</v>
      </c>
      <c r="E31" s="431"/>
      <c r="F31" s="431"/>
      <c r="G31" s="431"/>
      <c r="H31" s="431"/>
      <c r="I31" s="431"/>
      <c r="J31" s="431"/>
      <c r="K31" s="303"/>
    </row>
    <row r="32" spans="2:11" ht="15" customHeight="1">
      <c r="B32" s="306"/>
      <c r="C32" s="307"/>
      <c r="D32" s="431" t="s">
        <v>2299</v>
      </c>
      <c r="E32" s="431"/>
      <c r="F32" s="431"/>
      <c r="G32" s="431"/>
      <c r="H32" s="431"/>
      <c r="I32" s="431"/>
      <c r="J32" s="431"/>
      <c r="K32" s="303"/>
    </row>
    <row r="33" spans="2:11" ht="15" customHeight="1">
      <c r="B33" s="306"/>
      <c r="C33" s="307"/>
      <c r="D33" s="431" t="s">
        <v>2300</v>
      </c>
      <c r="E33" s="431"/>
      <c r="F33" s="431"/>
      <c r="G33" s="431"/>
      <c r="H33" s="431"/>
      <c r="I33" s="431"/>
      <c r="J33" s="431"/>
      <c r="K33" s="303"/>
    </row>
    <row r="34" spans="2:11" ht="15" customHeight="1">
      <c r="B34" s="306"/>
      <c r="C34" s="307"/>
      <c r="D34" s="305"/>
      <c r="E34" s="309" t="s">
        <v>167</v>
      </c>
      <c r="F34" s="305"/>
      <c r="G34" s="431" t="s">
        <v>2301</v>
      </c>
      <c r="H34" s="431"/>
      <c r="I34" s="431"/>
      <c r="J34" s="431"/>
      <c r="K34" s="303"/>
    </row>
    <row r="35" spans="2:11" ht="30.75" customHeight="1">
      <c r="B35" s="306"/>
      <c r="C35" s="307"/>
      <c r="D35" s="305"/>
      <c r="E35" s="309" t="s">
        <v>2302</v>
      </c>
      <c r="F35" s="305"/>
      <c r="G35" s="431" t="s">
        <v>2303</v>
      </c>
      <c r="H35" s="431"/>
      <c r="I35" s="431"/>
      <c r="J35" s="431"/>
      <c r="K35" s="303"/>
    </row>
    <row r="36" spans="2:11" ht="15" customHeight="1">
      <c r="B36" s="306"/>
      <c r="C36" s="307"/>
      <c r="D36" s="305"/>
      <c r="E36" s="309" t="s">
        <v>55</v>
      </c>
      <c r="F36" s="305"/>
      <c r="G36" s="431" t="s">
        <v>2304</v>
      </c>
      <c r="H36" s="431"/>
      <c r="I36" s="431"/>
      <c r="J36" s="431"/>
      <c r="K36" s="303"/>
    </row>
    <row r="37" spans="2:11" ht="15" customHeight="1">
      <c r="B37" s="306"/>
      <c r="C37" s="307"/>
      <c r="D37" s="305"/>
      <c r="E37" s="309" t="s">
        <v>168</v>
      </c>
      <c r="F37" s="305"/>
      <c r="G37" s="431" t="s">
        <v>2305</v>
      </c>
      <c r="H37" s="431"/>
      <c r="I37" s="431"/>
      <c r="J37" s="431"/>
      <c r="K37" s="303"/>
    </row>
    <row r="38" spans="2:11" ht="15" customHeight="1">
      <c r="B38" s="306"/>
      <c r="C38" s="307"/>
      <c r="D38" s="305"/>
      <c r="E38" s="309" t="s">
        <v>169</v>
      </c>
      <c r="F38" s="305"/>
      <c r="G38" s="431" t="s">
        <v>2306</v>
      </c>
      <c r="H38" s="431"/>
      <c r="I38" s="431"/>
      <c r="J38" s="431"/>
      <c r="K38" s="303"/>
    </row>
    <row r="39" spans="2:11" ht="15" customHeight="1">
      <c r="B39" s="306"/>
      <c r="C39" s="307"/>
      <c r="D39" s="305"/>
      <c r="E39" s="309" t="s">
        <v>170</v>
      </c>
      <c r="F39" s="305"/>
      <c r="G39" s="431" t="s">
        <v>2307</v>
      </c>
      <c r="H39" s="431"/>
      <c r="I39" s="431"/>
      <c r="J39" s="431"/>
      <c r="K39" s="303"/>
    </row>
    <row r="40" spans="2:11" ht="15" customHeight="1">
      <c r="B40" s="306"/>
      <c r="C40" s="307"/>
      <c r="D40" s="305"/>
      <c r="E40" s="309" t="s">
        <v>2308</v>
      </c>
      <c r="F40" s="305"/>
      <c r="G40" s="431" t="s">
        <v>2309</v>
      </c>
      <c r="H40" s="431"/>
      <c r="I40" s="431"/>
      <c r="J40" s="431"/>
      <c r="K40" s="303"/>
    </row>
    <row r="41" spans="2:11" ht="15" customHeight="1">
      <c r="B41" s="306"/>
      <c r="C41" s="307"/>
      <c r="D41" s="305"/>
      <c r="E41" s="309"/>
      <c r="F41" s="305"/>
      <c r="G41" s="431" t="s">
        <v>2310</v>
      </c>
      <c r="H41" s="431"/>
      <c r="I41" s="431"/>
      <c r="J41" s="431"/>
      <c r="K41" s="303"/>
    </row>
    <row r="42" spans="2:11" ht="15" customHeight="1">
      <c r="B42" s="306"/>
      <c r="C42" s="307"/>
      <c r="D42" s="305"/>
      <c r="E42" s="309" t="s">
        <v>2311</v>
      </c>
      <c r="F42" s="305"/>
      <c r="G42" s="431" t="s">
        <v>2312</v>
      </c>
      <c r="H42" s="431"/>
      <c r="I42" s="431"/>
      <c r="J42" s="431"/>
      <c r="K42" s="303"/>
    </row>
    <row r="43" spans="2:11" ht="15" customHeight="1">
      <c r="B43" s="306"/>
      <c r="C43" s="307"/>
      <c r="D43" s="305"/>
      <c r="E43" s="309" t="s">
        <v>172</v>
      </c>
      <c r="F43" s="305"/>
      <c r="G43" s="431" t="s">
        <v>2313</v>
      </c>
      <c r="H43" s="431"/>
      <c r="I43" s="431"/>
      <c r="J43" s="431"/>
      <c r="K43" s="303"/>
    </row>
    <row r="44" spans="2:11" ht="12.75" customHeight="1">
      <c r="B44" s="306"/>
      <c r="C44" s="307"/>
      <c r="D44" s="305"/>
      <c r="E44" s="305"/>
      <c r="F44" s="305"/>
      <c r="G44" s="305"/>
      <c r="H44" s="305"/>
      <c r="I44" s="305"/>
      <c r="J44" s="305"/>
      <c r="K44" s="303"/>
    </row>
    <row r="45" spans="2:11" ht="15" customHeight="1">
      <c r="B45" s="306"/>
      <c r="C45" s="307"/>
      <c r="D45" s="431" t="s">
        <v>2314</v>
      </c>
      <c r="E45" s="431"/>
      <c r="F45" s="431"/>
      <c r="G45" s="431"/>
      <c r="H45" s="431"/>
      <c r="I45" s="431"/>
      <c r="J45" s="431"/>
      <c r="K45" s="303"/>
    </row>
    <row r="46" spans="2:11" ht="15" customHeight="1">
      <c r="B46" s="306"/>
      <c r="C46" s="307"/>
      <c r="D46" s="307"/>
      <c r="E46" s="431" t="s">
        <v>2315</v>
      </c>
      <c r="F46" s="431"/>
      <c r="G46" s="431"/>
      <c r="H46" s="431"/>
      <c r="I46" s="431"/>
      <c r="J46" s="431"/>
      <c r="K46" s="303"/>
    </row>
    <row r="47" spans="2:11" ht="15" customHeight="1">
      <c r="B47" s="306"/>
      <c r="C47" s="307"/>
      <c r="D47" s="307"/>
      <c r="E47" s="431" t="s">
        <v>2316</v>
      </c>
      <c r="F47" s="431"/>
      <c r="G47" s="431"/>
      <c r="H47" s="431"/>
      <c r="I47" s="431"/>
      <c r="J47" s="431"/>
      <c r="K47" s="303"/>
    </row>
    <row r="48" spans="2:11" ht="15" customHeight="1">
      <c r="B48" s="306"/>
      <c r="C48" s="307"/>
      <c r="D48" s="307"/>
      <c r="E48" s="431" t="s">
        <v>2317</v>
      </c>
      <c r="F48" s="431"/>
      <c r="G48" s="431"/>
      <c r="H48" s="431"/>
      <c r="I48" s="431"/>
      <c r="J48" s="431"/>
      <c r="K48" s="303"/>
    </row>
    <row r="49" spans="2:11" ht="15" customHeight="1">
      <c r="B49" s="306"/>
      <c r="C49" s="307"/>
      <c r="D49" s="431" t="s">
        <v>2318</v>
      </c>
      <c r="E49" s="431"/>
      <c r="F49" s="431"/>
      <c r="G49" s="431"/>
      <c r="H49" s="431"/>
      <c r="I49" s="431"/>
      <c r="J49" s="431"/>
      <c r="K49" s="303"/>
    </row>
    <row r="50" spans="2:11" ht="25.5" customHeight="1">
      <c r="B50" s="302"/>
      <c r="C50" s="432" t="s">
        <v>2319</v>
      </c>
      <c r="D50" s="432"/>
      <c r="E50" s="432"/>
      <c r="F50" s="432"/>
      <c r="G50" s="432"/>
      <c r="H50" s="432"/>
      <c r="I50" s="432"/>
      <c r="J50" s="432"/>
      <c r="K50" s="303"/>
    </row>
    <row r="51" spans="2:11" ht="5.25" customHeight="1">
      <c r="B51" s="302"/>
      <c r="C51" s="304"/>
      <c r="D51" s="304"/>
      <c r="E51" s="304"/>
      <c r="F51" s="304"/>
      <c r="G51" s="304"/>
      <c r="H51" s="304"/>
      <c r="I51" s="304"/>
      <c r="J51" s="304"/>
      <c r="K51" s="303"/>
    </row>
    <row r="52" spans="2:11" ht="15" customHeight="1">
      <c r="B52" s="302"/>
      <c r="C52" s="431" t="s">
        <v>2320</v>
      </c>
      <c r="D52" s="431"/>
      <c r="E52" s="431"/>
      <c r="F52" s="431"/>
      <c r="G52" s="431"/>
      <c r="H52" s="431"/>
      <c r="I52" s="431"/>
      <c r="J52" s="431"/>
      <c r="K52" s="303"/>
    </row>
    <row r="53" spans="2:11" ht="15" customHeight="1">
      <c r="B53" s="302"/>
      <c r="C53" s="431" t="s">
        <v>2321</v>
      </c>
      <c r="D53" s="431"/>
      <c r="E53" s="431"/>
      <c r="F53" s="431"/>
      <c r="G53" s="431"/>
      <c r="H53" s="431"/>
      <c r="I53" s="431"/>
      <c r="J53" s="431"/>
      <c r="K53" s="303"/>
    </row>
    <row r="54" spans="2:11" ht="12.75" customHeight="1">
      <c r="B54" s="302"/>
      <c r="C54" s="305"/>
      <c r="D54" s="305"/>
      <c r="E54" s="305"/>
      <c r="F54" s="305"/>
      <c r="G54" s="305"/>
      <c r="H54" s="305"/>
      <c r="I54" s="305"/>
      <c r="J54" s="305"/>
      <c r="K54" s="303"/>
    </row>
    <row r="55" spans="2:11" ht="15" customHeight="1">
      <c r="B55" s="302"/>
      <c r="C55" s="431" t="s">
        <v>2322</v>
      </c>
      <c r="D55" s="431"/>
      <c r="E55" s="431"/>
      <c r="F55" s="431"/>
      <c r="G55" s="431"/>
      <c r="H55" s="431"/>
      <c r="I55" s="431"/>
      <c r="J55" s="431"/>
      <c r="K55" s="303"/>
    </row>
    <row r="56" spans="2:11" ht="15" customHeight="1">
      <c r="B56" s="302"/>
      <c r="C56" s="307"/>
      <c r="D56" s="431" t="s">
        <v>2323</v>
      </c>
      <c r="E56" s="431"/>
      <c r="F56" s="431"/>
      <c r="G56" s="431"/>
      <c r="H56" s="431"/>
      <c r="I56" s="431"/>
      <c r="J56" s="431"/>
      <c r="K56" s="303"/>
    </row>
    <row r="57" spans="2:11" ht="15" customHeight="1">
      <c r="B57" s="302"/>
      <c r="C57" s="307"/>
      <c r="D57" s="431" t="s">
        <v>2324</v>
      </c>
      <c r="E57" s="431"/>
      <c r="F57" s="431"/>
      <c r="G57" s="431"/>
      <c r="H57" s="431"/>
      <c r="I57" s="431"/>
      <c r="J57" s="431"/>
      <c r="K57" s="303"/>
    </row>
    <row r="58" spans="2:11" ht="15" customHeight="1">
      <c r="B58" s="302"/>
      <c r="C58" s="307"/>
      <c r="D58" s="431" t="s">
        <v>2325</v>
      </c>
      <c r="E58" s="431"/>
      <c r="F58" s="431"/>
      <c r="G58" s="431"/>
      <c r="H58" s="431"/>
      <c r="I58" s="431"/>
      <c r="J58" s="431"/>
      <c r="K58" s="303"/>
    </row>
    <row r="59" spans="2:11" ht="15" customHeight="1">
      <c r="B59" s="302"/>
      <c r="C59" s="307"/>
      <c r="D59" s="431" t="s">
        <v>2326</v>
      </c>
      <c r="E59" s="431"/>
      <c r="F59" s="431"/>
      <c r="G59" s="431"/>
      <c r="H59" s="431"/>
      <c r="I59" s="431"/>
      <c r="J59" s="431"/>
      <c r="K59" s="303"/>
    </row>
    <row r="60" spans="2:11" ht="15" customHeight="1">
      <c r="B60" s="302"/>
      <c r="C60" s="307"/>
      <c r="D60" s="430" t="s">
        <v>2327</v>
      </c>
      <c r="E60" s="430"/>
      <c r="F60" s="430"/>
      <c r="G60" s="430"/>
      <c r="H60" s="430"/>
      <c r="I60" s="430"/>
      <c r="J60" s="430"/>
      <c r="K60" s="303"/>
    </row>
    <row r="61" spans="2:11" ht="15" customHeight="1">
      <c r="B61" s="302"/>
      <c r="C61" s="307"/>
      <c r="D61" s="431" t="s">
        <v>2328</v>
      </c>
      <c r="E61" s="431"/>
      <c r="F61" s="431"/>
      <c r="G61" s="431"/>
      <c r="H61" s="431"/>
      <c r="I61" s="431"/>
      <c r="J61" s="431"/>
      <c r="K61" s="303"/>
    </row>
    <row r="62" spans="2:11" ht="12.75" customHeight="1">
      <c r="B62" s="302"/>
      <c r="C62" s="307"/>
      <c r="D62" s="307"/>
      <c r="E62" s="310"/>
      <c r="F62" s="307"/>
      <c r="G62" s="307"/>
      <c r="H62" s="307"/>
      <c r="I62" s="307"/>
      <c r="J62" s="307"/>
      <c r="K62" s="303"/>
    </row>
    <row r="63" spans="2:11" ht="15" customHeight="1">
      <c r="B63" s="302"/>
      <c r="C63" s="307"/>
      <c r="D63" s="431" t="s">
        <v>2329</v>
      </c>
      <c r="E63" s="431"/>
      <c r="F63" s="431"/>
      <c r="G63" s="431"/>
      <c r="H63" s="431"/>
      <c r="I63" s="431"/>
      <c r="J63" s="431"/>
      <c r="K63" s="303"/>
    </row>
    <row r="64" spans="2:11" ht="15" customHeight="1">
      <c r="B64" s="302"/>
      <c r="C64" s="307"/>
      <c r="D64" s="430" t="s">
        <v>2330</v>
      </c>
      <c r="E64" s="430"/>
      <c r="F64" s="430"/>
      <c r="G64" s="430"/>
      <c r="H64" s="430"/>
      <c r="I64" s="430"/>
      <c r="J64" s="430"/>
      <c r="K64" s="303"/>
    </row>
    <row r="65" spans="2:11" ht="15" customHeight="1">
      <c r="B65" s="302"/>
      <c r="C65" s="307"/>
      <c r="D65" s="431" t="s">
        <v>2331</v>
      </c>
      <c r="E65" s="431"/>
      <c r="F65" s="431"/>
      <c r="G65" s="431"/>
      <c r="H65" s="431"/>
      <c r="I65" s="431"/>
      <c r="J65" s="431"/>
      <c r="K65" s="303"/>
    </row>
    <row r="66" spans="2:11" ht="15" customHeight="1">
      <c r="B66" s="302"/>
      <c r="C66" s="307"/>
      <c r="D66" s="431" t="s">
        <v>2332</v>
      </c>
      <c r="E66" s="431"/>
      <c r="F66" s="431"/>
      <c r="G66" s="431"/>
      <c r="H66" s="431"/>
      <c r="I66" s="431"/>
      <c r="J66" s="431"/>
      <c r="K66" s="303"/>
    </row>
    <row r="67" spans="2:11" ht="15" customHeight="1">
      <c r="B67" s="302"/>
      <c r="C67" s="307"/>
      <c r="D67" s="431" t="s">
        <v>2333</v>
      </c>
      <c r="E67" s="431"/>
      <c r="F67" s="431"/>
      <c r="G67" s="431"/>
      <c r="H67" s="431"/>
      <c r="I67" s="431"/>
      <c r="J67" s="431"/>
      <c r="K67" s="303"/>
    </row>
    <row r="68" spans="2:11" ht="15" customHeight="1">
      <c r="B68" s="302"/>
      <c r="C68" s="307"/>
      <c r="D68" s="431" t="s">
        <v>2334</v>
      </c>
      <c r="E68" s="431"/>
      <c r="F68" s="431"/>
      <c r="G68" s="431"/>
      <c r="H68" s="431"/>
      <c r="I68" s="431"/>
      <c r="J68" s="431"/>
      <c r="K68" s="303"/>
    </row>
    <row r="69" spans="2:11" ht="12.75" customHeight="1">
      <c r="B69" s="311"/>
      <c r="C69" s="312"/>
      <c r="D69" s="312"/>
      <c r="E69" s="312"/>
      <c r="F69" s="312"/>
      <c r="G69" s="312"/>
      <c r="H69" s="312"/>
      <c r="I69" s="312"/>
      <c r="J69" s="312"/>
      <c r="K69" s="313"/>
    </row>
    <row r="70" spans="2:11" ht="18.75" customHeight="1">
      <c r="B70" s="314"/>
      <c r="C70" s="314"/>
      <c r="D70" s="314"/>
      <c r="E70" s="314"/>
      <c r="F70" s="314"/>
      <c r="G70" s="314"/>
      <c r="H70" s="314"/>
      <c r="I70" s="314"/>
      <c r="J70" s="314"/>
      <c r="K70" s="315"/>
    </row>
    <row r="71" spans="2:11" ht="18.75" customHeight="1">
      <c r="B71" s="315"/>
      <c r="C71" s="315"/>
      <c r="D71" s="315"/>
      <c r="E71" s="315"/>
      <c r="F71" s="315"/>
      <c r="G71" s="315"/>
      <c r="H71" s="315"/>
      <c r="I71" s="315"/>
      <c r="J71" s="315"/>
      <c r="K71" s="315"/>
    </row>
    <row r="72" spans="2:11" ht="7.5" customHeight="1">
      <c r="B72" s="316"/>
      <c r="C72" s="317"/>
      <c r="D72" s="317"/>
      <c r="E72" s="317"/>
      <c r="F72" s="317"/>
      <c r="G72" s="317"/>
      <c r="H72" s="317"/>
      <c r="I72" s="317"/>
      <c r="J72" s="317"/>
      <c r="K72" s="318"/>
    </row>
    <row r="73" spans="2:11" ht="45" customHeight="1">
      <c r="B73" s="319"/>
      <c r="C73" s="429" t="s">
        <v>150</v>
      </c>
      <c r="D73" s="429"/>
      <c r="E73" s="429"/>
      <c r="F73" s="429"/>
      <c r="G73" s="429"/>
      <c r="H73" s="429"/>
      <c r="I73" s="429"/>
      <c r="J73" s="429"/>
      <c r="K73" s="320"/>
    </row>
    <row r="74" spans="2:11" ht="17.25" customHeight="1">
      <c r="B74" s="319"/>
      <c r="C74" s="321" t="s">
        <v>2335</v>
      </c>
      <c r="D74" s="321"/>
      <c r="E74" s="321"/>
      <c r="F74" s="321" t="s">
        <v>2336</v>
      </c>
      <c r="G74" s="322"/>
      <c r="H74" s="321" t="s">
        <v>168</v>
      </c>
      <c r="I74" s="321" t="s">
        <v>59</v>
      </c>
      <c r="J74" s="321" t="s">
        <v>2337</v>
      </c>
      <c r="K74" s="320"/>
    </row>
    <row r="75" spans="2:11" ht="17.25" customHeight="1">
      <c r="B75" s="319"/>
      <c r="C75" s="323" t="s">
        <v>2338</v>
      </c>
      <c r="D75" s="323"/>
      <c r="E75" s="323"/>
      <c r="F75" s="324" t="s">
        <v>2339</v>
      </c>
      <c r="G75" s="325"/>
      <c r="H75" s="323"/>
      <c r="I75" s="323"/>
      <c r="J75" s="323" t="s">
        <v>2340</v>
      </c>
      <c r="K75" s="320"/>
    </row>
    <row r="76" spans="2:11" ht="5.25" customHeight="1">
      <c r="B76" s="319"/>
      <c r="C76" s="326"/>
      <c r="D76" s="326"/>
      <c r="E76" s="326"/>
      <c r="F76" s="326"/>
      <c r="G76" s="327"/>
      <c r="H76" s="326"/>
      <c r="I76" s="326"/>
      <c r="J76" s="326"/>
      <c r="K76" s="320"/>
    </row>
    <row r="77" spans="2:11" ht="15" customHeight="1">
      <c r="B77" s="319"/>
      <c r="C77" s="309" t="s">
        <v>55</v>
      </c>
      <c r="D77" s="326"/>
      <c r="E77" s="326"/>
      <c r="F77" s="328" t="s">
        <v>2341</v>
      </c>
      <c r="G77" s="327"/>
      <c r="H77" s="309" t="s">
        <v>2342</v>
      </c>
      <c r="I77" s="309" t="s">
        <v>2343</v>
      </c>
      <c r="J77" s="309">
        <v>20</v>
      </c>
      <c r="K77" s="320"/>
    </row>
    <row r="78" spans="2:11" ht="15" customHeight="1">
      <c r="B78" s="319"/>
      <c r="C78" s="309" t="s">
        <v>2344</v>
      </c>
      <c r="D78" s="309"/>
      <c r="E78" s="309"/>
      <c r="F78" s="328" t="s">
        <v>2341</v>
      </c>
      <c r="G78" s="327"/>
      <c r="H78" s="309" t="s">
        <v>2345</v>
      </c>
      <c r="I78" s="309" t="s">
        <v>2343</v>
      </c>
      <c r="J78" s="309">
        <v>120</v>
      </c>
      <c r="K78" s="320"/>
    </row>
    <row r="79" spans="2:11" ht="15" customHeight="1">
      <c r="B79" s="329"/>
      <c r="C79" s="309" t="s">
        <v>2346</v>
      </c>
      <c r="D79" s="309"/>
      <c r="E79" s="309"/>
      <c r="F79" s="328" t="s">
        <v>2347</v>
      </c>
      <c r="G79" s="327"/>
      <c r="H79" s="309" t="s">
        <v>2348</v>
      </c>
      <c r="I79" s="309" t="s">
        <v>2343</v>
      </c>
      <c r="J79" s="309">
        <v>50</v>
      </c>
      <c r="K79" s="320"/>
    </row>
    <row r="80" spans="2:11" ht="15" customHeight="1">
      <c r="B80" s="329"/>
      <c r="C80" s="309" t="s">
        <v>2349</v>
      </c>
      <c r="D80" s="309"/>
      <c r="E80" s="309"/>
      <c r="F80" s="328" t="s">
        <v>2341</v>
      </c>
      <c r="G80" s="327"/>
      <c r="H80" s="309" t="s">
        <v>2350</v>
      </c>
      <c r="I80" s="309" t="s">
        <v>2351</v>
      </c>
      <c r="J80" s="309"/>
      <c r="K80" s="320"/>
    </row>
    <row r="81" spans="2:11" ht="15" customHeight="1">
      <c r="B81" s="329"/>
      <c r="C81" s="330" t="s">
        <v>2352</v>
      </c>
      <c r="D81" s="330"/>
      <c r="E81" s="330"/>
      <c r="F81" s="331" t="s">
        <v>2347</v>
      </c>
      <c r="G81" s="330"/>
      <c r="H81" s="330" t="s">
        <v>2353</v>
      </c>
      <c r="I81" s="330" t="s">
        <v>2343</v>
      </c>
      <c r="J81" s="330">
        <v>15</v>
      </c>
      <c r="K81" s="320"/>
    </row>
    <row r="82" spans="2:11" ht="15" customHeight="1">
      <c r="B82" s="329"/>
      <c r="C82" s="330" t="s">
        <v>2354</v>
      </c>
      <c r="D82" s="330"/>
      <c r="E82" s="330"/>
      <c r="F82" s="331" t="s">
        <v>2347</v>
      </c>
      <c r="G82" s="330"/>
      <c r="H82" s="330" t="s">
        <v>2355</v>
      </c>
      <c r="I82" s="330" t="s">
        <v>2343</v>
      </c>
      <c r="J82" s="330">
        <v>15</v>
      </c>
      <c r="K82" s="320"/>
    </row>
    <row r="83" spans="2:11" ht="15" customHeight="1">
      <c r="B83" s="329"/>
      <c r="C83" s="330" t="s">
        <v>2356</v>
      </c>
      <c r="D83" s="330"/>
      <c r="E83" s="330"/>
      <c r="F83" s="331" t="s">
        <v>2347</v>
      </c>
      <c r="G83" s="330"/>
      <c r="H83" s="330" t="s">
        <v>2357</v>
      </c>
      <c r="I83" s="330" t="s">
        <v>2343</v>
      </c>
      <c r="J83" s="330">
        <v>20</v>
      </c>
      <c r="K83" s="320"/>
    </row>
    <row r="84" spans="2:11" ht="15" customHeight="1">
      <c r="B84" s="329"/>
      <c r="C84" s="330" t="s">
        <v>2358</v>
      </c>
      <c r="D84" s="330"/>
      <c r="E84" s="330"/>
      <c r="F84" s="331" t="s">
        <v>2347</v>
      </c>
      <c r="G84" s="330"/>
      <c r="H84" s="330" t="s">
        <v>2359</v>
      </c>
      <c r="I84" s="330" t="s">
        <v>2343</v>
      </c>
      <c r="J84" s="330">
        <v>20</v>
      </c>
      <c r="K84" s="320"/>
    </row>
    <row r="85" spans="2:11" ht="15" customHeight="1">
      <c r="B85" s="329"/>
      <c r="C85" s="309" t="s">
        <v>2360</v>
      </c>
      <c r="D85" s="309"/>
      <c r="E85" s="309"/>
      <c r="F85" s="328" t="s">
        <v>2347</v>
      </c>
      <c r="G85" s="327"/>
      <c r="H85" s="309" t="s">
        <v>2361</v>
      </c>
      <c r="I85" s="309" t="s">
        <v>2343</v>
      </c>
      <c r="J85" s="309">
        <v>50</v>
      </c>
      <c r="K85" s="320"/>
    </row>
    <row r="86" spans="2:11" ht="15" customHeight="1">
      <c r="B86" s="329"/>
      <c r="C86" s="309" t="s">
        <v>2362</v>
      </c>
      <c r="D86" s="309"/>
      <c r="E86" s="309"/>
      <c r="F86" s="328" t="s">
        <v>2347</v>
      </c>
      <c r="G86" s="327"/>
      <c r="H86" s="309" t="s">
        <v>2363</v>
      </c>
      <c r="I86" s="309" t="s">
        <v>2343</v>
      </c>
      <c r="J86" s="309">
        <v>20</v>
      </c>
      <c r="K86" s="320"/>
    </row>
    <row r="87" spans="2:11" ht="15" customHeight="1">
      <c r="B87" s="329"/>
      <c r="C87" s="309" t="s">
        <v>2364</v>
      </c>
      <c r="D87" s="309"/>
      <c r="E87" s="309"/>
      <c r="F87" s="328" t="s">
        <v>2347</v>
      </c>
      <c r="G87" s="327"/>
      <c r="H87" s="309" t="s">
        <v>2365</v>
      </c>
      <c r="I87" s="309" t="s">
        <v>2343</v>
      </c>
      <c r="J87" s="309">
        <v>20</v>
      </c>
      <c r="K87" s="320"/>
    </row>
    <row r="88" spans="2:11" ht="15" customHeight="1">
      <c r="B88" s="329"/>
      <c r="C88" s="309" t="s">
        <v>2366</v>
      </c>
      <c r="D88" s="309"/>
      <c r="E88" s="309"/>
      <c r="F88" s="328" t="s">
        <v>2347</v>
      </c>
      <c r="G88" s="327"/>
      <c r="H88" s="309" t="s">
        <v>2367</v>
      </c>
      <c r="I88" s="309" t="s">
        <v>2343</v>
      </c>
      <c r="J88" s="309">
        <v>50</v>
      </c>
      <c r="K88" s="320"/>
    </row>
    <row r="89" spans="2:11" ht="15" customHeight="1">
      <c r="B89" s="329"/>
      <c r="C89" s="309" t="s">
        <v>2368</v>
      </c>
      <c r="D89" s="309"/>
      <c r="E89" s="309"/>
      <c r="F89" s="328" t="s">
        <v>2347</v>
      </c>
      <c r="G89" s="327"/>
      <c r="H89" s="309" t="s">
        <v>2368</v>
      </c>
      <c r="I89" s="309" t="s">
        <v>2343</v>
      </c>
      <c r="J89" s="309">
        <v>50</v>
      </c>
      <c r="K89" s="320"/>
    </row>
    <row r="90" spans="2:11" ht="15" customHeight="1">
      <c r="B90" s="329"/>
      <c r="C90" s="309" t="s">
        <v>173</v>
      </c>
      <c r="D90" s="309"/>
      <c r="E90" s="309"/>
      <c r="F90" s="328" t="s">
        <v>2347</v>
      </c>
      <c r="G90" s="327"/>
      <c r="H90" s="309" t="s">
        <v>2369</v>
      </c>
      <c r="I90" s="309" t="s">
        <v>2343</v>
      </c>
      <c r="J90" s="309">
        <v>255</v>
      </c>
      <c r="K90" s="320"/>
    </row>
    <row r="91" spans="2:11" ht="15" customHeight="1">
      <c r="B91" s="329"/>
      <c r="C91" s="309" t="s">
        <v>2370</v>
      </c>
      <c r="D91" s="309"/>
      <c r="E91" s="309"/>
      <c r="F91" s="328" t="s">
        <v>2341</v>
      </c>
      <c r="G91" s="327"/>
      <c r="H91" s="309" t="s">
        <v>2371</v>
      </c>
      <c r="I91" s="309" t="s">
        <v>2372</v>
      </c>
      <c r="J91" s="309"/>
      <c r="K91" s="320"/>
    </row>
    <row r="92" spans="2:11" ht="15" customHeight="1">
      <c r="B92" s="329"/>
      <c r="C92" s="309" t="s">
        <v>2373</v>
      </c>
      <c r="D92" s="309"/>
      <c r="E92" s="309"/>
      <c r="F92" s="328" t="s">
        <v>2341</v>
      </c>
      <c r="G92" s="327"/>
      <c r="H92" s="309" t="s">
        <v>2374</v>
      </c>
      <c r="I92" s="309" t="s">
        <v>2375</v>
      </c>
      <c r="J92" s="309"/>
      <c r="K92" s="320"/>
    </row>
    <row r="93" spans="2:11" ht="15" customHeight="1">
      <c r="B93" s="329"/>
      <c r="C93" s="309" t="s">
        <v>2376</v>
      </c>
      <c r="D93" s="309"/>
      <c r="E93" s="309"/>
      <c r="F93" s="328" t="s">
        <v>2341</v>
      </c>
      <c r="G93" s="327"/>
      <c r="H93" s="309" t="s">
        <v>2376</v>
      </c>
      <c r="I93" s="309" t="s">
        <v>2375</v>
      </c>
      <c r="J93" s="309"/>
      <c r="K93" s="320"/>
    </row>
    <row r="94" spans="2:11" ht="15" customHeight="1">
      <c r="B94" s="329"/>
      <c r="C94" s="309" t="s">
        <v>40</v>
      </c>
      <c r="D94" s="309"/>
      <c r="E94" s="309"/>
      <c r="F94" s="328" t="s">
        <v>2341</v>
      </c>
      <c r="G94" s="327"/>
      <c r="H94" s="309" t="s">
        <v>2377</v>
      </c>
      <c r="I94" s="309" t="s">
        <v>2375</v>
      </c>
      <c r="J94" s="309"/>
      <c r="K94" s="320"/>
    </row>
    <row r="95" spans="2:11" ht="15" customHeight="1">
      <c r="B95" s="329"/>
      <c r="C95" s="309" t="s">
        <v>50</v>
      </c>
      <c r="D95" s="309"/>
      <c r="E95" s="309"/>
      <c r="F95" s="328" t="s">
        <v>2341</v>
      </c>
      <c r="G95" s="327"/>
      <c r="H95" s="309" t="s">
        <v>2378</v>
      </c>
      <c r="I95" s="309" t="s">
        <v>2375</v>
      </c>
      <c r="J95" s="309"/>
      <c r="K95" s="320"/>
    </row>
    <row r="96" spans="2:11" ht="15" customHeight="1">
      <c r="B96" s="332"/>
      <c r="C96" s="333"/>
      <c r="D96" s="333"/>
      <c r="E96" s="333"/>
      <c r="F96" s="333"/>
      <c r="G96" s="333"/>
      <c r="H96" s="333"/>
      <c r="I96" s="333"/>
      <c r="J96" s="333"/>
      <c r="K96" s="334"/>
    </row>
    <row r="97" spans="2:11" ht="18.75" customHeight="1">
      <c r="B97" s="335"/>
      <c r="C97" s="336"/>
      <c r="D97" s="336"/>
      <c r="E97" s="336"/>
      <c r="F97" s="336"/>
      <c r="G97" s="336"/>
      <c r="H97" s="336"/>
      <c r="I97" s="336"/>
      <c r="J97" s="336"/>
      <c r="K97" s="335"/>
    </row>
    <row r="98" spans="2:11" ht="18.75" customHeight="1">
      <c r="B98" s="315"/>
      <c r="C98" s="315"/>
      <c r="D98" s="315"/>
      <c r="E98" s="315"/>
      <c r="F98" s="315"/>
      <c r="G98" s="315"/>
      <c r="H98" s="315"/>
      <c r="I98" s="315"/>
      <c r="J98" s="315"/>
      <c r="K98" s="315"/>
    </row>
    <row r="99" spans="2:11" ht="7.5" customHeight="1">
      <c r="B99" s="316"/>
      <c r="C99" s="317"/>
      <c r="D99" s="317"/>
      <c r="E99" s="317"/>
      <c r="F99" s="317"/>
      <c r="G99" s="317"/>
      <c r="H99" s="317"/>
      <c r="I99" s="317"/>
      <c r="J99" s="317"/>
      <c r="K99" s="318"/>
    </row>
    <row r="100" spans="2:11" ht="45" customHeight="1">
      <c r="B100" s="319"/>
      <c r="C100" s="429" t="s">
        <v>2379</v>
      </c>
      <c r="D100" s="429"/>
      <c r="E100" s="429"/>
      <c r="F100" s="429"/>
      <c r="G100" s="429"/>
      <c r="H100" s="429"/>
      <c r="I100" s="429"/>
      <c r="J100" s="429"/>
      <c r="K100" s="320"/>
    </row>
    <row r="101" spans="2:11" ht="17.25" customHeight="1">
      <c r="B101" s="319"/>
      <c r="C101" s="321" t="s">
        <v>2335</v>
      </c>
      <c r="D101" s="321"/>
      <c r="E101" s="321"/>
      <c r="F101" s="321" t="s">
        <v>2336</v>
      </c>
      <c r="G101" s="322"/>
      <c r="H101" s="321" t="s">
        <v>168</v>
      </c>
      <c r="I101" s="321" t="s">
        <v>59</v>
      </c>
      <c r="J101" s="321" t="s">
        <v>2337</v>
      </c>
      <c r="K101" s="320"/>
    </row>
    <row r="102" spans="2:11" ht="17.25" customHeight="1">
      <c r="B102" s="319"/>
      <c r="C102" s="323" t="s">
        <v>2338</v>
      </c>
      <c r="D102" s="323"/>
      <c r="E102" s="323"/>
      <c r="F102" s="324" t="s">
        <v>2339</v>
      </c>
      <c r="G102" s="325"/>
      <c r="H102" s="323"/>
      <c r="I102" s="323"/>
      <c r="J102" s="323" t="s">
        <v>2340</v>
      </c>
      <c r="K102" s="320"/>
    </row>
    <row r="103" spans="2:11" ht="5.25" customHeight="1">
      <c r="B103" s="319"/>
      <c r="C103" s="321"/>
      <c r="D103" s="321"/>
      <c r="E103" s="321"/>
      <c r="F103" s="321"/>
      <c r="G103" s="337"/>
      <c r="H103" s="321"/>
      <c r="I103" s="321"/>
      <c r="J103" s="321"/>
      <c r="K103" s="320"/>
    </row>
    <row r="104" spans="2:11" ht="15" customHeight="1">
      <c r="B104" s="319"/>
      <c r="C104" s="309" t="s">
        <v>55</v>
      </c>
      <c r="D104" s="326"/>
      <c r="E104" s="326"/>
      <c r="F104" s="328" t="s">
        <v>2341</v>
      </c>
      <c r="G104" s="337"/>
      <c r="H104" s="309" t="s">
        <v>2380</v>
      </c>
      <c r="I104" s="309" t="s">
        <v>2343</v>
      </c>
      <c r="J104" s="309">
        <v>20</v>
      </c>
      <c r="K104" s="320"/>
    </row>
    <row r="105" spans="2:11" ht="15" customHeight="1">
      <c r="B105" s="319"/>
      <c r="C105" s="309" t="s">
        <v>2344</v>
      </c>
      <c r="D105" s="309"/>
      <c r="E105" s="309"/>
      <c r="F105" s="328" t="s">
        <v>2341</v>
      </c>
      <c r="G105" s="309"/>
      <c r="H105" s="309" t="s">
        <v>2380</v>
      </c>
      <c r="I105" s="309" t="s">
        <v>2343</v>
      </c>
      <c r="J105" s="309">
        <v>120</v>
      </c>
      <c r="K105" s="320"/>
    </row>
    <row r="106" spans="2:11" ht="15" customHeight="1">
      <c r="B106" s="329"/>
      <c r="C106" s="309" t="s">
        <v>2346</v>
      </c>
      <c r="D106" s="309"/>
      <c r="E106" s="309"/>
      <c r="F106" s="328" t="s">
        <v>2347</v>
      </c>
      <c r="G106" s="309"/>
      <c r="H106" s="309" t="s">
        <v>2380</v>
      </c>
      <c r="I106" s="309" t="s">
        <v>2343</v>
      </c>
      <c r="J106" s="309">
        <v>50</v>
      </c>
      <c r="K106" s="320"/>
    </row>
    <row r="107" spans="2:11" ht="15" customHeight="1">
      <c r="B107" s="329"/>
      <c r="C107" s="309" t="s">
        <v>2349</v>
      </c>
      <c r="D107" s="309"/>
      <c r="E107" s="309"/>
      <c r="F107" s="328" t="s">
        <v>2341</v>
      </c>
      <c r="G107" s="309"/>
      <c r="H107" s="309" t="s">
        <v>2380</v>
      </c>
      <c r="I107" s="309" t="s">
        <v>2351</v>
      </c>
      <c r="J107" s="309"/>
      <c r="K107" s="320"/>
    </row>
    <row r="108" spans="2:11" ht="15" customHeight="1">
      <c r="B108" s="329"/>
      <c r="C108" s="309" t="s">
        <v>2360</v>
      </c>
      <c r="D108" s="309"/>
      <c r="E108" s="309"/>
      <c r="F108" s="328" t="s">
        <v>2347</v>
      </c>
      <c r="G108" s="309"/>
      <c r="H108" s="309" t="s">
        <v>2380</v>
      </c>
      <c r="I108" s="309" t="s">
        <v>2343</v>
      </c>
      <c r="J108" s="309">
        <v>50</v>
      </c>
      <c r="K108" s="320"/>
    </row>
    <row r="109" spans="2:11" ht="15" customHeight="1">
      <c r="B109" s="329"/>
      <c r="C109" s="309" t="s">
        <v>2368</v>
      </c>
      <c r="D109" s="309"/>
      <c r="E109" s="309"/>
      <c r="F109" s="328" t="s">
        <v>2347</v>
      </c>
      <c r="G109" s="309"/>
      <c r="H109" s="309" t="s">
        <v>2380</v>
      </c>
      <c r="I109" s="309" t="s">
        <v>2343</v>
      </c>
      <c r="J109" s="309">
        <v>50</v>
      </c>
      <c r="K109" s="320"/>
    </row>
    <row r="110" spans="2:11" ht="15" customHeight="1">
      <c r="B110" s="329"/>
      <c r="C110" s="309" t="s">
        <v>2366</v>
      </c>
      <c r="D110" s="309"/>
      <c r="E110" s="309"/>
      <c r="F110" s="328" t="s">
        <v>2347</v>
      </c>
      <c r="G110" s="309"/>
      <c r="H110" s="309" t="s">
        <v>2380</v>
      </c>
      <c r="I110" s="309" t="s">
        <v>2343</v>
      </c>
      <c r="J110" s="309">
        <v>50</v>
      </c>
      <c r="K110" s="320"/>
    </row>
    <row r="111" spans="2:11" ht="15" customHeight="1">
      <c r="B111" s="329"/>
      <c r="C111" s="309" t="s">
        <v>55</v>
      </c>
      <c r="D111" s="309"/>
      <c r="E111" s="309"/>
      <c r="F111" s="328" t="s">
        <v>2341</v>
      </c>
      <c r="G111" s="309"/>
      <c r="H111" s="309" t="s">
        <v>2381</v>
      </c>
      <c r="I111" s="309" t="s">
        <v>2343</v>
      </c>
      <c r="J111" s="309">
        <v>20</v>
      </c>
      <c r="K111" s="320"/>
    </row>
    <row r="112" spans="2:11" ht="15" customHeight="1">
      <c r="B112" s="329"/>
      <c r="C112" s="309" t="s">
        <v>2382</v>
      </c>
      <c r="D112" s="309"/>
      <c r="E112" s="309"/>
      <c r="F112" s="328" t="s">
        <v>2341</v>
      </c>
      <c r="G112" s="309"/>
      <c r="H112" s="309" t="s">
        <v>2383</v>
      </c>
      <c r="I112" s="309" t="s">
        <v>2343</v>
      </c>
      <c r="J112" s="309">
        <v>120</v>
      </c>
      <c r="K112" s="320"/>
    </row>
    <row r="113" spans="2:11" ht="15" customHeight="1">
      <c r="B113" s="329"/>
      <c r="C113" s="309" t="s">
        <v>40</v>
      </c>
      <c r="D113" s="309"/>
      <c r="E113" s="309"/>
      <c r="F113" s="328" t="s">
        <v>2341</v>
      </c>
      <c r="G113" s="309"/>
      <c r="H113" s="309" t="s">
        <v>2384</v>
      </c>
      <c r="I113" s="309" t="s">
        <v>2375</v>
      </c>
      <c r="J113" s="309"/>
      <c r="K113" s="320"/>
    </row>
    <row r="114" spans="2:11" ht="15" customHeight="1">
      <c r="B114" s="329"/>
      <c r="C114" s="309" t="s">
        <v>50</v>
      </c>
      <c r="D114" s="309"/>
      <c r="E114" s="309"/>
      <c r="F114" s="328" t="s">
        <v>2341</v>
      </c>
      <c r="G114" s="309"/>
      <c r="H114" s="309" t="s">
        <v>2385</v>
      </c>
      <c r="I114" s="309" t="s">
        <v>2375</v>
      </c>
      <c r="J114" s="309"/>
      <c r="K114" s="320"/>
    </row>
    <row r="115" spans="2:11" ht="15" customHeight="1">
      <c r="B115" s="329"/>
      <c r="C115" s="309" t="s">
        <v>59</v>
      </c>
      <c r="D115" s="309"/>
      <c r="E115" s="309"/>
      <c r="F115" s="328" t="s">
        <v>2341</v>
      </c>
      <c r="G115" s="309"/>
      <c r="H115" s="309" t="s">
        <v>2386</v>
      </c>
      <c r="I115" s="309" t="s">
        <v>2387</v>
      </c>
      <c r="J115" s="309"/>
      <c r="K115" s="320"/>
    </row>
    <row r="116" spans="2:11" ht="15" customHeight="1">
      <c r="B116" s="332"/>
      <c r="C116" s="338"/>
      <c r="D116" s="338"/>
      <c r="E116" s="338"/>
      <c r="F116" s="338"/>
      <c r="G116" s="338"/>
      <c r="H116" s="338"/>
      <c r="I116" s="338"/>
      <c r="J116" s="338"/>
      <c r="K116" s="334"/>
    </row>
    <row r="117" spans="2:11" ht="18.75" customHeight="1">
      <c r="B117" s="339"/>
      <c r="C117" s="305"/>
      <c r="D117" s="305"/>
      <c r="E117" s="305"/>
      <c r="F117" s="340"/>
      <c r="G117" s="305"/>
      <c r="H117" s="305"/>
      <c r="I117" s="305"/>
      <c r="J117" s="305"/>
      <c r="K117" s="339"/>
    </row>
    <row r="118" spans="2:11" ht="18.75" customHeight="1"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</row>
    <row r="119" spans="2:11" ht="7.5" customHeight="1">
      <c r="B119" s="341"/>
      <c r="C119" s="342"/>
      <c r="D119" s="342"/>
      <c r="E119" s="342"/>
      <c r="F119" s="342"/>
      <c r="G119" s="342"/>
      <c r="H119" s="342"/>
      <c r="I119" s="342"/>
      <c r="J119" s="342"/>
      <c r="K119" s="343"/>
    </row>
    <row r="120" spans="2:11" ht="45" customHeight="1">
      <c r="B120" s="344"/>
      <c r="C120" s="428" t="s">
        <v>2388</v>
      </c>
      <c r="D120" s="428"/>
      <c r="E120" s="428"/>
      <c r="F120" s="428"/>
      <c r="G120" s="428"/>
      <c r="H120" s="428"/>
      <c r="I120" s="428"/>
      <c r="J120" s="428"/>
      <c r="K120" s="345"/>
    </row>
    <row r="121" spans="2:11" ht="17.25" customHeight="1">
      <c r="B121" s="346"/>
      <c r="C121" s="321" t="s">
        <v>2335</v>
      </c>
      <c r="D121" s="321"/>
      <c r="E121" s="321"/>
      <c r="F121" s="321" t="s">
        <v>2336</v>
      </c>
      <c r="G121" s="322"/>
      <c r="H121" s="321" t="s">
        <v>168</v>
      </c>
      <c r="I121" s="321" t="s">
        <v>59</v>
      </c>
      <c r="J121" s="321" t="s">
        <v>2337</v>
      </c>
      <c r="K121" s="347"/>
    </row>
    <row r="122" spans="2:11" ht="17.25" customHeight="1">
      <c r="B122" s="346"/>
      <c r="C122" s="323" t="s">
        <v>2338</v>
      </c>
      <c r="D122" s="323"/>
      <c r="E122" s="323"/>
      <c r="F122" s="324" t="s">
        <v>2339</v>
      </c>
      <c r="G122" s="325"/>
      <c r="H122" s="323"/>
      <c r="I122" s="323"/>
      <c r="J122" s="323" t="s">
        <v>2340</v>
      </c>
      <c r="K122" s="347"/>
    </row>
    <row r="123" spans="2:11" ht="5.25" customHeight="1">
      <c r="B123" s="348"/>
      <c r="C123" s="326"/>
      <c r="D123" s="326"/>
      <c r="E123" s="326"/>
      <c r="F123" s="326"/>
      <c r="G123" s="309"/>
      <c r="H123" s="326"/>
      <c r="I123" s="326"/>
      <c r="J123" s="326"/>
      <c r="K123" s="349"/>
    </row>
    <row r="124" spans="2:11" ht="15" customHeight="1">
      <c r="B124" s="348"/>
      <c r="C124" s="309" t="s">
        <v>2344</v>
      </c>
      <c r="D124" s="326"/>
      <c r="E124" s="326"/>
      <c r="F124" s="328" t="s">
        <v>2341</v>
      </c>
      <c r="G124" s="309"/>
      <c r="H124" s="309" t="s">
        <v>2380</v>
      </c>
      <c r="I124" s="309" t="s">
        <v>2343</v>
      </c>
      <c r="J124" s="309">
        <v>120</v>
      </c>
      <c r="K124" s="350"/>
    </row>
    <row r="125" spans="2:11" ht="15" customHeight="1">
      <c r="B125" s="348"/>
      <c r="C125" s="309" t="s">
        <v>2389</v>
      </c>
      <c r="D125" s="309"/>
      <c r="E125" s="309"/>
      <c r="F125" s="328" t="s">
        <v>2341</v>
      </c>
      <c r="G125" s="309"/>
      <c r="H125" s="309" t="s">
        <v>2390</v>
      </c>
      <c r="I125" s="309" t="s">
        <v>2343</v>
      </c>
      <c r="J125" s="309" t="s">
        <v>2391</v>
      </c>
      <c r="K125" s="350"/>
    </row>
    <row r="126" spans="2:11" ht="15" customHeight="1">
      <c r="B126" s="348"/>
      <c r="C126" s="309" t="s">
        <v>87</v>
      </c>
      <c r="D126" s="309"/>
      <c r="E126" s="309"/>
      <c r="F126" s="328" t="s">
        <v>2341</v>
      </c>
      <c r="G126" s="309"/>
      <c r="H126" s="309" t="s">
        <v>2392</v>
      </c>
      <c r="I126" s="309" t="s">
        <v>2343</v>
      </c>
      <c r="J126" s="309" t="s">
        <v>2391</v>
      </c>
      <c r="K126" s="350"/>
    </row>
    <row r="127" spans="2:11" ht="15" customHeight="1">
      <c r="B127" s="348"/>
      <c r="C127" s="309" t="s">
        <v>2352</v>
      </c>
      <c r="D127" s="309"/>
      <c r="E127" s="309"/>
      <c r="F127" s="328" t="s">
        <v>2347</v>
      </c>
      <c r="G127" s="309"/>
      <c r="H127" s="309" t="s">
        <v>2353</v>
      </c>
      <c r="I127" s="309" t="s">
        <v>2343</v>
      </c>
      <c r="J127" s="309">
        <v>15</v>
      </c>
      <c r="K127" s="350"/>
    </row>
    <row r="128" spans="2:11" ht="15" customHeight="1">
      <c r="B128" s="348"/>
      <c r="C128" s="330" t="s">
        <v>2354</v>
      </c>
      <c r="D128" s="330"/>
      <c r="E128" s="330"/>
      <c r="F128" s="331" t="s">
        <v>2347</v>
      </c>
      <c r="G128" s="330"/>
      <c r="H128" s="330" t="s">
        <v>2355</v>
      </c>
      <c r="I128" s="330" t="s">
        <v>2343</v>
      </c>
      <c r="J128" s="330">
        <v>15</v>
      </c>
      <c r="K128" s="350"/>
    </row>
    <row r="129" spans="2:11" ht="15" customHeight="1">
      <c r="B129" s="348"/>
      <c r="C129" s="330" t="s">
        <v>2356</v>
      </c>
      <c r="D129" s="330"/>
      <c r="E129" s="330"/>
      <c r="F129" s="331" t="s">
        <v>2347</v>
      </c>
      <c r="G129" s="330"/>
      <c r="H129" s="330" t="s">
        <v>2357</v>
      </c>
      <c r="I129" s="330" t="s">
        <v>2343</v>
      </c>
      <c r="J129" s="330">
        <v>20</v>
      </c>
      <c r="K129" s="350"/>
    </row>
    <row r="130" spans="2:11" ht="15" customHeight="1">
      <c r="B130" s="348"/>
      <c r="C130" s="330" t="s">
        <v>2358</v>
      </c>
      <c r="D130" s="330"/>
      <c r="E130" s="330"/>
      <c r="F130" s="331" t="s">
        <v>2347</v>
      </c>
      <c r="G130" s="330"/>
      <c r="H130" s="330" t="s">
        <v>2359</v>
      </c>
      <c r="I130" s="330" t="s">
        <v>2343</v>
      </c>
      <c r="J130" s="330">
        <v>20</v>
      </c>
      <c r="K130" s="350"/>
    </row>
    <row r="131" spans="2:11" ht="15" customHeight="1">
      <c r="B131" s="348"/>
      <c r="C131" s="309" t="s">
        <v>2346</v>
      </c>
      <c r="D131" s="309"/>
      <c r="E131" s="309"/>
      <c r="F131" s="328" t="s">
        <v>2347</v>
      </c>
      <c r="G131" s="309"/>
      <c r="H131" s="309" t="s">
        <v>2380</v>
      </c>
      <c r="I131" s="309" t="s">
        <v>2343</v>
      </c>
      <c r="J131" s="309">
        <v>50</v>
      </c>
      <c r="K131" s="350"/>
    </row>
    <row r="132" spans="2:11" ht="15" customHeight="1">
      <c r="B132" s="348"/>
      <c r="C132" s="309" t="s">
        <v>2360</v>
      </c>
      <c r="D132" s="309"/>
      <c r="E132" s="309"/>
      <c r="F132" s="328" t="s">
        <v>2347</v>
      </c>
      <c r="G132" s="309"/>
      <c r="H132" s="309" t="s">
        <v>2380</v>
      </c>
      <c r="I132" s="309" t="s">
        <v>2343</v>
      </c>
      <c r="J132" s="309">
        <v>50</v>
      </c>
      <c r="K132" s="350"/>
    </row>
    <row r="133" spans="2:11" ht="15" customHeight="1">
      <c r="B133" s="348"/>
      <c r="C133" s="309" t="s">
        <v>2366</v>
      </c>
      <c r="D133" s="309"/>
      <c r="E133" s="309"/>
      <c r="F133" s="328" t="s">
        <v>2347</v>
      </c>
      <c r="G133" s="309"/>
      <c r="H133" s="309" t="s">
        <v>2380</v>
      </c>
      <c r="I133" s="309" t="s">
        <v>2343</v>
      </c>
      <c r="J133" s="309">
        <v>50</v>
      </c>
      <c r="K133" s="350"/>
    </row>
    <row r="134" spans="2:11" ht="15" customHeight="1">
      <c r="B134" s="348"/>
      <c r="C134" s="309" t="s">
        <v>2368</v>
      </c>
      <c r="D134" s="309"/>
      <c r="E134" s="309"/>
      <c r="F134" s="328" t="s">
        <v>2347</v>
      </c>
      <c r="G134" s="309"/>
      <c r="H134" s="309" t="s">
        <v>2380</v>
      </c>
      <c r="I134" s="309" t="s">
        <v>2343</v>
      </c>
      <c r="J134" s="309">
        <v>50</v>
      </c>
      <c r="K134" s="350"/>
    </row>
    <row r="135" spans="2:11" ht="15" customHeight="1">
      <c r="B135" s="348"/>
      <c r="C135" s="309" t="s">
        <v>173</v>
      </c>
      <c r="D135" s="309"/>
      <c r="E135" s="309"/>
      <c r="F135" s="328" t="s">
        <v>2347</v>
      </c>
      <c r="G135" s="309"/>
      <c r="H135" s="309" t="s">
        <v>2393</v>
      </c>
      <c r="I135" s="309" t="s">
        <v>2343</v>
      </c>
      <c r="J135" s="309">
        <v>255</v>
      </c>
      <c r="K135" s="350"/>
    </row>
    <row r="136" spans="2:11" ht="15" customHeight="1">
      <c r="B136" s="348"/>
      <c r="C136" s="309" t="s">
        <v>2370</v>
      </c>
      <c r="D136" s="309"/>
      <c r="E136" s="309"/>
      <c r="F136" s="328" t="s">
        <v>2341</v>
      </c>
      <c r="G136" s="309"/>
      <c r="H136" s="309" t="s">
        <v>2394</v>
      </c>
      <c r="I136" s="309" t="s">
        <v>2372</v>
      </c>
      <c r="J136" s="309"/>
      <c r="K136" s="350"/>
    </row>
    <row r="137" spans="2:11" ht="15" customHeight="1">
      <c r="B137" s="348"/>
      <c r="C137" s="309" t="s">
        <v>2373</v>
      </c>
      <c r="D137" s="309"/>
      <c r="E137" s="309"/>
      <c r="F137" s="328" t="s">
        <v>2341</v>
      </c>
      <c r="G137" s="309"/>
      <c r="H137" s="309" t="s">
        <v>2395</v>
      </c>
      <c r="I137" s="309" t="s">
        <v>2375</v>
      </c>
      <c r="J137" s="309"/>
      <c r="K137" s="350"/>
    </row>
    <row r="138" spans="2:11" ht="15" customHeight="1">
      <c r="B138" s="348"/>
      <c r="C138" s="309" t="s">
        <v>2376</v>
      </c>
      <c r="D138" s="309"/>
      <c r="E138" s="309"/>
      <c r="F138" s="328" t="s">
        <v>2341</v>
      </c>
      <c r="G138" s="309"/>
      <c r="H138" s="309" t="s">
        <v>2376</v>
      </c>
      <c r="I138" s="309" t="s">
        <v>2375</v>
      </c>
      <c r="J138" s="309"/>
      <c r="K138" s="350"/>
    </row>
    <row r="139" spans="2:11" ht="15" customHeight="1">
      <c r="B139" s="348"/>
      <c r="C139" s="309" t="s">
        <v>40</v>
      </c>
      <c r="D139" s="309"/>
      <c r="E139" s="309"/>
      <c r="F139" s="328" t="s">
        <v>2341</v>
      </c>
      <c r="G139" s="309"/>
      <c r="H139" s="309" t="s">
        <v>2396</v>
      </c>
      <c r="I139" s="309" t="s">
        <v>2375</v>
      </c>
      <c r="J139" s="309"/>
      <c r="K139" s="350"/>
    </row>
    <row r="140" spans="2:11" ht="15" customHeight="1">
      <c r="B140" s="348"/>
      <c r="C140" s="309" t="s">
        <v>2397</v>
      </c>
      <c r="D140" s="309"/>
      <c r="E140" s="309"/>
      <c r="F140" s="328" t="s">
        <v>2341</v>
      </c>
      <c r="G140" s="309"/>
      <c r="H140" s="309" t="s">
        <v>2398</v>
      </c>
      <c r="I140" s="309" t="s">
        <v>2375</v>
      </c>
      <c r="J140" s="309"/>
      <c r="K140" s="350"/>
    </row>
    <row r="141" spans="2:11" ht="15" customHeight="1">
      <c r="B141" s="351"/>
      <c r="C141" s="352"/>
      <c r="D141" s="352"/>
      <c r="E141" s="352"/>
      <c r="F141" s="352"/>
      <c r="G141" s="352"/>
      <c r="H141" s="352"/>
      <c r="I141" s="352"/>
      <c r="J141" s="352"/>
      <c r="K141" s="353"/>
    </row>
    <row r="142" spans="2:11" ht="18.75" customHeight="1">
      <c r="B142" s="305"/>
      <c r="C142" s="305"/>
      <c r="D142" s="305"/>
      <c r="E142" s="305"/>
      <c r="F142" s="340"/>
      <c r="G142" s="305"/>
      <c r="H142" s="305"/>
      <c r="I142" s="305"/>
      <c r="J142" s="305"/>
      <c r="K142" s="305"/>
    </row>
    <row r="143" spans="2:11" ht="18.75" customHeight="1">
      <c r="B143" s="315"/>
      <c r="C143" s="315"/>
      <c r="D143" s="315"/>
      <c r="E143" s="315"/>
      <c r="F143" s="315"/>
      <c r="G143" s="315"/>
      <c r="H143" s="315"/>
      <c r="I143" s="315"/>
      <c r="J143" s="315"/>
      <c r="K143" s="315"/>
    </row>
    <row r="144" spans="2:11" ht="7.5" customHeight="1">
      <c r="B144" s="316"/>
      <c r="C144" s="317"/>
      <c r="D144" s="317"/>
      <c r="E144" s="317"/>
      <c r="F144" s="317"/>
      <c r="G144" s="317"/>
      <c r="H144" s="317"/>
      <c r="I144" s="317"/>
      <c r="J144" s="317"/>
      <c r="K144" s="318"/>
    </row>
    <row r="145" spans="2:11" ht="45" customHeight="1">
      <c r="B145" s="319"/>
      <c r="C145" s="429" t="s">
        <v>2399</v>
      </c>
      <c r="D145" s="429"/>
      <c r="E145" s="429"/>
      <c r="F145" s="429"/>
      <c r="G145" s="429"/>
      <c r="H145" s="429"/>
      <c r="I145" s="429"/>
      <c r="J145" s="429"/>
      <c r="K145" s="320"/>
    </row>
    <row r="146" spans="2:11" ht="17.25" customHeight="1">
      <c r="B146" s="319"/>
      <c r="C146" s="321" t="s">
        <v>2335</v>
      </c>
      <c r="D146" s="321"/>
      <c r="E146" s="321"/>
      <c r="F146" s="321" t="s">
        <v>2336</v>
      </c>
      <c r="G146" s="322"/>
      <c r="H146" s="321" t="s">
        <v>168</v>
      </c>
      <c r="I146" s="321" t="s">
        <v>59</v>
      </c>
      <c r="J146" s="321" t="s">
        <v>2337</v>
      </c>
      <c r="K146" s="320"/>
    </row>
    <row r="147" spans="2:11" ht="17.25" customHeight="1">
      <c r="B147" s="319"/>
      <c r="C147" s="323" t="s">
        <v>2338</v>
      </c>
      <c r="D147" s="323"/>
      <c r="E147" s="323"/>
      <c r="F147" s="324" t="s">
        <v>2339</v>
      </c>
      <c r="G147" s="325"/>
      <c r="H147" s="323"/>
      <c r="I147" s="323"/>
      <c r="J147" s="323" t="s">
        <v>2340</v>
      </c>
      <c r="K147" s="320"/>
    </row>
    <row r="148" spans="2:11" ht="5.25" customHeight="1">
      <c r="B148" s="329"/>
      <c r="C148" s="326"/>
      <c r="D148" s="326"/>
      <c r="E148" s="326"/>
      <c r="F148" s="326"/>
      <c r="G148" s="327"/>
      <c r="H148" s="326"/>
      <c r="I148" s="326"/>
      <c r="J148" s="326"/>
      <c r="K148" s="350"/>
    </row>
    <row r="149" spans="2:11" ht="15" customHeight="1">
      <c r="B149" s="329"/>
      <c r="C149" s="354" t="s">
        <v>2344</v>
      </c>
      <c r="D149" s="309"/>
      <c r="E149" s="309"/>
      <c r="F149" s="355" t="s">
        <v>2341</v>
      </c>
      <c r="G149" s="309"/>
      <c r="H149" s="354" t="s">
        <v>2380</v>
      </c>
      <c r="I149" s="354" t="s">
        <v>2343</v>
      </c>
      <c r="J149" s="354">
        <v>120</v>
      </c>
      <c r="K149" s="350"/>
    </row>
    <row r="150" spans="2:11" ht="15" customHeight="1">
      <c r="B150" s="329"/>
      <c r="C150" s="354" t="s">
        <v>2389</v>
      </c>
      <c r="D150" s="309"/>
      <c r="E150" s="309"/>
      <c r="F150" s="355" t="s">
        <v>2341</v>
      </c>
      <c r="G150" s="309"/>
      <c r="H150" s="354" t="s">
        <v>2400</v>
      </c>
      <c r="I150" s="354" t="s">
        <v>2343</v>
      </c>
      <c r="J150" s="354" t="s">
        <v>2391</v>
      </c>
      <c r="K150" s="350"/>
    </row>
    <row r="151" spans="2:11" ht="15" customHeight="1">
      <c r="B151" s="329"/>
      <c r="C151" s="354" t="s">
        <v>87</v>
      </c>
      <c r="D151" s="309"/>
      <c r="E151" s="309"/>
      <c r="F151" s="355" t="s">
        <v>2341</v>
      </c>
      <c r="G151" s="309"/>
      <c r="H151" s="354" t="s">
        <v>2401</v>
      </c>
      <c r="I151" s="354" t="s">
        <v>2343</v>
      </c>
      <c r="J151" s="354" t="s">
        <v>2391</v>
      </c>
      <c r="K151" s="350"/>
    </row>
    <row r="152" spans="2:11" ht="15" customHeight="1">
      <c r="B152" s="329"/>
      <c r="C152" s="354" t="s">
        <v>2346</v>
      </c>
      <c r="D152" s="309"/>
      <c r="E152" s="309"/>
      <c r="F152" s="355" t="s">
        <v>2347</v>
      </c>
      <c r="G152" s="309"/>
      <c r="H152" s="354" t="s">
        <v>2380</v>
      </c>
      <c r="I152" s="354" t="s">
        <v>2343</v>
      </c>
      <c r="J152" s="354">
        <v>50</v>
      </c>
      <c r="K152" s="350"/>
    </row>
    <row r="153" spans="2:11" ht="15" customHeight="1">
      <c r="B153" s="329"/>
      <c r="C153" s="354" t="s">
        <v>2349</v>
      </c>
      <c r="D153" s="309"/>
      <c r="E153" s="309"/>
      <c r="F153" s="355" t="s">
        <v>2341</v>
      </c>
      <c r="G153" s="309"/>
      <c r="H153" s="354" t="s">
        <v>2380</v>
      </c>
      <c r="I153" s="354" t="s">
        <v>2351</v>
      </c>
      <c r="J153" s="354"/>
      <c r="K153" s="350"/>
    </row>
    <row r="154" spans="2:11" ht="15" customHeight="1">
      <c r="B154" s="329"/>
      <c r="C154" s="354" t="s">
        <v>2360</v>
      </c>
      <c r="D154" s="309"/>
      <c r="E154" s="309"/>
      <c r="F154" s="355" t="s">
        <v>2347</v>
      </c>
      <c r="G154" s="309"/>
      <c r="H154" s="354" t="s">
        <v>2380</v>
      </c>
      <c r="I154" s="354" t="s">
        <v>2343</v>
      </c>
      <c r="J154" s="354">
        <v>50</v>
      </c>
      <c r="K154" s="350"/>
    </row>
    <row r="155" spans="2:11" ht="15" customHeight="1">
      <c r="B155" s="329"/>
      <c r="C155" s="354" t="s">
        <v>2368</v>
      </c>
      <c r="D155" s="309"/>
      <c r="E155" s="309"/>
      <c r="F155" s="355" t="s">
        <v>2347</v>
      </c>
      <c r="G155" s="309"/>
      <c r="H155" s="354" t="s">
        <v>2380</v>
      </c>
      <c r="I155" s="354" t="s">
        <v>2343</v>
      </c>
      <c r="J155" s="354">
        <v>50</v>
      </c>
      <c r="K155" s="350"/>
    </row>
    <row r="156" spans="2:11" ht="15" customHeight="1">
      <c r="B156" s="329"/>
      <c r="C156" s="354" t="s">
        <v>2366</v>
      </c>
      <c r="D156" s="309"/>
      <c r="E156" s="309"/>
      <c r="F156" s="355" t="s">
        <v>2347</v>
      </c>
      <c r="G156" s="309"/>
      <c r="H156" s="354" t="s">
        <v>2380</v>
      </c>
      <c r="I156" s="354" t="s">
        <v>2343</v>
      </c>
      <c r="J156" s="354">
        <v>50</v>
      </c>
      <c r="K156" s="350"/>
    </row>
    <row r="157" spans="2:11" ht="15" customHeight="1">
      <c r="B157" s="329"/>
      <c r="C157" s="354" t="s">
        <v>157</v>
      </c>
      <c r="D157" s="309"/>
      <c r="E157" s="309"/>
      <c r="F157" s="355" t="s">
        <v>2341</v>
      </c>
      <c r="G157" s="309"/>
      <c r="H157" s="354" t="s">
        <v>2402</v>
      </c>
      <c r="I157" s="354" t="s">
        <v>2343</v>
      </c>
      <c r="J157" s="354" t="s">
        <v>2403</v>
      </c>
      <c r="K157" s="350"/>
    </row>
    <row r="158" spans="2:11" ht="15" customHeight="1">
      <c r="B158" s="329"/>
      <c r="C158" s="354" t="s">
        <v>2404</v>
      </c>
      <c r="D158" s="309"/>
      <c r="E158" s="309"/>
      <c r="F158" s="355" t="s">
        <v>2341</v>
      </c>
      <c r="G158" s="309"/>
      <c r="H158" s="354" t="s">
        <v>2405</v>
      </c>
      <c r="I158" s="354" t="s">
        <v>2375</v>
      </c>
      <c r="J158" s="354"/>
      <c r="K158" s="350"/>
    </row>
    <row r="159" spans="2:11" ht="15" customHeight="1">
      <c r="B159" s="356"/>
      <c r="C159" s="338"/>
      <c r="D159" s="338"/>
      <c r="E159" s="338"/>
      <c r="F159" s="338"/>
      <c r="G159" s="338"/>
      <c r="H159" s="338"/>
      <c r="I159" s="338"/>
      <c r="J159" s="338"/>
      <c r="K159" s="357"/>
    </row>
    <row r="160" spans="2:11" ht="18.75" customHeight="1">
      <c r="B160" s="305"/>
      <c r="C160" s="309"/>
      <c r="D160" s="309"/>
      <c r="E160" s="309"/>
      <c r="F160" s="328"/>
      <c r="G160" s="309"/>
      <c r="H160" s="309"/>
      <c r="I160" s="309"/>
      <c r="J160" s="309"/>
      <c r="K160" s="305"/>
    </row>
    <row r="161" spans="2:11" ht="18.75" customHeight="1">
      <c r="B161" s="315"/>
      <c r="C161" s="315"/>
      <c r="D161" s="315"/>
      <c r="E161" s="315"/>
      <c r="F161" s="315"/>
      <c r="G161" s="315"/>
      <c r="H161" s="315"/>
      <c r="I161" s="315"/>
      <c r="J161" s="315"/>
      <c r="K161" s="315"/>
    </row>
    <row r="162" spans="2:11" ht="7.5" customHeight="1">
      <c r="B162" s="297"/>
      <c r="C162" s="298"/>
      <c r="D162" s="298"/>
      <c r="E162" s="298"/>
      <c r="F162" s="298"/>
      <c r="G162" s="298"/>
      <c r="H162" s="298"/>
      <c r="I162" s="298"/>
      <c r="J162" s="298"/>
      <c r="K162" s="299"/>
    </row>
    <row r="163" spans="2:11" ht="45" customHeight="1">
      <c r="B163" s="300"/>
      <c r="C163" s="428" t="s">
        <v>2406</v>
      </c>
      <c r="D163" s="428"/>
      <c r="E163" s="428"/>
      <c r="F163" s="428"/>
      <c r="G163" s="428"/>
      <c r="H163" s="428"/>
      <c r="I163" s="428"/>
      <c r="J163" s="428"/>
      <c r="K163" s="301"/>
    </row>
    <row r="164" spans="2:11" ht="17.25" customHeight="1">
      <c r="B164" s="300"/>
      <c r="C164" s="321" t="s">
        <v>2335</v>
      </c>
      <c r="D164" s="321"/>
      <c r="E164" s="321"/>
      <c r="F164" s="321" t="s">
        <v>2336</v>
      </c>
      <c r="G164" s="358"/>
      <c r="H164" s="359" t="s">
        <v>168</v>
      </c>
      <c r="I164" s="359" t="s">
        <v>59</v>
      </c>
      <c r="J164" s="321" t="s">
        <v>2337</v>
      </c>
      <c r="K164" s="301"/>
    </row>
    <row r="165" spans="2:11" ht="17.25" customHeight="1">
      <c r="B165" s="302"/>
      <c r="C165" s="323" t="s">
        <v>2338</v>
      </c>
      <c r="D165" s="323"/>
      <c r="E165" s="323"/>
      <c r="F165" s="324" t="s">
        <v>2339</v>
      </c>
      <c r="G165" s="360"/>
      <c r="H165" s="361"/>
      <c r="I165" s="361"/>
      <c r="J165" s="323" t="s">
        <v>2340</v>
      </c>
      <c r="K165" s="303"/>
    </row>
    <row r="166" spans="2:11" ht="5.25" customHeight="1">
      <c r="B166" s="329"/>
      <c r="C166" s="326"/>
      <c r="D166" s="326"/>
      <c r="E166" s="326"/>
      <c r="F166" s="326"/>
      <c r="G166" s="327"/>
      <c r="H166" s="326"/>
      <c r="I166" s="326"/>
      <c r="J166" s="326"/>
      <c r="K166" s="350"/>
    </row>
    <row r="167" spans="2:11" ht="15" customHeight="1">
      <c r="B167" s="329"/>
      <c r="C167" s="309" t="s">
        <v>2344</v>
      </c>
      <c r="D167" s="309"/>
      <c r="E167" s="309"/>
      <c r="F167" s="328" t="s">
        <v>2341</v>
      </c>
      <c r="G167" s="309"/>
      <c r="H167" s="309" t="s">
        <v>2380</v>
      </c>
      <c r="I167" s="309" t="s">
        <v>2343</v>
      </c>
      <c r="J167" s="309">
        <v>120</v>
      </c>
      <c r="K167" s="350"/>
    </row>
    <row r="168" spans="2:11" ht="15" customHeight="1">
      <c r="B168" s="329"/>
      <c r="C168" s="309" t="s">
        <v>2389</v>
      </c>
      <c r="D168" s="309"/>
      <c r="E168" s="309"/>
      <c r="F168" s="328" t="s">
        <v>2341</v>
      </c>
      <c r="G168" s="309"/>
      <c r="H168" s="309" t="s">
        <v>2390</v>
      </c>
      <c r="I168" s="309" t="s">
        <v>2343</v>
      </c>
      <c r="J168" s="309" t="s">
        <v>2391</v>
      </c>
      <c r="K168" s="350"/>
    </row>
    <row r="169" spans="2:11" ht="15" customHeight="1">
      <c r="B169" s="329"/>
      <c r="C169" s="309" t="s">
        <v>87</v>
      </c>
      <c r="D169" s="309"/>
      <c r="E169" s="309"/>
      <c r="F169" s="328" t="s">
        <v>2341</v>
      </c>
      <c r="G169" s="309"/>
      <c r="H169" s="309" t="s">
        <v>2407</v>
      </c>
      <c r="I169" s="309" t="s">
        <v>2343</v>
      </c>
      <c r="J169" s="309" t="s">
        <v>2391</v>
      </c>
      <c r="K169" s="350"/>
    </row>
    <row r="170" spans="2:11" ht="15" customHeight="1">
      <c r="B170" s="329"/>
      <c r="C170" s="309" t="s">
        <v>2346</v>
      </c>
      <c r="D170" s="309"/>
      <c r="E170" s="309"/>
      <c r="F170" s="328" t="s">
        <v>2347</v>
      </c>
      <c r="G170" s="309"/>
      <c r="H170" s="309" t="s">
        <v>2407</v>
      </c>
      <c r="I170" s="309" t="s">
        <v>2343</v>
      </c>
      <c r="J170" s="309">
        <v>50</v>
      </c>
      <c r="K170" s="350"/>
    </row>
    <row r="171" spans="2:11" ht="15" customHeight="1">
      <c r="B171" s="329"/>
      <c r="C171" s="309" t="s">
        <v>2349</v>
      </c>
      <c r="D171" s="309"/>
      <c r="E171" s="309"/>
      <c r="F171" s="328" t="s">
        <v>2341</v>
      </c>
      <c r="G171" s="309"/>
      <c r="H171" s="309" t="s">
        <v>2407</v>
      </c>
      <c r="I171" s="309" t="s">
        <v>2351</v>
      </c>
      <c r="J171" s="309"/>
      <c r="K171" s="350"/>
    </row>
    <row r="172" spans="2:11" ht="15" customHeight="1">
      <c r="B172" s="329"/>
      <c r="C172" s="309" t="s">
        <v>2360</v>
      </c>
      <c r="D172" s="309"/>
      <c r="E172" s="309"/>
      <c r="F172" s="328" t="s">
        <v>2347</v>
      </c>
      <c r="G172" s="309"/>
      <c r="H172" s="309" t="s">
        <v>2407</v>
      </c>
      <c r="I172" s="309" t="s">
        <v>2343</v>
      </c>
      <c r="J172" s="309">
        <v>50</v>
      </c>
      <c r="K172" s="350"/>
    </row>
    <row r="173" spans="2:11" ht="15" customHeight="1">
      <c r="B173" s="329"/>
      <c r="C173" s="309" t="s">
        <v>2368</v>
      </c>
      <c r="D173" s="309"/>
      <c r="E173" s="309"/>
      <c r="F173" s="328" t="s">
        <v>2347</v>
      </c>
      <c r="G173" s="309"/>
      <c r="H173" s="309" t="s">
        <v>2407</v>
      </c>
      <c r="I173" s="309" t="s">
        <v>2343</v>
      </c>
      <c r="J173" s="309">
        <v>50</v>
      </c>
      <c r="K173" s="350"/>
    </row>
    <row r="174" spans="2:11" ht="15" customHeight="1">
      <c r="B174" s="329"/>
      <c r="C174" s="309" t="s">
        <v>2366</v>
      </c>
      <c r="D174" s="309"/>
      <c r="E174" s="309"/>
      <c r="F174" s="328" t="s">
        <v>2347</v>
      </c>
      <c r="G174" s="309"/>
      <c r="H174" s="309" t="s">
        <v>2407</v>
      </c>
      <c r="I174" s="309" t="s">
        <v>2343</v>
      </c>
      <c r="J174" s="309">
        <v>50</v>
      </c>
      <c r="K174" s="350"/>
    </row>
    <row r="175" spans="2:11" ht="15" customHeight="1">
      <c r="B175" s="329"/>
      <c r="C175" s="309" t="s">
        <v>167</v>
      </c>
      <c r="D175" s="309"/>
      <c r="E175" s="309"/>
      <c r="F175" s="328" t="s">
        <v>2341</v>
      </c>
      <c r="G175" s="309"/>
      <c r="H175" s="309" t="s">
        <v>2408</v>
      </c>
      <c r="I175" s="309" t="s">
        <v>2409</v>
      </c>
      <c r="J175" s="309"/>
      <c r="K175" s="350"/>
    </row>
    <row r="176" spans="2:11" ht="15" customHeight="1">
      <c r="B176" s="329"/>
      <c r="C176" s="309" t="s">
        <v>59</v>
      </c>
      <c r="D176" s="309"/>
      <c r="E176" s="309"/>
      <c r="F176" s="328" t="s">
        <v>2341</v>
      </c>
      <c r="G176" s="309"/>
      <c r="H176" s="309" t="s">
        <v>2410</v>
      </c>
      <c r="I176" s="309" t="s">
        <v>2411</v>
      </c>
      <c r="J176" s="309">
        <v>1</v>
      </c>
      <c r="K176" s="350"/>
    </row>
    <row r="177" spans="2:11" ht="15" customHeight="1">
      <c r="B177" s="329"/>
      <c r="C177" s="309" t="s">
        <v>55</v>
      </c>
      <c r="D177" s="309"/>
      <c r="E177" s="309"/>
      <c r="F177" s="328" t="s">
        <v>2341</v>
      </c>
      <c r="G177" s="309"/>
      <c r="H177" s="309" t="s">
        <v>2412</v>
      </c>
      <c r="I177" s="309" t="s">
        <v>2343</v>
      </c>
      <c r="J177" s="309">
        <v>20</v>
      </c>
      <c r="K177" s="350"/>
    </row>
    <row r="178" spans="2:11" ht="15" customHeight="1">
      <c r="B178" s="329"/>
      <c r="C178" s="309" t="s">
        <v>168</v>
      </c>
      <c r="D178" s="309"/>
      <c r="E178" s="309"/>
      <c r="F178" s="328" t="s">
        <v>2341</v>
      </c>
      <c r="G178" s="309"/>
      <c r="H178" s="309" t="s">
        <v>2413</v>
      </c>
      <c r="I178" s="309" t="s">
        <v>2343</v>
      </c>
      <c r="J178" s="309">
        <v>255</v>
      </c>
      <c r="K178" s="350"/>
    </row>
    <row r="179" spans="2:11" ht="15" customHeight="1">
      <c r="B179" s="329"/>
      <c r="C179" s="309" t="s">
        <v>169</v>
      </c>
      <c r="D179" s="309"/>
      <c r="E179" s="309"/>
      <c r="F179" s="328" t="s">
        <v>2341</v>
      </c>
      <c r="G179" s="309"/>
      <c r="H179" s="309" t="s">
        <v>2306</v>
      </c>
      <c r="I179" s="309" t="s">
        <v>2343</v>
      </c>
      <c r="J179" s="309">
        <v>10</v>
      </c>
      <c r="K179" s="350"/>
    </row>
    <row r="180" spans="2:11" ht="15" customHeight="1">
      <c r="B180" s="329"/>
      <c r="C180" s="309" t="s">
        <v>170</v>
      </c>
      <c r="D180" s="309"/>
      <c r="E180" s="309"/>
      <c r="F180" s="328" t="s">
        <v>2341</v>
      </c>
      <c r="G180" s="309"/>
      <c r="H180" s="309" t="s">
        <v>2414</v>
      </c>
      <c r="I180" s="309" t="s">
        <v>2375</v>
      </c>
      <c r="J180" s="309"/>
      <c r="K180" s="350"/>
    </row>
    <row r="181" spans="2:11" ht="15" customHeight="1">
      <c r="B181" s="329"/>
      <c r="C181" s="309" t="s">
        <v>2415</v>
      </c>
      <c r="D181" s="309"/>
      <c r="E181" s="309"/>
      <c r="F181" s="328" t="s">
        <v>2341</v>
      </c>
      <c r="G181" s="309"/>
      <c r="H181" s="309" t="s">
        <v>2416</v>
      </c>
      <c r="I181" s="309" t="s">
        <v>2375</v>
      </c>
      <c r="J181" s="309"/>
      <c r="K181" s="350"/>
    </row>
    <row r="182" spans="2:11" ht="15" customHeight="1">
      <c r="B182" s="329"/>
      <c r="C182" s="309" t="s">
        <v>2404</v>
      </c>
      <c r="D182" s="309"/>
      <c r="E182" s="309"/>
      <c r="F182" s="328" t="s">
        <v>2341</v>
      </c>
      <c r="G182" s="309"/>
      <c r="H182" s="309" t="s">
        <v>2417</v>
      </c>
      <c r="I182" s="309" t="s">
        <v>2375</v>
      </c>
      <c r="J182" s="309"/>
      <c r="K182" s="350"/>
    </row>
    <row r="183" spans="2:11" ht="15" customHeight="1">
      <c r="B183" s="329"/>
      <c r="C183" s="309" t="s">
        <v>172</v>
      </c>
      <c r="D183" s="309"/>
      <c r="E183" s="309"/>
      <c r="F183" s="328" t="s">
        <v>2347</v>
      </c>
      <c r="G183" s="309"/>
      <c r="H183" s="309" t="s">
        <v>2418</v>
      </c>
      <c r="I183" s="309" t="s">
        <v>2343</v>
      </c>
      <c r="J183" s="309">
        <v>50</v>
      </c>
      <c r="K183" s="350"/>
    </row>
    <row r="184" spans="2:11" ht="15" customHeight="1">
      <c r="B184" s="329"/>
      <c r="C184" s="309" t="s">
        <v>2419</v>
      </c>
      <c r="D184" s="309"/>
      <c r="E184" s="309"/>
      <c r="F184" s="328" t="s">
        <v>2347</v>
      </c>
      <c r="G184" s="309"/>
      <c r="H184" s="309" t="s">
        <v>2420</v>
      </c>
      <c r="I184" s="309" t="s">
        <v>2421</v>
      </c>
      <c r="J184" s="309"/>
      <c r="K184" s="350"/>
    </row>
    <row r="185" spans="2:11" ht="15" customHeight="1">
      <c r="B185" s="329"/>
      <c r="C185" s="309" t="s">
        <v>2422</v>
      </c>
      <c r="D185" s="309"/>
      <c r="E185" s="309"/>
      <c r="F185" s="328" t="s">
        <v>2347</v>
      </c>
      <c r="G185" s="309"/>
      <c r="H185" s="309" t="s">
        <v>2423</v>
      </c>
      <c r="I185" s="309" t="s">
        <v>2421</v>
      </c>
      <c r="J185" s="309"/>
      <c r="K185" s="350"/>
    </row>
    <row r="186" spans="2:11" ht="15" customHeight="1">
      <c r="B186" s="329"/>
      <c r="C186" s="309" t="s">
        <v>2424</v>
      </c>
      <c r="D186" s="309"/>
      <c r="E186" s="309"/>
      <c r="F186" s="328" t="s">
        <v>2347</v>
      </c>
      <c r="G186" s="309"/>
      <c r="H186" s="309" t="s">
        <v>2425</v>
      </c>
      <c r="I186" s="309" t="s">
        <v>2421</v>
      </c>
      <c r="J186" s="309"/>
      <c r="K186" s="350"/>
    </row>
    <row r="187" spans="2:11" ht="15" customHeight="1">
      <c r="B187" s="329"/>
      <c r="C187" s="362" t="s">
        <v>2426</v>
      </c>
      <c r="D187" s="309"/>
      <c r="E187" s="309"/>
      <c r="F187" s="328" t="s">
        <v>2347</v>
      </c>
      <c r="G187" s="309"/>
      <c r="H187" s="309" t="s">
        <v>2427</v>
      </c>
      <c r="I187" s="309" t="s">
        <v>2428</v>
      </c>
      <c r="J187" s="363" t="s">
        <v>2429</v>
      </c>
      <c r="K187" s="350"/>
    </row>
    <row r="188" spans="2:11" ht="15" customHeight="1">
      <c r="B188" s="329"/>
      <c r="C188" s="314" t="s">
        <v>44</v>
      </c>
      <c r="D188" s="309"/>
      <c r="E188" s="309"/>
      <c r="F188" s="328" t="s">
        <v>2341</v>
      </c>
      <c r="G188" s="309"/>
      <c r="H188" s="305" t="s">
        <v>2430</v>
      </c>
      <c r="I188" s="309" t="s">
        <v>2431</v>
      </c>
      <c r="J188" s="309"/>
      <c r="K188" s="350"/>
    </row>
    <row r="189" spans="2:11" ht="15" customHeight="1">
      <c r="B189" s="329"/>
      <c r="C189" s="314" t="s">
        <v>2432</v>
      </c>
      <c r="D189" s="309"/>
      <c r="E189" s="309"/>
      <c r="F189" s="328" t="s">
        <v>2341</v>
      </c>
      <c r="G189" s="309"/>
      <c r="H189" s="309" t="s">
        <v>2433</v>
      </c>
      <c r="I189" s="309" t="s">
        <v>2375</v>
      </c>
      <c r="J189" s="309"/>
      <c r="K189" s="350"/>
    </row>
    <row r="190" spans="2:11" ht="15" customHeight="1">
      <c r="B190" s="329"/>
      <c r="C190" s="314" t="s">
        <v>2434</v>
      </c>
      <c r="D190" s="309"/>
      <c r="E190" s="309"/>
      <c r="F190" s="328" t="s">
        <v>2341</v>
      </c>
      <c r="G190" s="309"/>
      <c r="H190" s="309" t="s">
        <v>2435</v>
      </c>
      <c r="I190" s="309" t="s">
        <v>2375</v>
      </c>
      <c r="J190" s="309"/>
      <c r="K190" s="350"/>
    </row>
    <row r="191" spans="2:11" ht="15" customHeight="1">
      <c r="B191" s="329"/>
      <c r="C191" s="314" t="s">
        <v>2436</v>
      </c>
      <c r="D191" s="309"/>
      <c r="E191" s="309"/>
      <c r="F191" s="328" t="s">
        <v>2347</v>
      </c>
      <c r="G191" s="309"/>
      <c r="H191" s="309" t="s">
        <v>2437</v>
      </c>
      <c r="I191" s="309" t="s">
        <v>2375</v>
      </c>
      <c r="J191" s="309"/>
      <c r="K191" s="350"/>
    </row>
    <row r="192" spans="2:11" ht="15" customHeight="1">
      <c r="B192" s="356"/>
      <c r="C192" s="364"/>
      <c r="D192" s="338"/>
      <c r="E192" s="338"/>
      <c r="F192" s="338"/>
      <c r="G192" s="338"/>
      <c r="H192" s="338"/>
      <c r="I192" s="338"/>
      <c r="J192" s="338"/>
      <c r="K192" s="357"/>
    </row>
    <row r="193" spans="2:11" ht="18.75" customHeight="1">
      <c r="B193" s="305"/>
      <c r="C193" s="309"/>
      <c r="D193" s="309"/>
      <c r="E193" s="309"/>
      <c r="F193" s="328"/>
      <c r="G193" s="309"/>
      <c r="H193" s="309"/>
      <c r="I193" s="309"/>
      <c r="J193" s="309"/>
      <c r="K193" s="305"/>
    </row>
    <row r="194" spans="2:11" ht="18.75" customHeight="1">
      <c r="B194" s="305"/>
      <c r="C194" s="309"/>
      <c r="D194" s="309"/>
      <c r="E194" s="309"/>
      <c r="F194" s="328"/>
      <c r="G194" s="309"/>
      <c r="H194" s="309"/>
      <c r="I194" s="309"/>
      <c r="J194" s="309"/>
      <c r="K194" s="305"/>
    </row>
    <row r="195" spans="2:11" ht="18.75" customHeight="1">
      <c r="B195" s="315"/>
      <c r="C195" s="315"/>
      <c r="D195" s="315"/>
      <c r="E195" s="315"/>
      <c r="F195" s="315"/>
      <c r="G195" s="315"/>
      <c r="H195" s="315"/>
      <c r="I195" s="315"/>
      <c r="J195" s="315"/>
      <c r="K195" s="315"/>
    </row>
    <row r="196" spans="2:11">
      <c r="B196" s="297"/>
      <c r="C196" s="298"/>
      <c r="D196" s="298"/>
      <c r="E196" s="298"/>
      <c r="F196" s="298"/>
      <c r="G196" s="298"/>
      <c r="H196" s="298"/>
      <c r="I196" s="298"/>
      <c r="J196" s="298"/>
      <c r="K196" s="299"/>
    </row>
    <row r="197" spans="2:11" ht="21">
      <c r="B197" s="300"/>
      <c r="C197" s="428" t="s">
        <v>2438</v>
      </c>
      <c r="D197" s="428"/>
      <c r="E197" s="428"/>
      <c r="F197" s="428"/>
      <c r="G197" s="428"/>
      <c r="H197" s="428"/>
      <c r="I197" s="428"/>
      <c r="J197" s="428"/>
      <c r="K197" s="301"/>
    </row>
    <row r="198" spans="2:11" ht="25.5" customHeight="1">
      <c r="B198" s="300"/>
      <c r="C198" s="365" t="s">
        <v>2439</v>
      </c>
      <c r="D198" s="365"/>
      <c r="E198" s="365"/>
      <c r="F198" s="365" t="s">
        <v>2440</v>
      </c>
      <c r="G198" s="366"/>
      <c r="H198" s="427" t="s">
        <v>2441</v>
      </c>
      <c r="I198" s="427"/>
      <c r="J198" s="427"/>
      <c r="K198" s="301"/>
    </row>
    <row r="199" spans="2:11" ht="5.25" customHeight="1">
      <c r="B199" s="329"/>
      <c r="C199" s="326"/>
      <c r="D199" s="326"/>
      <c r="E199" s="326"/>
      <c r="F199" s="326"/>
      <c r="G199" s="309"/>
      <c r="H199" s="326"/>
      <c r="I199" s="326"/>
      <c r="J199" s="326"/>
      <c r="K199" s="350"/>
    </row>
    <row r="200" spans="2:11" ht="15" customHeight="1">
      <c r="B200" s="329"/>
      <c r="C200" s="309" t="s">
        <v>2431</v>
      </c>
      <c r="D200" s="309"/>
      <c r="E200" s="309"/>
      <c r="F200" s="328" t="s">
        <v>45</v>
      </c>
      <c r="G200" s="309"/>
      <c r="H200" s="425" t="s">
        <v>2442</v>
      </c>
      <c r="I200" s="425"/>
      <c r="J200" s="425"/>
      <c r="K200" s="350"/>
    </row>
    <row r="201" spans="2:11" ht="15" customHeight="1">
      <c r="B201" s="329"/>
      <c r="C201" s="335"/>
      <c r="D201" s="309"/>
      <c r="E201" s="309"/>
      <c r="F201" s="328" t="s">
        <v>46</v>
      </c>
      <c r="G201" s="309"/>
      <c r="H201" s="425" t="s">
        <v>2443</v>
      </c>
      <c r="I201" s="425"/>
      <c r="J201" s="425"/>
      <c r="K201" s="350"/>
    </row>
    <row r="202" spans="2:11" ht="15" customHeight="1">
      <c r="B202" s="329"/>
      <c r="C202" s="335"/>
      <c r="D202" s="309"/>
      <c r="E202" s="309"/>
      <c r="F202" s="328" t="s">
        <v>49</v>
      </c>
      <c r="G202" s="309"/>
      <c r="H202" s="425" t="s">
        <v>2444</v>
      </c>
      <c r="I202" s="425"/>
      <c r="J202" s="425"/>
      <c r="K202" s="350"/>
    </row>
    <row r="203" spans="2:11" ht="15" customHeight="1">
      <c r="B203" s="329"/>
      <c r="C203" s="309"/>
      <c r="D203" s="309"/>
      <c r="E203" s="309"/>
      <c r="F203" s="328" t="s">
        <v>47</v>
      </c>
      <c r="G203" s="309"/>
      <c r="H203" s="425" t="s">
        <v>2445</v>
      </c>
      <c r="I203" s="425"/>
      <c r="J203" s="425"/>
      <c r="K203" s="350"/>
    </row>
    <row r="204" spans="2:11" ht="15" customHeight="1">
      <c r="B204" s="329"/>
      <c r="C204" s="309"/>
      <c r="D204" s="309"/>
      <c r="E204" s="309"/>
      <c r="F204" s="328" t="s">
        <v>48</v>
      </c>
      <c r="G204" s="309"/>
      <c r="H204" s="425" t="s">
        <v>2446</v>
      </c>
      <c r="I204" s="425"/>
      <c r="J204" s="425"/>
      <c r="K204" s="350"/>
    </row>
    <row r="205" spans="2:11" ht="15" customHeight="1">
      <c r="B205" s="329"/>
      <c r="C205" s="309"/>
      <c r="D205" s="309"/>
      <c r="E205" s="309"/>
      <c r="F205" s="328"/>
      <c r="G205" s="309"/>
      <c r="H205" s="309"/>
      <c r="I205" s="309"/>
      <c r="J205" s="309"/>
      <c r="K205" s="350"/>
    </row>
    <row r="206" spans="2:11" ht="15" customHeight="1">
      <c r="B206" s="329"/>
      <c r="C206" s="309" t="s">
        <v>2387</v>
      </c>
      <c r="D206" s="309"/>
      <c r="E206" s="309"/>
      <c r="F206" s="328" t="s">
        <v>80</v>
      </c>
      <c r="G206" s="309"/>
      <c r="H206" s="425" t="s">
        <v>2447</v>
      </c>
      <c r="I206" s="425"/>
      <c r="J206" s="425"/>
      <c r="K206" s="350"/>
    </row>
    <row r="207" spans="2:11" ht="15" customHeight="1">
      <c r="B207" s="329"/>
      <c r="C207" s="335"/>
      <c r="D207" s="309"/>
      <c r="E207" s="309"/>
      <c r="F207" s="328" t="s">
        <v>2285</v>
      </c>
      <c r="G207" s="309"/>
      <c r="H207" s="425" t="s">
        <v>2286</v>
      </c>
      <c r="I207" s="425"/>
      <c r="J207" s="425"/>
      <c r="K207" s="350"/>
    </row>
    <row r="208" spans="2:11" ht="15" customHeight="1">
      <c r="B208" s="329"/>
      <c r="C208" s="309"/>
      <c r="D208" s="309"/>
      <c r="E208" s="309"/>
      <c r="F208" s="328" t="s">
        <v>2283</v>
      </c>
      <c r="G208" s="309"/>
      <c r="H208" s="425" t="s">
        <v>2448</v>
      </c>
      <c r="I208" s="425"/>
      <c r="J208" s="425"/>
      <c r="K208" s="350"/>
    </row>
    <row r="209" spans="2:11" ht="15" customHeight="1">
      <c r="B209" s="367"/>
      <c r="C209" s="335"/>
      <c r="D209" s="335"/>
      <c r="E209" s="335"/>
      <c r="F209" s="328" t="s">
        <v>2287</v>
      </c>
      <c r="G209" s="314"/>
      <c r="H209" s="426" t="s">
        <v>2288</v>
      </c>
      <c r="I209" s="426"/>
      <c r="J209" s="426"/>
      <c r="K209" s="368"/>
    </row>
    <row r="210" spans="2:11" ht="15" customHeight="1">
      <c r="B210" s="367"/>
      <c r="C210" s="335"/>
      <c r="D210" s="335"/>
      <c r="E210" s="335"/>
      <c r="F210" s="328" t="s">
        <v>2289</v>
      </c>
      <c r="G210" s="314"/>
      <c r="H210" s="426" t="s">
        <v>2018</v>
      </c>
      <c r="I210" s="426"/>
      <c r="J210" s="426"/>
      <c r="K210" s="368"/>
    </row>
    <row r="211" spans="2:11" ht="15" customHeight="1">
      <c r="B211" s="367"/>
      <c r="C211" s="335"/>
      <c r="D211" s="335"/>
      <c r="E211" s="335"/>
      <c r="F211" s="369"/>
      <c r="G211" s="314"/>
      <c r="H211" s="370"/>
      <c r="I211" s="370"/>
      <c r="J211" s="370"/>
      <c r="K211" s="368"/>
    </row>
    <row r="212" spans="2:11" ht="15" customHeight="1">
      <c r="B212" s="367"/>
      <c r="C212" s="309" t="s">
        <v>2411</v>
      </c>
      <c r="D212" s="335"/>
      <c r="E212" s="335"/>
      <c r="F212" s="328">
        <v>1</v>
      </c>
      <c r="G212" s="314"/>
      <c r="H212" s="426" t="s">
        <v>2449</v>
      </c>
      <c r="I212" s="426"/>
      <c r="J212" s="426"/>
      <c r="K212" s="368"/>
    </row>
    <row r="213" spans="2:11" ht="15" customHeight="1">
      <c r="B213" s="367"/>
      <c r="C213" s="335"/>
      <c r="D213" s="335"/>
      <c r="E213" s="335"/>
      <c r="F213" s="328">
        <v>2</v>
      </c>
      <c r="G213" s="314"/>
      <c r="H213" s="426" t="s">
        <v>2450</v>
      </c>
      <c r="I213" s="426"/>
      <c r="J213" s="426"/>
      <c r="K213" s="368"/>
    </row>
    <row r="214" spans="2:11" ht="15" customHeight="1">
      <c r="B214" s="367"/>
      <c r="C214" s="335"/>
      <c r="D214" s="335"/>
      <c r="E214" s="335"/>
      <c r="F214" s="328">
        <v>3</v>
      </c>
      <c r="G214" s="314"/>
      <c r="H214" s="426" t="s">
        <v>2451</v>
      </c>
      <c r="I214" s="426"/>
      <c r="J214" s="426"/>
      <c r="K214" s="368"/>
    </row>
    <row r="215" spans="2:11" ht="15" customHeight="1">
      <c r="B215" s="367"/>
      <c r="C215" s="335"/>
      <c r="D215" s="335"/>
      <c r="E215" s="335"/>
      <c r="F215" s="328">
        <v>4</v>
      </c>
      <c r="G215" s="314"/>
      <c r="H215" s="426" t="s">
        <v>2452</v>
      </c>
      <c r="I215" s="426"/>
      <c r="J215" s="426"/>
      <c r="K215" s="368"/>
    </row>
    <row r="216" spans="2:11" ht="12.75" customHeight="1">
      <c r="B216" s="371"/>
      <c r="C216" s="372"/>
      <c r="D216" s="372"/>
      <c r="E216" s="372"/>
      <c r="F216" s="372"/>
      <c r="G216" s="372"/>
      <c r="H216" s="372"/>
      <c r="I216" s="372"/>
      <c r="J216" s="372"/>
      <c r="K216" s="373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7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88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ht="15">
      <c r="B8" s="30"/>
      <c r="C8" s="31"/>
      <c r="D8" s="39" t="s">
        <v>152</v>
      </c>
      <c r="E8" s="31"/>
      <c r="F8" s="31"/>
      <c r="G8" s="31"/>
      <c r="H8" s="31"/>
      <c r="I8" s="128"/>
      <c r="J8" s="31"/>
      <c r="K8" s="33"/>
    </row>
    <row r="9" spans="1:70" s="1" customFormat="1" ht="16.5" customHeight="1">
      <c r="B9" s="43"/>
      <c r="C9" s="44"/>
      <c r="D9" s="44"/>
      <c r="E9" s="416" t="s">
        <v>153</v>
      </c>
      <c r="F9" s="418"/>
      <c r="G9" s="418"/>
      <c r="H9" s="418"/>
      <c r="I9" s="129"/>
      <c r="J9" s="44"/>
      <c r="K9" s="47"/>
    </row>
    <row r="10" spans="1:70" s="1" customFormat="1" ht="15">
      <c r="B10" s="43"/>
      <c r="C10" s="44"/>
      <c r="D10" s="39" t="s">
        <v>154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9" t="s">
        <v>155</v>
      </c>
      <c r="F11" s="418"/>
      <c r="G11" s="418"/>
      <c r="H11" s="418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9" t="s">
        <v>20</v>
      </c>
      <c r="E13" s="44"/>
      <c r="F13" s="37" t="s">
        <v>21</v>
      </c>
      <c r="G13" s="44"/>
      <c r="H13" s="44"/>
      <c r="I13" s="130" t="s">
        <v>22</v>
      </c>
      <c r="J13" s="37" t="s">
        <v>21</v>
      </c>
      <c r="K13" s="47"/>
    </row>
    <row r="14" spans="1:70" s="1" customFormat="1" ht="14.45" customHeight="1">
      <c r="B14" s="43"/>
      <c r="C14" s="44"/>
      <c r="D14" s="39" t="s">
        <v>23</v>
      </c>
      <c r="E14" s="44"/>
      <c r="F14" s="37" t="s">
        <v>24</v>
      </c>
      <c r="G14" s="44"/>
      <c r="H14" s="44"/>
      <c r="I14" s="130" t="s">
        <v>25</v>
      </c>
      <c r="J14" s="131" t="str">
        <f>'Rekapitulace stavby'!AN8</f>
        <v>4. 5. 2018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9" t="s">
        <v>27</v>
      </c>
      <c r="E16" s="44"/>
      <c r="F16" s="44"/>
      <c r="G16" s="44"/>
      <c r="H16" s="44"/>
      <c r="I16" s="130" t="s">
        <v>28</v>
      </c>
      <c r="J16" s="37" t="s">
        <v>21</v>
      </c>
      <c r="K16" s="47"/>
    </row>
    <row r="17" spans="2:11" s="1" customFormat="1" ht="18" customHeight="1">
      <c r="B17" s="43"/>
      <c r="C17" s="44"/>
      <c r="D17" s="44"/>
      <c r="E17" s="37" t="s">
        <v>29</v>
      </c>
      <c r="F17" s="44"/>
      <c r="G17" s="44"/>
      <c r="H17" s="44"/>
      <c r="I17" s="130" t="s">
        <v>30</v>
      </c>
      <c r="J17" s="37" t="s">
        <v>21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9" t="s">
        <v>31</v>
      </c>
      <c r="E19" s="44"/>
      <c r="F19" s="44"/>
      <c r="G19" s="44"/>
      <c r="H19" s="44"/>
      <c r="I19" s="130" t="s">
        <v>28</v>
      </c>
      <c r="J19" s="37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7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30</v>
      </c>
      <c r="J20" s="37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9" t="s">
        <v>33</v>
      </c>
      <c r="E22" s="44"/>
      <c r="F22" s="44"/>
      <c r="G22" s="44"/>
      <c r="H22" s="44"/>
      <c r="I22" s="130" t="s">
        <v>28</v>
      </c>
      <c r="J22" s="37" t="s">
        <v>34</v>
      </c>
      <c r="K22" s="47"/>
    </row>
    <row r="23" spans="2:11" s="1" customFormat="1" ht="18" customHeight="1">
      <c r="B23" s="43"/>
      <c r="C23" s="44"/>
      <c r="D23" s="44"/>
      <c r="E23" s="37" t="s">
        <v>35</v>
      </c>
      <c r="F23" s="44"/>
      <c r="G23" s="44"/>
      <c r="H23" s="44"/>
      <c r="I23" s="130" t="s">
        <v>30</v>
      </c>
      <c r="J23" s="37" t="s">
        <v>36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9" t="s">
        <v>38</v>
      </c>
      <c r="E25" s="44"/>
      <c r="F25" s="44"/>
      <c r="G25" s="44"/>
      <c r="H25" s="44"/>
      <c r="I25" s="129"/>
      <c r="J25" s="44"/>
      <c r="K25" s="47"/>
    </row>
    <row r="26" spans="2:11" s="7" customFormat="1" ht="16.5" customHeight="1">
      <c r="B26" s="132"/>
      <c r="C26" s="133"/>
      <c r="D26" s="133"/>
      <c r="E26" s="381" t="s">
        <v>21</v>
      </c>
      <c r="F26" s="381"/>
      <c r="G26" s="381"/>
      <c r="H26" s="38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40</v>
      </c>
      <c r="E29" s="44"/>
      <c r="F29" s="44"/>
      <c r="G29" s="44"/>
      <c r="H29" s="44"/>
      <c r="I29" s="129"/>
      <c r="J29" s="139">
        <f>ROUND(J87,2)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42</v>
      </c>
      <c r="G31" s="44"/>
      <c r="H31" s="44"/>
      <c r="I31" s="140" t="s">
        <v>41</v>
      </c>
      <c r="J31" s="48" t="s">
        <v>43</v>
      </c>
      <c r="K31" s="47"/>
    </row>
    <row r="32" spans="2:11" s="1" customFormat="1" ht="14.45" customHeight="1">
      <c r="B32" s="43"/>
      <c r="C32" s="44"/>
      <c r="D32" s="51" t="s">
        <v>44</v>
      </c>
      <c r="E32" s="51" t="s">
        <v>45</v>
      </c>
      <c r="F32" s="141">
        <f>ROUND(SUM(BE87:BE116), 2)</f>
        <v>0</v>
      </c>
      <c r="G32" s="44"/>
      <c r="H32" s="44"/>
      <c r="I32" s="142">
        <v>0.21</v>
      </c>
      <c r="J32" s="141">
        <f>ROUND(ROUND((SUM(BE87:BE116)),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46</v>
      </c>
      <c r="F33" s="141">
        <f>ROUND(SUM(BF87:BF116), 2)</f>
        <v>0</v>
      </c>
      <c r="G33" s="44"/>
      <c r="H33" s="44"/>
      <c r="I33" s="142">
        <v>0.15</v>
      </c>
      <c r="J33" s="141">
        <f>ROUND(ROUND((SUM(BF87:BF116)),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47</v>
      </c>
      <c r="F34" s="141">
        <f>ROUND(SUM(BG87:BG116),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48</v>
      </c>
      <c r="F35" s="141">
        <f>ROUND(SUM(BH87:BH116),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49</v>
      </c>
      <c r="F36" s="141">
        <f>ROUND(SUM(BI87:BI116),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50</v>
      </c>
      <c r="E38" s="81"/>
      <c r="F38" s="81"/>
      <c r="G38" s="145" t="s">
        <v>51</v>
      </c>
      <c r="H38" s="146" t="s">
        <v>52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2" t="s">
        <v>156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9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6.5" customHeight="1">
      <c r="B47" s="43"/>
      <c r="C47" s="44"/>
      <c r="D47" s="44"/>
      <c r="E47" s="416" t="str">
        <f>E7</f>
        <v>OBCHVAT KRÁLŮV DVŮR - silnice II. třídy - I. etapa</v>
      </c>
      <c r="F47" s="417"/>
      <c r="G47" s="417"/>
      <c r="H47" s="417"/>
      <c r="I47" s="129"/>
      <c r="J47" s="44"/>
      <c r="K47" s="47"/>
    </row>
    <row r="48" spans="2:11" ht="15">
      <c r="B48" s="30"/>
      <c r="C48" s="39" t="s">
        <v>152</v>
      </c>
      <c r="D48" s="31"/>
      <c r="E48" s="31"/>
      <c r="F48" s="31"/>
      <c r="G48" s="31"/>
      <c r="H48" s="31"/>
      <c r="I48" s="128"/>
      <c r="J48" s="31"/>
      <c r="K48" s="33"/>
    </row>
    <row r="49" spans="2:47" s="1" customFormat="1" ht="16.5" customHeight="1">
      <c r="B49" s="43"/>
      <c r="C49" s="44"/>
      <c r="D49" s="44"/>
      <c r="E49" s="416" t="s">
        <v>153</v>
      </c>
      <c r="F49" s="418"/>
      <c r="G49" s="418"/>
      <c r="H49" s="418"/>
      <c r="I49" s="129"/>
      <c r="J49" s="44"/>
      <c r="K49" s="47"/>
    </row>
    <row r="50" spans="2:47" s="1" customFormat="1" ht="14.45" customHeight="1">
      <c r="B50" s="43"/>
      <c r="C50" s="39" t="s">
        <v>154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17.25" customHeight="1">
      <c r="B51" s="43"/>
      <c r="C51" s="44"/>
      <c r="D51" s="44"/>
      <c r="E51" s="419" t="str">
        <f>E11</f>
        <v>SO 001 - Příprava staveniště</v>
      </c>
      <c r="F51" s="418"/>
      <c r="G51" s="418"/>
      <c r="H51" s="418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9" t="s">
        <v>23</v>
      </c>
      <c r="D53" s="44"/>
      <c r="E53" s="44"/>
      <c r="F53" s="37" t="str">
        <f>F14</f>
        <v>Králův Dvůr</v>
      </c>
      <c r="G53" s="44"/>
      <c r="H53" s="44"/>
      <c r="I53" s="130" t="s">
        <v>25</v>
      </c>
      <c r="J53" s="131" t="str">
        <f>IF(J14="","",J14)</f>
        <v>4. 5. 2018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9" t="s">
        <v>27</v>
      </c>
      <c r="D55" s="44"/>
      <c r="E55" s="44"/>
      <c r="F55" s="37" t="str">
        <f>E17</f>
        <v>Město Králův Dvůr, Náměstí Míru  139, 267 01</v>
      </c>
      <c r="G55" s="44"/>
      <c r="H55" s="44"/>
      <c r="I55" s="130" t="s">
        <v>33</v>
      </c>
      <c r="J55" s="381" t="str">
        <f>E23</f>
        <v>Spektra s.r.o.Beroun, V Hlinkách 1548, 266 01</v>
      </c>
      <c r="K55" s="47"/>
    </row>
    <row r="56" spans="2:47" s="1" customFormat="1" ht="14.45" customHeight="1">
      <c r="B56" s="43"/>
      <c r="C56" s="39" t="s">
        <v>31</v>
      </c>
      <c r="D56" s="44"/>
      <c r="E56" s="44"/>
      <c r="F56" s="37" t="str">
        <f>IF(E20="","",E20)</f>
        <v/>
      </c>
      <c r="G56" s="44"/>
      <c r="H56" s="44"/>
      <c r="I56" s="129"/>
      <c r="J56" s="420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157</v>
      </c>
      <c r="D58" s="143"/>
      <c r="E58" s="143"/>
      <c r="F58" s="143"/>
      <c r="G58" s="143"/>
      <c r="H58" s="143"/>
      <c r="I58" s="156"/>
      <c r="J58" s="157" t="s">
        <v>158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159</v>
      </c>
      <c r="D60" s="44"/>
      <c r="E60" s="44"/>
      <c r="F60" s="44"/>
      <c r="G60" s="44"/>
      <c r="H60" s="44"/>
      <c r="I60" s="129"/>
      <c r="J60" s="139">
        <f>J87</f>
        <v>0</v>
      </c>
      <c r="K60" s="47"/>
      <c r="AU60" s="26" t="s">
        <v>160</v>
      </c>
    </row>
    <row r="61" spans="2:47" s="8" customFormat="1" ht="24.95" customHeight="1">
      <c r="B61" s="160"/>
      <c r="C61" s="161"/>
      <c r="D61" s="162" t="s">
        <v>161</v>
      </c>
      <c r="E61" s="163"/>
      <c r="F61" s="163"/>
      <c r="G61" s="163"/>
      <c r="H61" s="163"/>
      <c r="I61" s="164"/>
      <c r="J61" s="165">
        <f>J88</f>
        <v>0</v>
      </c>
      <c r="K61" s="166"/>
    </row>
    <row r="62" spans="2:47" s="9" customFormat="1" ht="19.899999999999999" customHeight="1">
      <c r="B62" s="167"/>
      <c r="C62" s="168"/>
      <c r="D62" s="169" t="s">
        <v>162</v>
      </c>
      <c r="E62" s="170"/>
      <c r="F62" s="170"/>
      <c r="G62" s="170"/>
      <c r="H62" s="170"/>
      <c r="I62" s="171"/>
      <c r="J62" s="172">
        <f>J89</f>
        <v>0</v>
      </c>
      <c r="K62" s="173"/>
    </row>
    <row r="63" spans="2:47" s="9" customFormat="1" ht="19.899999999999999" customHeight="1">
      <c r="B63" s="167"/>
      <c r="C63" s="168"/>
      <c r="D63" s="169" t="s">
        <v>163</v>
      </c>
      <c r="E63" s="170"/>
      <c r="F63" s="170"/>
      <c r="G63" s="170"/>
      <c r="H63" s="170"/>
      <c r="I63" s="171"/>
      <c r="J63" s="172">
        <f>J110</f>
        <v>0</v>
      </c>
      <c r="K63" s="173"/>
    </row>
    <row r="64" spans="2:47" s="9" customFormat="1" ht="14.85" customHeight="1">
      <c r="B64" s="167"/>
      <c r="C64" s="168"/>
      <c r="D64" s="169" t="s">
        <v>164</v>
      </c>
      <c r="E64" s="170"/>
      <c r="F64" s="170"/>
      <c r="G64" s="170"/>
      <c r="H64" s="170"/>
      <c r="I64" s="171"/>
      <c r="J64" s="172">
        <f>J111</f>
        <v>0</v>
      </c>
      <c r="K64" s="173"/>
    </row>
    <row r="65" spans="2:12" s="9" customFormat="1" ht="21.75" customHeight="1">
      <c r="B65" s="167"/>
      <c r="C65" s="168"/>
      <c r="D65" s="169" t="s">
        <v>165</v>
      </c>
      <c r="E65" s="170"/>
      <c r="F65" s="170"/>
      <c r="G65" s="170"/>
      <c r="H65" s="170"/>
      <c r="I65" s="171"/>
      <c r="J65" s="172">
        <f>J112</f>
        <v>0</v>
      </c>
      <c r="K65" s="173"/>
    </row>
    <row r="66" spans="2:12" s="1" customFormat="1" ht="21.75" customHeight="1">
      <c r="B66" s="43"/>
      <c r="C66" s="44"/>
      <c r="D66" s="44"/>
      <c r="E66" s="44"/>
      <c r="F66" s="44"/>
      <c r="G66" s="44"/>
      <c r="H66" s="44"/>
      <c r="I66" s="129"/>
      <c r="J66" s="44"/>
      <c r="K66" s="47"/>
    </row>
    <row r="67" spans="2:12" s="1" customFormat="1" ht="6.95" customHeight="1">
      <c r="B67" s="58"/>
      <c r="C67" s="59"/>
      <c r="D67" s="59"/>
      <c r="E67" s="59"/>
      <c r="F67" s="59"/>
      <c r="G67" s="59"/>
      <c r="H67" s="59"/>
      <c r="I67" s="150"/>
      <c r="J67" s="59"/>
      <c r="K67" s="60"/>
    </row>
    <row r="71" spans="2:12" s="1" customFormat="1" ht="6.95" customHeight="1">
      <c r="B71" s="61"/>
      <c r="C71" s="62"/>
      <c r="D71" s="62"/>
      <c r="E71" s="62"/>
      <c r="F71" s="62"/>
      <c r="G71" s="62"/>
      <c r="H71" s="62"/>
      <c r="I71" s="153"/>
      <c r="J71" s="62"/>
      <c r="K71" s="62"/>
      <c r="L71" s="63"/>
    </row>
    <row r="72" spans="2:12" s="1" customFormat="1" ht="36.950000000000003" customHeight="1">
      <c r="B72" s="43"/>
      <c r="C72" s="64" t="s">
        <v>166</v>
      </c>
      <c r="D72" s="65"/>
      <c r="E72" s="65"/>
      <c r="F72" s="65"/>
      <c r="G72" s="65"/>
      <c r="H72" s="65"/>
      <c r="I72" s="174"/>
      <c r="J72" s="65"/>
      <c r="K72" s="65"/>
      <c r="L72" s="63"/>
    </row>
    <row r="73" spans="2:12" s="1" customFormat="1" ht="6.95" customHeight="1">
      <c r="B73" s="43"/>
      <c r="C73" s="65"/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14.45" customHeight="1">
      <c r="B74" s="43"/>
      <c r="C74" s="67" t="s">
        <v>18</v>
      </c>
      <c r="D74" s="65"/>
      <c r="E74" s="65"/>
      <c r="F74" s="65"/>
      <c r="G74" s="65"/>
      <c r="H74" s="65"/>
      <c r="I74" s="174"/>
      <c r="J74" s="65"/>
      <c r="K74" s="65"/>
      <c r="L74" s="63"/>
    </row>
    <row r="75" spans="2:12" s="1" customFormat="1" ht="16.5" customHeight="1">
      <c r="B75" s="43"/>
      <c r="C75" s="65"/>
      <c r="D75" s="65"/>
      <c r="E75" s="421" t="str">
        <f>E7</f>
        <v>OBCHVAT KRÁLŮV DVŮR - silnice II. třídy - I. etapa</v>
      </c>
      <c r="F75" s="422"/>
      <c r="G75" s="422"/>
      <c r="H75" s="422"/>
      <c r="I75" s="174"/>
      <c r="J75" s="65"/>
      <c r="K75" s="65"/>
      <c r="L75" s="63"/>
    </row>
    <row r="76" spans="2:12" ht="15">
      <c r="B76" s="30"/>
      <c r="C76" s="67" t="s">
        <v>152</v>
      </c>
      <c r="D76" s="175"/>
      <c r="E76" s="175"/>
      <c r="F76" s="175"/>
      <c r="G76" s="175"/>
      <c r="H76" s="175"/>
      <c r="J76" s="175"/>
      <c r="K76" s="175"/>
      <c r="L76" s="176"/>
    </row>
    <row r="77" spans="2:12" s="1" customFormat="1" ht="16.5" customHeight="1">
      <c r="B77" s="43"/>
      <c r="C77" s="65"/>
      <c r="D77" s="65"/>
      <c r="E77" s="421" t="s">
        <v>153</v>
      </c>
      <c r="F77" s="423"/>
      <c r="G77" s="423"/>
      <c r="H77" s="423"/>
      <c r="I77" s="174"/>
      <c r="J77" s="65"/>
      <c r="K77" s="65"/>
      <c r="L77" s="63"/>
    </row>
    <row r="78" spans="2:12" s="1" customFormat="1" ht="14.45" customHeight="1">
      <c r="B78" s="43"/>
      <c r="C78" s="67" t="s">
        <v>154</v>
      </c>
      <c r="D78" s="65"/>
      <c r="E78" s="65"/>
      <c r="F78" s="65"/>
      <c r="G78" s="65"/>
      <c r="H78" s="65"/>
      <c r="I78" s="174"/>
      <c r="J78" s="65"/>
      <c r="K78" s="65"/>
      <c r="L78" s="63"/>
    </row>
    <row r="79" spans="2:12" s="1" customFormat="1" ht="17.25" customHeight="1">
      <c r="B79" s="43"/>
      <c r="C79" s="65"/>
      <c r="D79" s="65"/>
      <c r="E79" s="392" t="str">
        <f>E11</f>
        <v>SO 001 - Příprava staveniště</v>
      </c>
      <c r="F79" s="423"/>
      <c r="G79" s="423"/>
      <c r="H79" s="423"/>
      <c r="I79" s="174"/>
      <c r="J79" s="65"/>
      <c r="K79" s="65"/>
      <c r="L79" s="63"/>
    </row>
    <row r="80" spans="2:12" s="1" customFormat="1" ht="6.95" customHeight="1">
      <c r="B80" s="43"/>
      <c r="C80" s="65"/>
      <c r="D80" s="65"/>
      <c r="E80" s="65"/>
      <c r="F80" s="65"/>
      <c r="G80" s="65"/>
      <c r="H80" s="65"/>
      <c r="I80" s="174"/>
      <c r="J80" s="65"/>
      <c r="K80" s="65"/>
      <c r="L80" s="63"/>
    </row>
    <row r="81" spans="2:65" s="1" customFormat="1" ht="18" customHeight="1">
      <c r="B81" s="43"/>
      <c r="C81" s="67" t="s">
        <v>23</v>
      </c>
      <c r="D81" s="65"/>
      <c r="E81" s="65"/>
      <c r="F81" s="177" t="str">
        <f>F14</f>
        <v>Králův Dvůr</v>
      </c>
      <c r="G81" s="65"/>
      <c r="H81" s="65"/>
      <c r="I81" s="178" t="s">
        <v>25</v>
      </c>
      <c r="J81" s="75" t="str">
        <f>IF(J14="","",J14)</f>
        <v>4. 5. 2018</v>
      </c>
      <c r="K81" s="65"/>
      <c r="L81" s="63"/>
    </row>
    <row r="82" spans="2:65" s="1" customFormat="1" ht="6.95" customHeight="1">
      <c r="B82" s="43"/>
      <c r="C82" s="65"/>
      <c r="D82" s="65"/>
      <c r="E82" s="65"/>
      <c r="F82" s="65"/>
      <c r="G82" s="65"/>
      <c r="H82" s="65"/>
      <c r="I82" s="174"/>
      <c r="J82" s="65"/>
      <c r="K82" s="65"/>
      <c r="L82" s="63"/>
    </row>
    <row r="83" spans="2:65" s="1" customFormat="1" ht="15">
      <c r="B83" s="43"/>
      <c r="C83" s="67" t="s">
        <v>27</v>
      </c>
      <c r="D83" s="65"/>
      <c r="E83" s="65"/>
      <c r="F83" s="177" t="str">
        <f>E17</f>
        <v>Město Králův Dvůr, Náměstí Míru  139, 267 01</v>
      </c>
      <c r="G83" s="65"/>
      <c r="H83" s="65"/>
      <c r="I83" s="178" t="s">
        <v>33</v>
      </c>
      <c r="J83" s="177" t="str">
        <f>E23</f>
        <v>Spektra s.r.o.Beroun, V Hlinkách 1548, 266 01</v>
      </c>
      <c r="K83" s="65"/>
      <c r="L83" s="63"/>
    </row>
    <row r="84" spans="2:65" s="1" customFormat="1" ht="14.45" customHeight="1">
      <c r="B84" s="43"/>
      <c r="C84" s="67" t="s">
        <v>31</v>
      </c>
      <c r="D84" s="65"/>
      <c r="E84" s="65"/>
      <c r="F84" s="177" t="str">
        <f>IF(E20="","",E20)</f>
        <v/>
      </c>
      <c r="G84" s="65"/>
      <c r="H84" s="65"/>
      <c r="I84" s="174"/>
      <c r="J84" s="65"/>
      <c r="K84" s="65"/>
      <c r="L84" s="63"/>
    </row>
    <row r="85" spans="2:65" s="1" customFormat="1" ht="10.35" customHeight="1">
      <c r="B85" s="43"/>
      <c r="C85" s="65"/>
      <c r="D85" s="65"/>
      <c r="E85" s="65"/>
      <c r="F85" s="65"/>
      <c r="G85" s="65"/>
      <c r="H85" s="65"/>
      <c r="I85" s="174"/>
      <c r="J85" s="65"/>
      <c r="K85" s="65"/>
      <c r="L85" s="63"/>
    </row>
    <row r="86" spans="2:65" s="10" customFormat="1" ht="29.25" customHeight="1">
      <c r="B86" s="179"/>
      <c r="C86" s="180" t="s">
        <v>167</v>
      </c>
      <c r="D86" s="181" t="s">
        <v>59</v>
      </c>
      <c r="E86" s="181" t="s">
        <v>55</v>
      </c>
      <c r="F86" s="181" t="s">
        <v>168</v>
      </c>
      <c r="G86" s="181" t="s">
        <v>169</v>
      </c>
      <c r="H86" s="181" t="s">
        <v>170</v>
      </c>
      <c r="I86" s="182" t="s">
        <v>171</v>
      </c>
      <c r="J86" s="181" t="s">
        <v>158</v>
      </c>
      <c r="K86" s="183" t="s">
        <v>172</v>
      </c>
      <c r="L86" s="184"/>
      <c r="M86" s="83" t="s">
        <v>173</v>
      </c>
      <c r="N86" s="84" t="s">
        <v>44</v>
      </c>
      <c r="O86" s="84" t="s">
        <v>174</v>
      </c>
      <c r="P86" s="84" t="s">
        <v>175</v>
      </c>
      <c r="Q86" s="84" t="s">
        <v>176</v>
      </c>
      <c r="R86" s="84" t="s">
        <v>177</v>
      </c>
      <c r="S86" s="84" t="s">
        <v>178</v>
      </c>
      <c r="T86" s="85" t="s">
        <v>179</v>
      </c>
    </row>
    <row r="87" spans="2:65" s="1" customFormat="1" ht="29.25" customHeight="1">
      <c r="B87" s="43"/>
      <c r="C87" s="89" t="s">
        <v>159</v>
      </c>
      <c r="D87" s="65"/>
      <c r="E87" s="65"/>
      <c r="F87" s="65"/>
      <c r="G87" s="65"/>
      <c r="H87" s="65"/>
      <c r="I87" s="174"/>
      <c r="J87" s="185">
        <f>BK87</f>
        <v>0</v>
      </c>
      <c r="K87" s="65"/>
      <c r="L87" s="63"/>
      <c r="M87" s="86"/>
      <c r="N87" s="87"/>
      <c r="O87" s="87"/>
      <c r="P87" s="186">
        <f>P88</f>
        <v>0</v>
      </c>
      <c r="Q87" s="87"/>
      <c r="R87" s="186">
        <f>R88</f>
        <v>2.8800000000000002E-3</v>
      </c>
      <c r="S87" s="87"/>
      <c r="T87" s="187">
        <f>T88</f>
        <v>1249.56</v>
      </c>
      <c r="AT87" s="26" t="s">
        <v>73</v>
      </c>
      <c r="AU87" s="26" t="s">
        <v>160</v>
      </c>
      <c r="BK87" s="188">
        <f>BK88</f>
        <v>0</v>
      </c>
    </row>
    <row r="88" spans="2:65" s="11" customFormat="1" ht="37.35" customHeight="1">
      <c r="B88" s="189"/>
      <c r="C88" s="190"/>
      <c r="D88" s="191" t="s">
        <v>73</v>
      </c>
      <c r="E88" s="192" t="s">
        <v>180</v>
      </c>
      <c r="F88" s="192" t="s">
        <v>181</v>
      </c>
      <c r="G88" s="190"/>
      <c r="H88" s="190"/>
      <c r="I88" s="193"/>
      <c r="J88" s="194">
        <f>BK88</f>
        <v>0</v>
      </c>
      <c r="K88" s="190"/>
      <c r="L88" s="195"/>
      <c r="M88" s="196"/>
      <c r="N88" s="197"/>
      <c r="O88" s="197"/>
      <c r="P88" s="198">
        <f>P89+P110</f>
        <v>0</v>
      </c>
      <c r="Q88" s="197"/>
      <c r="R88" s="198">
        <f>R89+R110</f>
        <v>2.8800000000000002E-3</v>
      </c>
      <c r="S88" s="197"/>
      <c r="T88" s="199">
        <f>T89+T110</f>
        <v>1249.56</v>
      </c>
      <c r="AR88" s="200" t="s">
        <v>81</v>
      </c>
      <c r="AT88" s="201" t="s">
        <v>73</v>
      </c>
      <c r="AU88" s="201" t="s">
        <v>74</v>
      </c>
      <c r="AY88" s="200" t="s">
        <v>182</v>
      </c>
      <c r="BK88" s="202">
        <f>BK89+BK110</f>
        <v>0</v>
      </c>
    </row>
    <row r="89" spans="2:65" s="11" customFormat="1" ht="19.899999999999999" customHeight="1">
      <c r="B89" s="189"/>
      <c r="C89" s="190"/>
      <c r="D89" s="191" t="s">
        <v>73</v>
      </c>
      <c r="E89" s="203" t="s">
        <v>81</v>
      </c>
      <c r="F89" s="203" t="s">
        <v>183</v>
      </c>
      <c r="G89" s="190"/>
      <c r="H89" s="190"/>
      <c r="I89" s="193"/>
      <c r="J89" s="204">
        <f>BK89</f>
        <v>0</v>
      </c>
      <c r="K89" s="190"/>
      <c r="L89" s="195"/>
      <c r="M89" s="196"/>
      <c r="N89" s="197"/>
      <c r="O89" s="197"/>
      <c r="P89" s="198">
        <f>SUM(P90:P109)</f>
        <v>0</v>
      </c>
      <c r="Q89" s="197"/>
      <c r="R89" s="198">
        <f>SUM(R90:R109)</f>
        <v>2.8800000000000002E-3</v>
      </c>
      <c r="S89" s="197"/>
      <c r="T89" s="199">
        <f>SUM(T90:T109)</f>
        <v>1249.56</v>
      </c>
      <c r="AR89" s="200" t="s">
        <v>81</v>
      </c>
      <c r="AT89" s="201" t="s">
        <v>73</v>
      </c>
      <c r="AU89" s="201" t="s">
        <v>81</v>
      </c>
      <c r="AY89" s="200" t="s">
        <v>182</v>
      </c>
      <c r="BK89" s="202">
        <f>SUM(BK90:BK109)</f>
        <v>0</v>
      </c>
    </row>
    <row r="90" spans="2:65" s="1" customFormat="1" ht="25.5" customHeight="1">
      <c r="B90" s="43"/>
      <c r="C90" s="205" t="s">
        <v>81</v>
      </c>
      <c r="D90" s="205" t="s">
        <v>184</v>
      </c>
      <c r="E90" s="206" t="s">
        <v>185</v>
      </c>
      <c r="F90" s="207" t="s">
        <v>186</v>
      </c>
      <c r="G90" s="208" t="s">
        <v>187</v>
      </c>
      <c r="H90" s="209">
        <v>1320</v>
      </c>
      <c r="I90" s="210"/>
      <c r="J90" s="211">
        <f>ROUND(I90*H90,2)</f>
        <v>0</v>
      </c>
      <c r="K90" s="207" t="s">
        <v>188</v>
      </c>
      <c r="L90" s="63"/>
      <c r="M90" s="212" t="s">
        <v>21</v>
      </c>
      <c r="N90" s="213" t="s">
        <v>45</v>
      </c>
      <c r="O90" s="44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AR90" s="26" t="s">
        <v>189</v>
      </c>
      <c r="AT90" s="26" t="s">
        <v>184</v>
      </c>
      <c r="AU90" s="26" t="s">
        <v>83</v>
      </c>
      <c r="AY90" s="26" t="s">
        <v>182</v>
      </c>
      <c r="BE90" s="216">
        <f>IF(N90="základní",J90,0)</f>
        <v>0</v>
      </c>
      <c r="BF90" s="216">
        <f>IF(N90="snížená",J90,0)</f>
        <v>0</v>
      </c>
      <c r="BG90" s="216">
        <f>IF(N90="zákl. přenesená",J90,0)</f>
        <v>0</v>
      </c>
      <c r="BH90" s="216">
        <f>IF(N90="sníž. přenesená",J90,0)</f>
        <v>0</v>
      </c>
      <c r="BI90" s="216">
        <f>IF(N90="nulová",J90,0)</f>
        <v>0</v>
      </c>
      <c r="BJ90" s="26" t="s">
        <v>81</v>
      </c>
      <c r="BK90" s="216">
        <f>ROUND(I90*H90,2)</f>
        <v>0</v>
      </c>
      <c r="BL90" s="26" t="s">
        <v>189</v>
      </c>
      <c r="BM90" s="26" t="s">
        <v>190</v>
      </c>
    </row>
    <row r="91" spans="2:65" s="12" customFormat="1" ht="13.5">
      <c r="B91" s="217"/>
      <c r="C91" s="218"/>
      <c r="D91" s="219" t="s">
        <v>191</v>
      </c>
      <c r="E91" s="220" t="s">
        <v>21</v>
      </c>
      <c r="F91" s="221" t="s">
        <v>192</v>
      </c>
      <c r="G91" s="218"/>
      <c r="H91" s="222">
        <v>1320</v>
      </c>
      <c r="I91" s="223"/>
      <c r="J91" s="218"/>
      <c r="K91" s="218"/>
      <c r="L91" s="224"/>
      <c r="M91" s="225"/>
      <c r="N91" s="226"/>
      <c r="O91" s="226"/>
      <c r="P91" s="226"/>
      <c r="Q91" s="226"/>
      <c r="R91" s="226"/>
      <c r="S91" s="226"/>
      <c r="T91" s="227"/>
      <c r="AT91" s="228" t="s">
        <v>191</v>
      </c>
      <c r="AU91" s="228" t="s">
        <v>83</v>
      </c>
      <c r="AV91" s="12" t="s">
        <v>83</v>
      </c>
      <c r="AW91" s="12" t="s">
        <v>37</v>
      </c>
      <c r="AX91" s="12" t="s">
        <v>81</v>
      </c>
      <c r="AY91" s="228" t="s">
        <v>182</v>
      </c>
    </row>
    <row r="92" spans="2:65" s="1" customFormat="1" ht="25.5" customHeight="1">
      <c r="B92" s="43"/>
      <c r="C92" s="205" t="s">
        <v>83</v>
      </c>
      <c r="D92" s="205" t="s">
        <v>184</v>
      </c>
      <c r="E92" s="206" t="s">
        <v>193</v>
      </c>
      <c r="F92" s="207" t="s">
        <v>194</v>
      </c>
      <c r="G92" s="208" t="s">
        <v>187</v>
      </c>
      <c r="H92" s="209">
        <v>84</v>
      </c>
      <c r="I92" s="210"/>
      <c r="J92" s="211">
        <f>ROUND(I92*H92,2)</f>
        <v>0</v>
      </c>
      <c r="K92" s="207" t="s">
        <v>188</v>
      </c>
      <c r="L92" s="63"/>
      <c r="M92" s="212" t="s">
        <v>21</v>
      </c>
      <c r="N92" s="213" t="s">
        <v>45</v>
      </c>
      <c r="O92" s="44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AR92" s="26" t="s">
        <v>189</v>
      </c>
      <c r="AT92" s="26" t="s">
        <v>184</v>
      </c>
      <c r="AU92" s="26" t="s">
        <v>83</v>
      </c>
      <c r="AY92" s="26" t="s">
        <v>182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26" t="s">
        <v>81</v>
      </c>
      <c r="BK92" s="216">
        <f>ROUND(I92*H92,2)</f>
        <v>0</v>
      </c>
      <c r="BL92" s="26" t="s">
        <v>189</v>
      </c>
      <c r="BM92" s="26" t="s">
        <v>195</v>
      </c>
    </row>
    <row r="93" spans="2:65" s="12" customFormat="1" ht="13.5">
      <c r="B93" s="217"/>
      <c r="C93" s="218"/>
      <c r="D93" s="219" t="s">
        <v>191</v>
      </c>
      <c r="E93" s="220" t="s">
        <v>21</v>
      </c>
      <c r="F93" s="221" t="s">
        <v>196</v>
      </c>
      <c r="G93" s="218"/>
      <c r="H93" s="222">
        <v>84</v>
      </c>
      <c r="I93" s="223"/>
      <c r="J93" s="218"/>
      <c r="K93" s="218"/>
      <c r="L93" s="224"/>
      <c r="M93" s="225"/>
      <c r="N93" s="226"/>
      <c r="O93" s="226"/>
      <c r="P93" s="226"/>
      <c r="Q93" s="226"/>
      <c r="R93" s="226"/>
      <c r="S93" s="226"/>
      <c r="T93" s="227"/>
      <c r="AT93" s="228" t="s">
        <v>191</v>
      </c>
      <c r="AU93" s="228" t="s">
        <v>83</v>
      </c>
      <c r="AV93" s="12" t="s">
        <v>83</v>
      </c>
      <c r="AW93" s="12" t="s">
        <v>37</v>
      </c>
      <c r="AX93" s="12" t="s">
        <v>81</v>
      </c>
      <c r="AY93" s="228" t="s">
        <v>182</v>
      </c>
    </row>
    <row r="94" spans="2:65" s="1" customFormat="1" ht="25.5" customHeight="1">
      <c r="B94" s="43"/>
      <c r="C94" s="205" t="s">
        <v>197</v>
      </c>
      <c r="D94" s="205" t="s">
        <v>184</v>
      </c>
      <c r="E94" s="206" t="s">
        <v>198</v>
      </c>
      <c r="F94" s="207" t="s">
        <v>199</v>
      </c>
      <c r="G94" s="208" t="s">
        <v>187</v>
      </c>
      <c r="H94" s="209">
        <v>228</v>
      </c>
      <c r="I94" s="210"/>
      <c r="J94" s="211">
        <f>ROUND(I94*H94,2)</f>
        <v>0</v>
      </c>
      <c r="K94" s="207" t="s">
        <v>188</v>
      </c>
      <c r="L94" s="63"/>
      <c r="M94" s="212" t="s">
        <v>21</v>
      </c>
      <c r="N94" s="213" t="s">
        <v>45</v>
      </c>
      <c r="O94" s="44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AR94" s="26" t="s">
        <v>189</v>
      </c>
      <c r="AT94" s="26" t="s">
        <v>184</v>
      </c>
      <c r="AU94" s="26" t="s">
        <v>83</v>
      </c>
      <c r="AY94" s="26" t="s">
        <v>182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26" t="s">
        <v>81</v>
      </c>
      <c r="BK94" s="216">
        <f>ROUND(I94*H94,2)</f>
        <v>0</v>
      </c>
      <c r="BL94" s="26" t="s">
        <v>189</v>
      </c>
      <c r="BM94" s="26" t="s">
        <v>200</v>
      </c>
    </row>
    <row r="95" spans="2:65" s="12" customFormat="1" ht="13.5">
      <c r="B95" s="217"/>
      <c r="C95" s="218"/>
      <c r="D95" s="219" t="s">
        <v>191</v>
      </c>
      <c r="E95" s="220" t="s">
        <v>21</v>
      </c>
      <c r="F95" s="221" t="s">
        <v>201</v>
      </c>
      <c r="G95" s="218"/>
      <c r="H95" s="222">
        <v>228</v>
      </c>
      <c r="I95" s="223"/>
      <c r="J95" s="218"/>
      <c r="K95" s="218"/>
      <c r="L95" s="224"/>
      <c r="M95" s="225"/>
      <c r="N95" s="226"/>
      <c r="O95" s="226"/>
      <c r="P95" s="226"/>
      <c r="Q95" s="226"/>
      <c r="R95" s="226"/>
      <c r="S95" s="226"/>
      <c r="T95" s="227"/>
      <c r="AT95" s="228" t="s">
        <v>191</v>
      </c>
      <c r="AU95" s="228" t="s">
        <v>83</v>
      </c>
      <c r="AV95" s="12" t="s">
        <v>83</v>
      </c>
      <c r="AW95" s="12" t="s">
        <v>37</v>
      </c>
      <c r="AX95" s="12" t="s">
        <v>81</v>
      </c>
      <c r="AY95" s="228" t="s">
        <v>182</v>
      </c>
    </row>
    <row r="96" spans="2:65" s="1" customFormat="1" ht="51" customHeight="1">
      <c r="B96" s="43"/>
      <c r="C96" s="205" t="s">
        <v>189</v>
      </c>
      <c r="D96" s="205" t="s">
        <v>184</v>
      </c>
      <c r="E96" s="206" t="s">
        <v>202</v>
      </c>
      <c r="F96" s="207" t="s">
        <v>203</v>
      </c>
      <c r="G96" s="208" t="s">
        <v>204</v>
      </c>
      <c r="H96" s="209">
        <v>18</v>
      </c>
      <c r="I96" s="210"/>
      <c r="J96" s="211">
        <f>ROUND(I96*H96,2)</f>
        <v>0</v>
      </c>
      <c r="K96" s="207" t="s">
        <v>188</v>
      </c>
      <c r="L96" s="63"/>
      <c r="M96" s="212" t="s">
        <v>21</v>
      </c>
      <c r="N96" s="213" t="s">
        <v>45</v>
      </c>
      <c r="O96" s="44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AR96" s="26" t="s">
        <v>189</v>
      </c>
      <c r="AT96" s="26" t="s">
        <v>184</v>
      </c>
      <c r="AU96" s="26" t="s">
        <v>83</v>
      </c>
      <c r="AY96" s="26" t="s">
        <v>182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26" t="s">
        <v>81</v>
      </c>
      <c r="BK96" s="216">
        <f>ROUND(I96*H96,2)</f>
        <v>0</v>
      </c>
      <c r="BL96" s="26" t="s">
        <v>189</v>
      </c>
      <c r="BM96" s="26" t="s">
        <v>205</v>
      </c>
    </row>
    <row r="97" spans="2:65" s="1" customFormat="1" ht="38.25" customHeight="1">
      <c r="B97" s="43"/>
      <c r="C97" s="205" t="s">
        <v>206</v>
      </c>
      <c r="D97" s="205" t="s">
        <v>184</v>
      </c>
      <c r="E97" s="206" t="s">
        <v>207</v>
      </c>
      <c r="F97" s="207" t="s">
        <v>208</v>
      </c>
      <c r="G97" s="208" t="s">
        <v>204</v>
      </c>
      <c r="H97" s="209">
        <v>2</v>
      </c>
      <c r="I97" s="210"/>
      <c r="J97" s="211">
        <f>ROUND(I97*H97,2)</f>
        <v>0</v>
      </c>
      <c r="K97" s="207" t="s">
        <v>21</v>
      </c>
      <c r="L97" s="63"/>
      <c r="M97" s="212" t="s">
        <v>21</v>
      </c>
      <c r="N97" s="213" t="s">
        <v>45</v>
      </c>
      <c r="O97" s="44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AR97" s="26" t="s">
        <v>189</v>
      </c>
      <c r="AT97" s="26" t="s">
        <v>184</v>
      </c>
      <c r="AU97" s="26" t="s">
        <v>83</v>
      </c>
      <c r="AY97" s="26" t="s">
        <v>182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26" t="s">
        <v>81</v>
      </c>
      <c r="BK97" s="216">
        <f>ROUND(I97*H97,2)</f>
        <v>0</v>
      </c>
      <c r="BL97" s="26" t="s">
        <v>189</v>
      </c>
      <c r="BM97" s="26" t="s">
        <v>209</v>
      </c>
    </row>
    <row r="98" spans="2:65" s="1" customFormat="1" ht="38.25" customHeight="1">
      <c r="B98" s="43"/>
      <c r="C98" s="205" t="s">
        <v>210</v>
      </c>
      <c r="D98" s="205" t="s">
        <v>184</v>
      </c>
      <c r="E98" s="206" t="s">
        <v>211</v>
      </c>
      <c r="F98" s="207" t="s">
        <v>212</v>
      </c>
      <c r="G98" s="208" t="s">
        <v>204</v>
      </c>
      <c r="H98" s="209">
        <v>12</v>
      </c>
      <c r="I98" s="210"/>
      <c r="J98" s="211">
        <f>ROUND(I98*H98,2)</f>
        <v>0</v>
      </c>
      <c r="K98" s="207" t="s">
        <v>188</v>
      </c>
      <c r="L98" s="63"/>
      <c r="M98" s="212" t="s">
        <v>21</v>
      </c>
      <c r="N98" s="213" t="s">
        <v>45</v>
      </c>
      <c r="O98" s="44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AR98" s="26" t="s">
        <v>189</v>
      </c>
      <c r="AT98" s="26" t="s">
        <v>184</v>
      </c>
      <c r="AU98" s="26" t="s">
        <v>83</v>
      </c>
      <c r="AY98" s="26" t="s">
        <v>182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26" t="s">
        <v>81</v>
      </c>
      <c r="BK98" s="216">
        <f>ROUND(I98*H98,2)</f>
        <v>0</v>
      </c>
      <c r="BL98" s="26" t="s">
        <v>189</v>
      </c>
      <c r="BM98" s="26" t="s">
        <v>213</v>
      </c>
    </row>
    <row r="99" spans="2:65" s="1" customFormat="1" ht="25.5" customHeight="1">
      <c r="B99" s="43"/>
      <c r="C99" s="205" t="s">
        <v>214</v>
      </c>
      <c r="D99" s="205" t="s">
        <v>184</v>
      </c>
      <c r="E99" s="206" t="s">
        <v>215</v>
      </c>
      <c r="F99" s="207" t="s">
        <v>216</v>
      </c>
      <c r="G99" s="208" t="s">
        <v>204</v>
      </c>
      <c r="H99" s="209">
        <v>32</v>
      </c>
      <c r="I99" s="210"/>
      <c r="J99" s="211">
        <f>ROUND(I99*H99,2)</f>
        <v>0</v>
      </c>
      <c r="K99" s="207" t="s">
        <v>188</v>
      </c>
      <c r="L99" s="63"/>
      <c r="M99" s="212" t="s">
        <v>21</v>
      </c>
      <c r="N99" s="213" t="s">
        <v>45</v>
      </c>
      <c r="O99" s="44"/>
      <c r="P99" s="214">
        <f>O99*H99</f>
        <v>0</v>
      </c>
      <c r="Q99" s="214">
        <v>9.0000000000000006E-5</v>
      </c>
      <c r="R99" s="214">
        <f>Q99*H99</f>
        <v>2.8800000000000002E-3</v>
      </c>
      <c r="S99" s="214">
        <v>0</v>
      </c>
      <c r="T99" s="215">
        <f>S99*H99</f>
        <v>0</v>
      </c>
      <c r="AR99" s="26" t="s">
        <v>189</v>
      </c>
      <c r="AT99" s="26" t="s">
        <v>184</v>
      </c>
      <c r="AU99" s="26" t="s">
        <v>83</v>
      </c>
      <c r="AY99" s="26" t="s">
        <v>182</v>
      </c>
      <c r="BE99" s="216">
        <f>IF(N99="základní",J99,0)</f>
        <v>0</v>
      </c>
      <c r="BF99" s="216">
        <f>IF(N99="snížená",J99,0)</f>
        <v>0</v>
      </c>
      <c r="BG99" s="216">
        <f>IF(N99="zákl. přenesená",J99,0)</f>
        <v>0</v>
      </c>
      <c r="BH99" s="216">
        <f>IF(N99="sníž. přenesená",J99,0)</f>
        <v>0</v>
      </c>
      <c r="BI99" s="216">
        <f>IF(N99="nulová",J99,0)</f>
        <v>0</v>
      </c>
      <c r="BJ99" s="26" t="s">
        <v>81</v>
      </c>
      <c r="BK99" s="216">
        <f>ROUND(I99*H99,2)</f>
        <v>0</v>
      </c>
      <c r="BL99" s="26" t="s">
        <v>189</v>
      </c>
      <c r="BM99" s="26" t="s">
        <v>217</v>
      </c>
    </row>
    <row r="100" spans="2:65" s="1" customFormat="1" ht="38.25" customHeight="1">
      <c r="B100" s="43"/>
      <c r="C100" s="205" t="s">
        <v>218</v>
      </c>
      <c r="D100" s="205" t="s">
        <v>184</v>
      </c>
      <c r="E100" s="206" t="s">
        <v>219</v>
      </c>
      <c r="F100" s="207" t="s">
        <v>220</v>
      </c>
      <c r="G100" s="208" t="s">
        <v>187</v>
      </c>
      <c r="H100" s="209">
        <v>2403</v>
      </c>
      <c r="I100" s="210"/>
      <c r="J100" s="211">
        <f>ROUND(I100*H100,2)</f>
        <v>0</v>
      </c>
      <c r="K100" s="207" t="s">
        <v>188</v>
      </c>
      <c r="L100" s="63"/>
      <c r="M100" s="212" t="s">
        <v>21</v>
      </c>
      <c r="N100" s="213" t="s">
        <v>45</v>
      </c>
      <c r="O100" s="44"/>
      <c r="P100" s="214">
        <f>O100*H100</f>
        <v>0</v>
      </c>
      <c r="Q100" s="214">
        <v>0</v>
      </c>
      <c r="R100" s="214">
        <f>Q100*H100</f>
        <v>0</v>
      </c>
      <c r="S100" s="214">
        <v>0.3</v>
      </c>
      <c r="T100" s="215">
        <f>S100*H100</f>
        <v>720.9</v>
      </c>
      <c r="AR100" s="26" t="s">
        <v>189</v>
      </c>
      <c r="AT100" s="26" t="s">
        <v>184</v>
      </c>
      <c r="AU100" s="26" t="s">
        <v>83</v>
      </c>
      <c r="AY100" s="26" t="s">
        <v>182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26" t="s">
        <v>81</v>
      </c>
      <c r="BK100" s="216">
        <f>ROUND(I100*H100,2)</f>
        <v>0</v>
      </c>
      <c r="BL100" s="26" t="s">
        <v>189</v>
      </c>
      <c r="BM100" s="26" t="s">
        <v>221</v>
      </c>
    </row>
    <row r="101" spans="2:65" s="12" customFormat="1" ht="13.5">
      <c r="B101" s="217"/>
      <c r="C101" s="218"/>
      <c r="D101" s="219" t="s">
        <v>191</v>
      </c>
      <c r="E101" s="220" t="s">
        <v>21</v>
      </c>
      <c r="F101" s="221" t="s">
        <v>222</v>
      </c>
      <c r="G101" s="218"/>
      <c r="H101" s="222">
        <v>2403</v>
      </c>
      <c r="I101" s="223"/>
      <c r="J101" s="218"/>
      <c r="K101" s="218"/>
      <c r="L101" s="224"/>
      <c r="M101" s="225"/>
      <c r="N101" s="226"/>
      <c r="O101" s="226"/>
      <c r="P101" s="226"/>
      <c r="Q101" s="226"/>
      <c r="R101" s="226"/>
      <c r="S101" s="226"/>
      <c r="T101" s="227"/>
      <c r="AT101" s="228" t="s">
        <v>191</v>
      </c>
      <c r="AU101" s="228" t="s">
        <v>83</v>
      </c>
      <c r="AV101" s="12" t="s">
        <v>83</v>
      </c>
      <c r="AW101" s="12" t="s">
        <v>37</v>
      </c>
      <c r="AX101" s="12" t="s">
        <v>81</v>
      </c>
      <c r="AY101" s="228" t="s">
        <v>182</v>
      </c>
    </row>
    <row r="102" spans="2:65" s="1" customFormat="1" ht="38.25" customHeight="1">
      <c r="B102" s="43"/>
      <c r="C102" s="205" t="s">
        <v>223</v>
      </c>
      <c r="D102" s="205" t="s">
        <v>184</v>
      </c>
      <c r="E102" s="206" t="s">
        <v>224</v>
      </c>
      <c r="F102" s="207" t="s">
        <v>225</v>
      </c>
      <c r="G102" s="208" t="s">
        <v>187</v>
      </c>
      <c r="H102" s="209">
        <v>2403</v>
      </c>
      <c r="I102" s="210"/>
      <c r="J102" s="211">
        <f>ROUND(I102*H102,2)</f>
        <v>0</v>
      </c>
      <c r="K102" s="207" t="s">
        <v>188</v>
      </c>
      <c r="L102" s="63"/>
      <c r="M102" s="212" t="s">
        <v>21</v>
      </c>
      <c r="N102" s="213" t="s">
        <v>45</v>
      </c>
      <c r="O102" s="44"/>
      <c r="P102" s="214">
        <f>O102*H102</f>
        <v>0</v>
      </c>
      <c r="Q102" s="214">
        <v>0</v>
      </c>
      <c r="R102" s="214">
        <f>Q102*H102</f>
        <v>0</v>
      </c>
      <c r="S102" s="214">
        <v>0.22</v>
      </c>
      <c r="T102" s="215">
        <f>S102*H102</f>
        <v>528.66</v>
      </c>
      <c r="AR102" s="26" t="s">
        <v>189</v>
      </c>
      <c r="AT102" s="26" t="s">
        <v>184</v>
      </c>
      <c r="AU102" s="26" t="s">
        <v>83</v>
      </c>
      <c r="AY102" s="26" t="s">
        <v>182</v>
      </c>
      <c r="BE102" s="216">
        <f>IF(N102="základní",J102,0)</f>
        <v>0</v>
      </c>
      <c r="BF102" s="216">
        <f>IF(N102="snížená",J102,0)</f>
        <v>0</v>
      </c>
      <c r="BG102" s="216">
        <f>IF(N102="zákl. přenesená",J102,0)</f>
        <v>0</v>
      </c>
      <c r="BH102" s="216">
        <f>IF(N102="sníž. přenesená",J102,0)</f>
        <v>0</v>
      </c>
      <c r="BI102" s="216">
        <f>IF(N102="nulová",J102,0)</f>
        <v>0</v>
      </c>
      <c r="BJ102" s="26" t="s">
        <v>81</v>
      </c>
      <c r="BK102" s="216">
        <f>ROUND(I102*H102,2)</f>
        <v>0</v>
      </c>
      <c r="BL102" s="26" t="s">
        <v>189</v>
      </c>
      <c r="BM102" s="26" t="s">
        <v>226</v>
      </c>
    </row>
    <row r="103" spans="2:65" s="12" customFormat="1" ht="13.5">
      <c r="B103" s="217"/>
      <c r="C103" s="218"/>
      <c r="D103" s="219" t="s">
        <v>191</v>
      </c>
      <c r="E103" s="220" t="s">
        <v>21</v>
      </c>
      <c r="F103" s="221" t="s">
        <v>227</v>
      </c>
      <c r="G103" s="218"/>
      <c r="H103" s="222">
        <v>2403</v>
      </c>
      <c r="I103" s="223"/>
      <c r="J103" s="218"/>
      <c r="K103" s="218"/>
      <c r="L103" s="224"/>
      <c r="M103" s="225"/>
      <c r="N103" s="226"/>
      <c r="O103" s="226"/>
      <c r="P103" s="226"/>
      <c r="Q103" s="226"/>
      <c r="R103" s="226"/>
      <c r="S103" s="226"/>
      <c r="T103" s="227"/>
      <c r="AT103" s="228" t="s">
        <v>191</v>
      </c>
      <c r="AU103" s="228" t="s">
        <v>83</v>
      </c>
      <c r="AV103" s="12" t="s">
        <v>83</v>
      </c>
      <c r="AW103" s="12" t="s">
        <v>37</v>
      </c>
      <c r="AX103" s="12" t="s">
        <v>81</v>
      </c>
      <c r="AY103" s="228" t="s">
        <v>182</v>
      </c>
    </row>
    <row r="104" spans="2:65" s="1" customFormat="1" ht="25.5" customHeight="1">
      <c r="B104" s="43"/>
      <c r="C104" s="205" t="s">
        <v>228</v>
      </c>
      <c r="D104" s="205" t="s">
        <v>184</v>
      </c>
      <c r="E104" s="206" t="s">
        <v>229</v>
      </c>
      <c r="F104" s="207" t="s">
        <v>230</v>
      </c>
      <c r="G104" s="208" t="s">
        <v>231</v>
      </c>
      <c r="H104" s="209">
        <v>1</v>
      </c>
      <c r="I104" s="210"/>
      <c r="J104" s="211">
        <f>ROUND(I104*H104,2)</f>
        <v>0</v>
      </c>
      <c r="K104" s="207" t="s">
        <v>21</v>
      </c>
      <c r="L104" s="63"/>
      <c r="M104" s="212" t="s">
        <v>21</v>
      </c>
      <c r="N104" s="213" t="s">
        <v>45</v>
      </c>
      <c r="O104" s="44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AR104" s="26" t="s">
        <v>189</v>
      </c>
      <c r="AT104" s="26" t="s">
        <v>184</v>
      </c>
      <c r="AU104" s="26" t="s">
        <v>83</v>
      </c>
      <c r="AY104" s="26" t="s">
        <v>182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26" t="s">
        <v>81</v>
      </c>
      <c r="BK104" s="216">
        <f>ROUND(I104*H104,2)</f>
        <v>0</v>
      </c>
      <c r="BL104" s="26" t="s">
        <v>189</v>
      </c>
      <c r="BM104" s="26" t="s">
        <v>232</v>
      </c>
    </row>
    <row r="105" spans="2:65" s="1" customFormat="1" ht="38.25" customHeight="1">
      <c r="B105" s="43"/>
      <c r="C105" s="205" t="s">
        <v>233</v>
      </c>
      <c r="D105" s="205" t="s">
        <v>184</v>
      </c>
      <c r="E105" s="206" t="s">
        <v>234</v>
      </c>
      <c r="F105" s="207" t="s">
        <v>235</v>
      </c>
      <c r="G105" s="208" t="s">
        <v>236</v>
      </c>
      <c r="H105" s="209">
        <v>5858.1</v>
      </c>
      <c r="I105" s="210"/>
      <c r="J105" s="211">
        <f>ROUND(I105*H105,2)</f>
        <v>0</v>
      </c>
      <c r="K105" s="207" t="s">
        <v>188</v>
      </c>
      <c r="L105" s="63"/>
      <c r="M105" s="212" t="s">
        <v>21</v>
      </c>
      <c r="N105" s="213" t="s">
        <v>45</v>
      </c>
      <c r="O105" s="44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AR105" s="26" t="s">
        <v>189</v>
      </c>
      <c r="AT105" s="26" t="s">
        <v>184</v>
      </c>
      <c r="AU105" s="26" t="s">
        <v>83</v>
      </c>
      <c r="AY105" s="26" t="s">
        <v>182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26" t="s">
        <v>81</v>
      </c>
      <c r="BK105" s="216">
        <f>ROUND(I105*H105,2)</f>
        <v>0</v>
      </c>
      <c r="BL105" s="26" t="s">
        <v>189</v>
      </c>
      <c r="BM105" s="26" t="s">
        <v>237</v>
      </c>
    </row>
    <row r="106" spans="2:65" s="12" customFormat="1" ht="13.5">
      <c r="B106" s="217"/>
      <c r="C106" s="218"/>
      <c r="D106" s="219" t="s">
        <v>191</v>
      </c>
      <c r="E106" s="220" t="s">
        <v>21</v>
      </c>
      <c r="F106" s="221" t="s">
        <v>238</v>
      </c>
      <c r="G106" s="218"/>
      <c r="H106" s="222">
        <v>5858.1</v>
      </c>
      <c r="I106" s="223"/>
      <c r="J106" s="218"/>
      <c r="K106" s="218"/>
      <c r="L106" s="224"/>
      <c r="M106" s="225"/>
      <c r="N106" s="226"/>
      <c r="O106" s="226"/>
      <c r="P106" s="226"/>
      <c r="Q106" s="226"/>
      <c r="R106" s="226"/>
      <c r="S106" s="226"/>
      <c r="T106" s="227"/>
      <c r="AT106" s="228" t="s">
        <v>191</v>
      </c>
      <c r="AU106" s="228" t="s">
        <v>83</v>
      </c>
      <c r="AV106" s="12" t="s">
        <v>83</v>
      </c>
      <c r="AW106" s="12" t="s">
        <v>37</v>
      </c>
      <c r="AX106" s="12" t="s">
        <v>81</v>
      </c>
      <c r="AY106" s="228" t="s">
        <v>182</v>
      </c>
    </row>
    <row r="107" spans="2:65" s="1" customFormat="1" ht="51" customHeight="1">
      <c r="B107" s="43"/>
      <c r="C107" s="205" t="s">
        <v>239</v>
      </c>
      <c r="D107" s="205" t="s">
        <v>184</v>
      </c>
      <c r="E107" s="206" t="s">
        <v>240</v>
      </c>
      <c r="F107" s="207" t="s">
        <v>241</v>
      </c>
      <c r="G107" s="208" t="s">
        <v>236</v>
      </c>
      <c r="H107" s="209">
        <v>0</v>
      </c>
      <c r="I107" s="210"/>
      <c r="J107" s="211">
        <f>ROUND(I107*H107,2)</f>
        <v>0</v>
      </c>
      <c r="K107" s="207" t="s">
        <v>188</v>
      </c>
      <c r="L107" s="63"/>
      <c r="M107" s="212" t="s">
        <v>21</v>
      </c>
      <c r="N107" s="213" t="s">
        <v>45</v>
      </c>
      <c r="O107" s="44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AR107" s="26" t="s">
        <v>189</v>
      </c>
      <c r="AT107" s="26" t="s">
        <v>184</v>
      </c>
      <c r="AU107" s="26" t="s">
        <v>83</v>
      </c>
      <c r="AY107" s="26" t="s">
        <v>182</v>
      </c>
      <c r="BE107" s="216">
        <f>IF(N107="základní",J107,0)</f>
        <v>0</v>
      </c>
      <c r="BF107" s="216">
        <f>IF(N107="snížená",J107,0)</f>
        <v>0</v>
      </c>
      <c r="BG107" s="216">
        <f>IF(N107="zákl. přenesená",J107,0)</f>
        <v>0</v>
      </c>
      <c r="BH107" s="216">
        <f>IF(N107="sníž. přenesená",J107,0)</f>
        <v>0</v>
      </c>
      <c r="BI107" s="216">
        <f>IF(N107="nulová",J107,0)</f>
        <v>0</v>
      </c>
      <c r="BJ107" s="26" t="s">
        <v>81</v>
      </c>
      <c r="BK107" s="216">
        <f>ROUND(I107*H107,2)</f>
        <v>0</v>
      </c>
      <c r="BL107" s="26" t="s">
        <v>189</v>
      </c>
      <c r="BM107" s="26" t="s">
        <v>242</v>
      </c>
    </row>
    <row r="108" spans="2:65" s="1" customFormat="1" ht="38.25" customHeight="1">
      <c r="B108" s="43"/>
      <c r="C108" s="205" t="s">
        <v>243</v>
      </c>
      <c r="D108" s="205" t="s">
        <v>184</v>
      </c>
      <c r="E108" s="206" t="s">
        <v>244</v>
      </c>
      <c r="F108" s="207" t="s">
        <v>245</v>
      </c>
      <c r="G108" s="208" t="s">
        <v>236</v>
      </c>
      <c r="H108" s="209">
        <v>0</v>
      </c>
      <c r="I108" s="210"/>
      <c r="J108" s="211">
        <f>ROUND(I108*H108,2)</f>
        <v>0</v>
      </c>
      <c r="K108" s="207" t="s">
        <v>188</v>
      </c>
      <c r="L108" s="63"/>
      <c r="M108" s="212" t="s">
        <v>21</v>
      </c>
      <c r="N108" s="213" t="s">
        <v>45</v>
      </c>
      <c r="O108" s="44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AR108" s="26" t="s">
        <v>189</v>
      </c>
      <c r="AT108" s="26" t="s">
        <v>184</v>
      </c>
      <c r="AU108" s="26" t="s">
        <v>83</v>
      </c>
      <c r="AY108" s="26" t="s">
        <v>182</v>
      </c>
      <c r="BE108" s="216">
        <f>IF(N108="základní",J108,0)</f>
        <v>0</v>
      </c>
      <c r="BF108" s="216">
        <f>IF(N108="snížená",J108,0)</f>
        <v>0</v>
      </c>
      <c r="BG108" s="216">
        <f>IF(N108="zákl. přenesená",J108,0)</f>
        <v>0</v>
      </c>
      <c r="BH108" s="216">
        <f>IF(N108="sníž. přenesená",J108,0)</f>
        <v>0</v>
      </c>
      <c r="BI108" s="216">
        <f>IF(N108="nulová",J108,0)</f>
        <v>0</v>
      </c>
      <c r="BJ108" s="26" t="s">
        <v>81</v>
      </c>
      <c r="BK108" s="216">
        <f>ROUND(I108*H108,2)</f>
        <v>0</v>
      </c>
      <c r="BL108" s="26" t="s">
        <v>189</v>
      </c>
      <c r="BM108" s="26" t="s">
        <v>246</v>
      </c>
    </row>
    <row r="109" spans="2:65" s="1" customFormat="1" ht="38.25" customHeight="1">
      <c r="B109" s="43"/>
      <c r="C109" s="205" t="s">
        <v>247</v>
      </c>
      <c r="D109" s="205" t="s">
        <v>184</v>
      </c>
      <c r="E109" s="206" t="s">
        <v>248</v>
      </c>
      <c r="F109" s="207" t="s">
        <v>249</v>
      </c>
      <c r="G109" s="208" t="s">
        <v>204</v>
      </c>
      <c r="H109" s="209">
        <v>50</v>
      </c>
      <c r="I109" s="210"/>
      <c r="J109" s="211">
        <f>ROUND(I109*H109,2)</f>
        <v>0</v>
      </c>
      <c r="K109" s="207" t="s">
        <v>188</v>
      </c>
      <c r="L109" s="63"/>
      <c r="M109" s="212" t="s">
        <v>21</v>
      </c>
      <c r="N109" s="213" t="s">
        <v>45</v>
      </c>
      <c r="O109" s="44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AR109" s="26" t="s">
        <v>189</v>
      </c>
      <c r="AT109" s="26" t="s">
        <v>184</v>
      </c>
      <c r="AU109" s="26" t="s">
        <v>83</v>
      </c>
      <c r="AY109" s="26" t="s">
        <v>182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26" t="s">
        <v>81</v>
      </c>
      <c r="BK109" s="216">
        <f>ROUND(I109*H109,2)</f>
        <v>0</v>
      </c>
      <c r="BL109" s="26" t="s">
        <v>189</v>
      </c>
      <c r="BM109" s="26" t="s">
        <v>250</v>
      </c>
    </row>
    <row r="110" spans="2:65" s="11" customFormat="1" ht="29.85" customHeight="1">
      <c r="B110" s="189"/>
      <c r="C110" s="190"/>
      <c r="D110" s="191" t="s">
        <v>73</v>
      </c>
      <c r="E110" s="203" t="s">
        <v>223</v>
      </c>
      <c r="F110" s="203" t="s">
        <v>251</v>
      </c>
      <c r="G110" s="190"/>
      <c r="H110" s="190"/>
      <c r="I110" s="193"/>
      <c r="J110" s="204">
        <f>BK110</f>
        <v>0</v>
      </c>
      <c r="K110" s="190"/>
      <c r="L110" s="195"/>
      <c r="M110" s="196"/>
      <c r="N110" s="197"/>
      <c r="O110" s="197"/>
      <c r="P110" s="198">
        <f>P111</f>
        <v>0</v>
      </c>
      <c r="Q110" s="197"/>
      <c r="R110" s="198">
        <f>R111</f>
        <v>0</v>
      </c>
      <c r="S110" s="197"/>
      <c r="T110" s="199">
        <f>T111</f>
        <v>0</v>
      </c>
      <c r="AR110" s="200" t="s">
        <v>81</v>
      </c>
      <c r="AT110" s="201" t="s">
        <v>73</v>
      </c>
      <c r="AU110" s="201" t="s">
        <v>81</v>
      </c>
      <c r="AY110" s="200" t="s">
        <v>182</v>
      </c>
      <c r="BK110" s="202">
        <f>BK111</f>
        <v>0</v>
      </c>
    </row>
    <row r="111" spans="2:65" s="11" customFormat="1" ht="14.85" customHeight="1">
      <c r="B111" s="189"/>
      <c r="C111" s="190"/>
      <c r="D111" s="191" t="s">
        <v>73</v>
      </c>
      <c r="E111" s="203" t="s">
        <v>252</v>
      </c>
      <c r="F111" s="203" t="s">
        <v>253</v>
      </c>
      <c r="G111" s="190"/>
      <c r="H111" s="190"/>
      <c r="I111" s="193"/>
      <c r="J111" s="204">
        <f>BK111</f>
        <v>0</v>
      </c>
      <c r="K111" s="190"/>
      <c r="L111" s="195"/>
      <c r="M111" s="196"/>
      <c r="N111" s="197"/>
      <c r="O111" s="197"/>
      <c r="P111" s="198">
        <f>P112</f>
        <v>0</v>
      </c>
      <c r="Q111" s="197"/>
      <c r="R111" s="198">
        <f>R112</f>
        <v>0</v>
      </c>
      <c r="S111" s="197"/>
      <c r="T111" s="199">
        <f>T112</f>
        <v>0</v>
      </c>
      <c r="AR111" s="200" t="s">
        <v>81</v>
      </c>
      <c r="AT111" s="201" t="s">
        <v>73</v>
      </c>
      <c r="AU111" s="201" t="s">
        <v>83</v>
      </c>
      <c r="AY111" s="200" t="s">
        <v>182</v>
      </c>
      <c r="BK111" s="202">
        <f>BK112</f>
        <v>0</v>
      </c>
    </row>
    <row r="112" spans="2:65" s="13" customFormat="1" ht="14.45" customHeight="1">
      <c r="B112" s="229"/>
      <c r="C112" s="230"/>
      <c r="D112" s="231" t="s">
        <v>73</v>
      </c>
      <c r="E112" s="231" t="s">
        <v>254</v>
      </c>
      <c r="F112" s="231" t="s">
        <v>255</v>
      </c>
      <c r="G112" s="230"/>
      <c r="H112" s="230"/>
      <c r="I112" s="232"/>
      <c r="J112" s="233">
        <f>BK112</f>
        <v>0</v>
      </c>
      <c r="K112" s="230"/>
      <c r="L112" s="234"/>
      <c r="M112" s="235"/>
      <c r="N112" s="236"/>
      <c r="O112" s="236"/>
      <c r="P112" s="237">
        <f>SUM(P113:P116)</f>
        <v>0</v>
      </c>
      <c r="Q112" s="236"/>
      <c r="R112" s="237">
        <f>SUM(R113:R116)</f>
        <v>0</v>
      </c>
      <c r="S112" s="236"/>
      <c r="T112" s="238">
        <f>SUM(T113:T116)</f>
        <v>0</v>
      </c>
      <c r="AR112" s="239" t="s">
        <v>81</v>
      </c>
      <c r="AT112" s="240" t="s">
        <v>73</v>
      </c>
      <c r="AU112" s="240" t="s">
        <v>197</v>
      </c>
      <c r="AY112" s="239" t="s">
        <v>182</v>
      </c>
      <c r="BK112" s="241">
        <f>SUM(BK113:BK116)</f>
        <v>0</v>
      </c>
    </row>
    <row r="113" spans="2:65" s="1" customFormat="1" ht="25.5" customHeight="1">
      <c r="B113" s="43"/>
      <c r="C113" s="205" t="s">
        <v>10</v>
      </c>
      <c r="D113" s="205" t="s">
        <v>184</v>
      </c>
      <c r="E113" s="206" t="s">
        <v>256</v>
      </c>
      <c r="F113" s="207" t="s">
        <v>257</v>
      </c>
      <c r="G113" s="208" t="s">
        <v>258</v>
      </c>
      <c r="H113" s="209">
        <v>1249.56</v>
      </c>
      <c r="I113" s="210"/>
      <c r="J113" s="211">
        <f>ROUND(I113*H113,2)</f>
        <v>0</v>
      </c>
      <c r="K113" s="207" t="s">
        <v>188</v>
      </c>
      <c r="L113" s="63"/>
      <c r="M113" s="212" t="s">
        <v>21</v>
      </c>
      <c r="N113" s="213" t="s">
        <v>45</v>
      </c>
      <c r="O113" s="44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AR113" s="26" t="s">
        <v>189</v>
      </c>
      <c r="AT113" s="26" t="s">
        <v>184</v>
      </c>
      <c r="AU113" s="26" t="s">
        <v>189</v>
      </c>
      <c r="AY113" s="26" t="s">
        <v>182</v>
      </c>
      <c r="BE113" s="216">
        <f>IF(N113="základní",J113,0)</f>
        <v>0</v>
      </c>
      <c r="BF113" s="216">
        <f>IF(N113="snížená",J113,0)</f>
        <v>0</v>
      </c>
      <c r="BG113" s="216">
        <f>IF(N113="zákl. přenesená",J113,0)</f>
        <v>0</v>
      </c>
      <c r="BH113" s="216">
        <f>IF(N113="sníž. přenesená",J113,0)</f>
        <v>0</v>
      </c>
      <c r="BI113" s="216">
        <f>IF(N113="nulová",J113,0)</f>
        <v>0</v>
      </c>
      <c r="BJ113" s="26" t="s">
        <v>81</v>
      </c>
      <c r="BK113" s="216">
        <f>ROUND(I113*H113,2)</f>
        <v>0</v>
      </c>
      <c r="BL113" s="26" t="s">
        <v>189</v>
      </c>
      <c r="BM113" s="26" t="s">
        <v>259</v>
      </c>
    </row>
    <row r="114" spans="2:65" s="1" customFormat="1" ht="38.25" customHeight="1">
      <c r="B114" s="43"/>
      <c r="C114" s="205" t="s">
        <v>260</v>
      </c>
      <c r="D114" s="205" t="s">
        <v>184</v>
      </c>
      <c r="E114" s="206" t="s">
        <v>261</v>
      </c>
      <c r="F114" s="207" t="s">
        <v>262</v>
      </c>
      <c r="G114" s="208" t="s">
        <v>258</v>
      </c>
      <c r="H114" s="209">
        <v>11246.04</v>
      </c>
      <c r="I114" s="210"/>
      <c r="J114" s="211">
        <f>ROUND(I114*H114,2)</f>
        <v>0</v>
      </c>
      <c r="K114" s="207" t="s">
        <v>188</v>
      </c>
      <c r="L114" s="63"/>
      <c r="M114" s="212" t="s">
        <v>21</v>
      </c>
      <c r="N114" s="213" t="s">
        <v>45</v>
      </c>
      <c r="O114" s="44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AR114" s="26" t="s">
        <v>189</v>
      </c>
      <c r="AT114" s="26" t="s">
        <v>184</v>
      </c>
      <c r="AU114" s="26" t="s">
        <v>189</v>
      </c>
      <c r="AY114" s="26" t="s">
        <v>182</v>
      </c>
      <c r="BE114" s="216">
        <f>IF(N114="základní",J114,0)</f>
        <v>0</v>
      </c>
      <c r="BF114" s="216">
        <f>IF(N114="snížená",J114,0)</f>
        <v>0</v>
      </c>
      <c r="BG114" s="216">
        <f>IF(N114="zákl. přenesená",J114,0)</f>
        <v>0</v>
      </c>
      <c r="BH114" s="216">
        <f>IF(N114="sníž. přenesená",J114,0)</f>
        <v>0</v>
      </c>
      <c r="BI114" s="216">
        <f>IF(N114="nulová",J114,0)</f>
        <v>0</v>
      </c>
      <c r="BJ114" s="26" t="s">
        <v>81</v>
      </c>
      <c r="BK114" s="216">
        <f>ROUND(I114*H114,2)</f>
        <v>0</v>
      </c>
      <c r="BL114" s="26" t="s">
        <v>189</v>
      </c>
      <c r="BM114" s="26" t="s">
        <v>263</v>
      </c>
    </row>
    <row r="115" spans="2:65" s="12" customFormat="1" ht="13.5">
      <c r="B115" s="217"/>
      <c r="C115" s="218"/>
      <c r="D115" s="219" t="s">
        <v>191</v>
      </c>
      <c r="E115" s="218"/>
      <c r="F115" s="221" t="s">
        <v>264</v>
      </c>
      <c r="G115" s="218"/>
      <c r="H115" s="222">
        <v>11246.04</v>
      </c>
      <c r="I115" s="223"/>
      <c r="J115" s="218"/>
      <c r="K115" s="218"/>
      <c r="L115" s="224"/>
      <c r="M115" s="225"/>
      <c r="N115" s="226"/>
      <c r="O115" s="226"/>
      <c r="P115" s="226"/>
      <c r="Q115" s="226"/>
      <c r="R115" s="226"/>
      <c r="S115" s="226"/>
      <c r="T115" s="227"/>
      <c r="AT115" s="228" t="s">
        <v>191</v>
      </c>
      <c r="AU115" s="228" t="s">
        <v>189</v>
      </c>
      <c r="AV115" s="12" t="s">
        <v>83</v>
      </c>
      <c r="AW115" s="12" t="s">
        <v>6</v>
      </c>
      <c r="AX115" s="12" t="s">
        <v>81</v>
      </c>
      <c r="AY115" s="228" t="s">
        <v>182</v>
      </c>
    </row>
    <row r="116" spans="2:65" s="1" customFormat="1" ht="25.5" customHeight="1">
      <c r="B116" s="43"/>
      <c r="C116" s="205" t="s">
        <v>265</v>
      </c>
      <c r="D116" s="205" t="s">
        <v>184</v>
      </c>
      <c r="E116" s="206" t="s">
        <v>266</v>
      </c>
      <c r="F116" s="207" t="s">
        <v>267</v>
      </c>
      <c r="G116" s="208" t="s">
        <v>258</v>
      </c>
      <c r="H116" s="209">
        <v>1249.56</v>
      </c>
      <c r="I116" s="210"/>
      <c r="J116" s="211">
        <f>ROUND(I116*H116,2)</f>
        <v>0</v>
      </c>
      <c r="K116" s="207" t="s">
        <v>268</v>
      </c>
      <c r="L116" s="63"/>
      <c r="M116" s="212" t="s">
        <v>21</v>
      </c>
      <c r="N116" s="242" t="s">
        <v>45</v>
      </c>
      <c r="O116" s="243"/>
      <c r="P116" s="244">
        <f>O116*H116</f>
        <v>0</v>
      </c>
      <c r="Q116" s="244">
        <v>0</v>
      </c>
      <c r="R116" s="244">
        <f>Q116*H116</f>
        <v>0</v>
      </c>
      <c r="S116" s="244">
        <v>0</v>
      </c>
      <c r="T116" s="245">
        <f>S116*H116</f>
        <v>0</v>
      </c>
      <c r="AR116" s="26" t="s">
        <v>189</v>
      </c>
      <c r="AT116" s="26" t="s">
        <v>184</v>
      </c>
      <c r="AU116" s="26" t="s">
        <v>189</v>
      </c>
      <c r="AY116" s="26" t="s">
        <v>182</v>
      </c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26" t="s">
        <v>81</v>
      </c>
      <c r="BK116" s="216">
        <f>ROUND(I116*H116,2)</f>
        <v>0</v>
      </c>
      <c r="BL116" s="26" t="s">
        <v>189</v>
      </c>
      <c r="BM116" s="26" t="s">
        <v>269</v>
      </c>
    </row>
    <row r="117" spans="2:65" s="1" customFormat="1" ht="6.95" customHeight="1">
      <c r="B117" s="58"/>
      <c r="C117" s="59"/>
      <c r="D117" s="59"/>
      <c r="E117" s="59"/>
      <c r="F117" s="59"/>
      <c r="G117" s="59"/>
      <c r="H117" s="59"/>
      <c r="I117" s="150"/>
      <c r="J117" s="59"/>
      <c r="K117" s="59"/>
      <c r="L117" s="63"/>
    </row>
  </sheetData>
  <sheetProtection algorithmName="SHA-512" hashValue="1gF4EXnUJfRFkPI0Xedah8QhHR7gyfq/KTE74tEBGn5tLd9TKU5uktlVk8qch4LM695RsDaFMv3ZacOuQNdxrQ==" saltValue="cdiotps2e7T7UIq7JFiQ+3zyQjgcwXDcW/Y6xLGZnH+4Ddi0xgpqaUsMoEoSUoxzexi581xRLpu1bGEBtWY8nw==" spinCount="100000" sheet="1" objects="1" scenarios="1" formatColumns="0" formatRows="0" autoFilter="0"/>
  <autoFilter ref="C86:K116"/>
  <mergeCells count="13">
    <mergeCell ref="E79:H79"/>
    <mergeCell ref="G1:H1"/>
    <mergeCell ref="L2:V2"/>
    <mergeCell ref="E49:H49"/>
    <mergeCell ref="E51:H51"/>
    <mergeCell ref="J55:J56"/>
    <mergeCell ref="E75:H75"/>
    <mergeCell ref="E77:H77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3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94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ht="15">
      <c r="B8" s="30"/>
      <c r="C8" s="31"/>
      <c r="D8" s="39" t="s">
        <v>152</v>
      </c>
      <c r="E8" s="31"/>
      <c r="F8" s="31"/>
      <c r="G8" s="31"/>
      <c r="H8" s="31"/>
      <c r="I8" s="128"/>
      <c r="J8" s="31"/>
      <c r="K8" s="33"/>
    </row>
    <row r="9" spans="1:70" s="1" customFormat="1" ht="16.5" customHeight="1">
      <c r="B9" s="43"/>
      <c r="C9" s="44"/>
      <c r="D9" s="44"/>
      <c r="E9" s="416" t="s">
        <v>270</v>
      </c>
      <c r="F9" s="418"/>
      <c r="G9" s="418"/>
      <c r="H9" s="418"/>
      <c r="I9" s="129"/>
      <c r="J9" s="44"/>
      <c r="K9" s="47"/>
    </row>
    <row r="10" spans="1:70" s="1" customFormat="1" ht="15">
      <c r="B10" s="43"/>
      <c r="C10" s="44"/>
      <c r="D10" s="39" t="s">
        <v>154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9" t="s">
        <v>271</v>
      </c>
      <c r="F11" s="418"/>
      <c r="G11" s="418"/>
      <c r="H11" s="418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9" t="s">
        <v>20</v>
      </c>
      <c r="E13" s="44"/>
      <c r="F13" s="37" t="s">
        <v>21</v>
      </c>
      <c r="G13" s="44"/>
      <c r="H13" s="44"/>
      <c r="I13" s="130" t="s">
        <v>22</v>
      </c>
      <c r="J13" s="37" t="s">
        <v>21</v>
      </c>
      <c r="K13" s="47"/>
    </row>
    <row r="14" spans="1:70" s="1" customFormat="1" ht="14.45" customHeight="1">
      <c r="B14" s="43"/>
      <c r="C14" s="44"/>
      <c r="D14" s="39" t="s">
        <v>23</v>
      </c>
      <c r="E14" s="44"/>
      <c r="F14" s="37" t="s">
        <v>24</v>
      </c>
      <c r="G14" s="44"/>
      <c r="H14" s="44"/>
      <c r="I14" s="130" t="s">
        <v>25</v>
      </c>
      <c r="J14" s="131" t="str">
        <f>'Rekapitulace stavby'!AN8</f>
        <v>4. 5. 2018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9" t="s">
        <v>27</v>
      </c>
      <c r="E16" s="44"/>
      <c r="F16" s="44"/>
      <c r="G16" s="44"/>
      <c r="H16" s="44"/>
      <c r="I16" s="130" t="s">
        <v>28</v>
      </c>
      <c r="J16" s="37" t="s">
        <v>21</v>
      </c>
      <c r="K16" s="47"/>
    </row>
    <row r="17" spans="2:11" s="1" customFormat="1" ht="18" customHeight="1">
      <c r="B17" s="43"/>
      <c r="C17" s="44"/>
      <c r="D17" s="44"/>
      <c r="E17" s="37" t="s">
        <v>29</v>
      </c>
      <c r="F17" s="44"/>
      <c r="G17" s="44"/>
      <c r="H17" s="44"/>
      <c r="I17" s="130" t="s">
        <v>30</v>
      </c>
      <c r="J17" s="37" t="s">
        <v>21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9" t="s">
        <v>31</v>
      </c>
      <c r="E19" s="44"/>
      <c r="F19" s="44"/>
      <c r="G19" s="44"/>
      <c r="H19" s="44"/>
      <c r="I19" s="130" t="s">
        <v>28</v>
      </c>
      <c r="J19" s="37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7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30</v>
      </c>
      <c r="J20" s="37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9" t="s">
        <v>33</v>
      </c>
      <c r="E22" s="44"/>
      <c r="F22" s="44"/>
      <c r="G22" s="44"/>
      <c r="H22" s="44"/>
      <c r="I22" s="130" t="s">
        <v>28</v>
      </c>
      <c r="J22" s="37" t="s">
        <v>34</v>
      </c>
      <c r="K22" s="47"/>
    </row>
    <row r="23" spans="2:11" s="1" customFormat="1" ht="18" customHeight="1">
      <c r="B23" s="43"/>
      <c r="C23" s="44"/>
      <c r="D23" s="44"/>
      <c r="E23" s="37" t="s">
        <v>35</v>
      </c>
      <c r="F23" s="44"/>
      <c r="G23" s="44"/>
      <c r="H23" s="44"/>
      <c r="I23" s="130" t="s">
        <v>30</v>
      </c>
      <c r="J23" s="37" t="s">
        <v>36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9" t="s">
        <v>38</v>
      </c>
      <c r="E25" s="44"/>
      <c r="F25" s="44"/>
      <c r="G25" s="44"/>
      <c r="H25" s="44"/>
      <c r="I25" s="129"/>
      <c r="J25" s="44"/>
      <c r="K25" s="47"/>
    </row>
    <row r="26" spans="2:11" s="7" customFormat="1" ht="16.5" customHeight="1">
      <c r="B26" s="132"/>
      <c r="C26" s="133"/>
      <c r="D26" s="133"/>
      <c r="E26" s="381" t="s">
        <v>21</v>
      </c>
      <c r="F26" s="381"/>
      <c r="G26" s="381"/>
      <c r="H26" s="38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40</v>
      </c>
      <c r="E29" s="44"/>
      <c r="F29" s="44"/>
      <c r="G29" s="44"/>
      <c r="H29" s="44"/>
      <c r="I29" s="129"/>
      <c r="J29" s="139">
        <f>ROUND(J90,2)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42</v>
      </c>
      <c r="G31" s="44"/>
      <c r="H31" s="44"/>
      <c r="I31" s="140" t="s">
        <v>41</v>
      </c>
      <c r="J31" s="48" t="s">
        <v>43</v>
      </c>
      <c r="K31" s="47"/>
    </row>
    <row r="32" spans="2:11" s="1" customFormat="1" ht="14.45" customHeight="1">
      <c r="B32" s="43"/>
      <c r="C32" s="44"/>
      <c r="D32" s="51" t="s">
        <v>44</v>
      </c>
      <c r="E32" s="51" t="s">
        <v>45</v>
      </c>
      <c r="F32" s="141">
        <f>ROUND(SUM(BE90:BE272), 2)</f>
        <v>0</v>
      </c>
      <c r="G32" s="44"/>
      <c r="H32" s="44"/>
      <c r="I32" s="142">
        <v>0.21</v>
      </c>
      <c r="J32" s="141">
        <f>ROUND(ROUND((SUM(BE90:BE272)),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46</v>
      </c>
      <c r="F33" s="141">
        <f>ROUND(SUM(BF90:BF272), 2)</f>
        <v>0</v>
      </c>
      <c r="G33" s="44"/>
      <c r="H33" s="44"/>
      <c r="I33" s="142">
        <v>0.15</v>
      </c>
      <c r="J33" s="141">
        <f>ROUND(ROUND((SUM(BF90:BF272)),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47</v>
      </c>
      <c r="F34" s="141">
        <f>ROUND(SUM(BG90:BG272),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48</v>
      </c>
      <c r="F35" s="141">
        <f>ROUND(SUM(BH90:BH272),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49</v>
      </c>
      <c r="F36" s="141">
        <f>ROUND(SUM(BI90:BI272),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50</v>
      </c>
      <c r="E38" s="81"/>
      <c r="F38" s="81"/>
      <c r="G38" s="145" t="s">
        <v>51</v>
      </c>
      <c r="H38" s="146" t="s">
        <v>52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2" t="s">
        <v>156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9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6.5" customHeight="1">
      <c r="B47" s="43"/>
      <c r="C47" s="44"/>
      <c r="D47" s="44"/>
      <c r="E47" s="416" t="str">
        <f>E7</f>
        <v>OBCHVAT KRÁLŮV DVŮR - silnice II. třídy - I. etapa</v>
      </c>
      <c r="F47" s="417"/>
      <c r="G47" s="417"/>
      <c r="H47" s="417"/>
      <c r="I47" s="129"/>
      <c r="J47" s="44"/>
      <c r="K47" s="47"/>
    </row>
    <row r="48" spans="2:11" ht="15">
      <c r="B48" s="30"/>
      <c r="C48" s="39" t="s">
        <v>152</v>
      </c>
      <c r="D48" s="31"/>
      <c r="E48" s="31"/>
      <c r="F48" s="31"/>
      <c r="G48" s="31"/>
      <c r="H48" s="31"/>
      <c r="I48" s="128"/>
      <c r="J48" s="31"/>
      <c r="K48" s="33"/>
    </row>
    <row r="49" spans="2:47" s="1" customFormat="1" ht="16.5" customHeight="1">
      <c r="B49" s="43"/>
      <c r="C49" s="44"/>
      <c r="D49" s="44"/>
      <c r="E49" s="416" t="s">
        <v>270</v>
      </c>
      <c r="F49" s="418"/>
      <c r="G49" s="418"/>
      <c r="H49" s="418"/>
      <c r="I49" s="129"/>
      <c r="J49" s="44"/>
      <c r="K49" s="47"/>
    </row>
    <row r="50" spans="2:47" s="1" customFormat="1" ht="14.45" customHeight="1">
      <c r="B50" s="43"/>
      <c r="C50" s="39" t="s">
        <v>154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17.25" customHeight="1">
      <c r="B51" s="43"/>
      <c r="C51" s="44"/>
      <c r="D51" s="44"/>
      <c r="E51" s="419" t="str">
        <f>E11</f>
        <v>SO 101 - Větev A</v>
      </c>
      <c r="F51" s="418"/>
      <c r="G51" s="418"/>
      <c r="H51" s="418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9" t="s">
        <v>23</v>
      </c>
      <c r="D53" s="44"/>
      <c r="E53" s="44"/>
      <c r="F53" s="37" t="str">
        <f>F14</f>
        <v>Králův Dvůr</v>
      </c>
      <c r="G53" s="44"/>
      <c r="H53" s="44"/>
      <c r="I53" s="130" t="s">
        <v>25</v>
      </c>
      <c r="J53" s="131" t="str">
        <f>IF(J14="","",J14)</f>
        <v>4. 5. 2018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9" t="s">
        <v>27</v>
      </c>
      <c r="D55" s="44"/>
      <c r="E55" s="44"/>
      <c r="F55" s="37" t="str">
        <f>E17</f>
        <v>Město Králův Dvůr, Náměstí Míru  139, 267 01</v>
      </c>
      <c r="G55" s="44"/>
      <c r="H55" s="44"/>
      <c r="I55" s="130" t="s">
        <v>33</v>
      </c>
      <c r="J55" s="381" t="str">
        <f>E23</f>
        <v>Spektra s.r.o.Beroun, V Hlinkách 1548, 266 01</v>
      </c>
      <c r="K55" s="47"/>
    </row>
    <row r="56" spans="2:47" s="1" customFormat="1" ht="14.45" customHeight="1">
      <c r="B56" s="43"/>
      <c r="C56" s="39" t="s">
        <v>31</v>
      </c>
      <c r="D56" s="44"/>
      <c r="E56" s="44"/>
      <c r="F56" s="37" t="str">
        <f>IF(E20="","",E20)</f>
        <v/>
      </c>
      <c r="G56" s="44"/>
      <c r="H56" s="44"/>
      <c r="I56" s="129"/>
      <c r="J56" s="420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157</v>
      </c>
      <c r="D58" s="143"/>
      <c r="E58" s="143"/>
      <c r="F58" s="143"/>
      <c r="G58" s="143"/>
      <c r="H58" s="143"/>
      <c r="I58" s="156"/>
      <c r="J58" s="157" t="s">
        <v>158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159</v>
      </c>
      <c r="D60" s="44"/>
      <c r="E60" s="44"/>
      <c r="F60" s="44"/>
      <c r="G60" s="44"/>
      <c r="H60" s="44"/>
      <c r="I60" s="129"/>
      <c r="J60" s="139">
        <f>J90</f>
        <v>0</v>
      </c>
      <c r="K60" s="47"/>
      <c r="AU60" s="26" t="s">
        <v>160</v>
      </c>
    </row>
    <row r="61" spans="2:47" s="8" customFormat="1" ht="24.95" customHeight="1">
      <c r="B61" s="160"/>
      <c r="C61" s="161"/>
      <c r="D61" s="162" t="s">
        <v>161</v>
      </c>
      <c r="E61" s="163"/>
      <c r="F61" s="163"/>
      <c r="G61" s="163"/>
      <c r="H61" s="163"/>
      <c r="I61" s="164"/>
      <c r="J61" s="165">
        <f>J91</f>
        <v>0</v>
      </c>
      <c r="K61" s="166"/>
    </row>
    <row r="62" spans="2:47" s="9" customFormat="1" ht="19.899999999999999" customHeight="1">
      <c r="B62" s="167"/>
      <c r="C62" s="168"/>
      <c r="D62" s="169" t="s">
        <v>162</v>
      </c>
      <c r="E62" s="170"/>
      <c r="F62" s="170"/>
      <c r="G62" s="170"/>
      <c r="H62" s="170"/>
      <c r="I62" s="171"/>
      <c r="J62" s="172">
        <f>J92</f>
        <v>0</v>
      </c>
      <c r="K62" s="173"/>
    </row>
    <row r="63" spans="2:47" s="9" customFormat="1" ht="19.899999999999999" customHeight="1">
      <c r="B63" s="167"/>
      <c r="C63" s="168"/>
      <c r="D63" s="169" t="s">
        <v>272</v>
      </c>
      <c r="E63" s="170"/>
      <c r="F63" s="170"/>
      <c r="G63" s="170"/>
      <c r="H63" s="170"/>
      <c r="I63" s="171"/>
      <c r="J63" s="172">
        <f>J133</f>
        <v>0</v>
      </c>
      <c r="K63" s="173"/>
    </row>
    <row r="64" spans="2:47" s="9" customFormat="1" ht="19.899999999999999" customHeight="1">
      <c r="B64" s="167"/>
      <c r="C64" s="168"/>
      <c r="D64" s="169" t="s">
        <v>273</v>
      </c>
      <c r="E64" s="170"/>
      <c r="F64" s="170"/>
      <c r="G64" s="170"/>
      <c r="H64" s="170"/>
      <c r="I64" s="171"/>
      <c r="J64" s="172">
        <f>J152</f>
        <v>0</v>
      </c>
      <c r="K64" s="173"/>
    </row>
    <row r="65" spans="2:12" s="9" customFormat="1" ht="19.899999999999999" customHeight="1">
      <c r="B65" s="167"/>
      <c r="C65" s="168"/>
      <c r="D65" s="169" t="s">
        <v>274</v>
      </c>
      <c r="E65" s="170"/>
      <c r="F65" s="170"/>
      <c r="G65" s="170"/>
      <c r="H65" s="170"/>
      <c r="I65" s="171"/>
      <c r="J65" s="172">
        <f>J157</f>
        <v>0</v>
      </c>
      <c r="K65" s="173"/>
    </row>
    <row r="66" spans="2:12" s="9" customFormat="1" ht="19.899999999999999" customHeight="1">
      <c r="B66" s="167"/>
      <c r="C66" s="168"/>
      <c r="D66" s="169" t="s">
        <v>275</v>
      </c>
      <c r="E66" s="170"/>
      <c r="F66" s="170"/>
      <c r="G66" s="170"/>
      <c r="H66" s="170"/>
      <c r="I66" s="171"/>
      <c r="J66" s="172">
        <f>J178</f>
        <v>0</v>
      </c>
      <c r="K66" s="173"/>
    </row>
    <row r="67" spans="2:12" s="9" customFormat="1" ht="14.85" customHeight="1">
      <c r="B67" s="167"/>
      <c r="C67" s="168"/>
      <c r="D67" s="169" t="s">
        <v>164</v>
      </c>
      <c r="E67" s="170"/>
      <c r="F67" s="170"/>
      <c r="G67" s="170"/>
      <c r="H67" s="170"/>
      <c r="I67" s="171"/>
      <c r="J67" s="172">
        <f>J266</f>
        <v>0</v>
      </c>
      <c r="K67" s="173"/>
    </row>
    <row r="68" spans="2:12" s="9" customFormat="1" ht="21.75" customHeight="1">
      <c r="B68" s="167"/>
      <c r="C68" s="168"/>
      <c r="D68" s="169" t="s">
        <v>165</v>
      </c>
      <c r="E68" s="170"/>
      <c r="F68" s="170"/>
      <c r="G68" s="170"/>
      <c r="H68" s="170"/>
      <c r="I68" s="171"/>
      <c r="J68" s="172">
        <f>J268</f>
        <v>0</v>
      </c>
      <c r="K68" s="173"/>
    </row>
    <row r="69" spans="2:12" s="1" customFormat="1" ht="21.75" customHeight="1">
      <c r="B69" s="43"/>
      <c r="C69" s="44"/>
      <c r="D69" s="44"/>
      <c r="E69" s="44"/>
      <c r="F69" s="44"/>
      <c r="G69" s="44"/>
      <c r="H69" s="44"/>
      <c r="I69" s="129"/>
      <c r="J69" s="44"/>
      <c r="K69" s="47"/>
    </row>
    <row r="70" spans="2:12" s="1" customFormat="1" ht="6.95" customHeight="1">
      <c r="B70" s="58"/>
      <c r="C70" s="59"/>
      <c r="D70" s="59"/>
      <c r="E70" s="59"/>
      <c r="F70" s="59"/>
      <c r="G70" s="59"/>
      <c r="H70" s="59"/>
      <c r="I70" s="150"/>
      <c r="J70" s="59"/>
      <c r="K70" s="60"/>
    </row>
    <row r="74" spans="2:12" s="1" customFormat="1" ht="6.95" customHeight="1">
      <c r="B74" s="61"/>
      <c r="C74" s="62"/>
      <c r="D74" s="62"/>
      <c r="E74" s="62"/>
      <c r="F74" s="62"/>
      <c r="G74" s="62"/>
      <c r="H74" s="62"/>
      <c r="I74" s="153"/>
      <c r="J74" s="62"/>
      <c r="K74" s="62"/>
      <c r="L74" s="63"/>
    </row>
    <row r="75" spans="2:12" s="1" customFormat="1" ht="36.950000000000003" customHeight="1">
      <c r="B75" s="43"/>
      <c r="C75" s="64" t="s">
        <v>166</v>
      </c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6.95" customHeight="1">
      <c r="B76" s="43"/>
      <c r="C76" s="65"/>
      <c r="D76" s="65"/>
      <c r="E76" s="65"/>
      <c r="F76" s="65"/>
      <c r="G76" s="65"/>
      <c r="H76" s="65"/>
      <c r="I76" s="174"/>
      <c r="J76" s="65"/>
      <c r="K76" s="65"/>
      <c r="L76" s="63"/>
    </row>
    <row r="77" spans="2:12" s="1" customFormat="1" ht="14.45" customHeight="1">
      <c r="B77" s="43"/>
      <c r="C77" s="67" t="s">
        <v>18</v>
      </c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6.5" customHeight="1">
      <c r="B78" s="43"/>
      <c r="C78" s="65"/>
      <c r="D78" s="65"/>
      <c r="E78" s="421" t="str">
        <f>E7</f>
        <v>OBCHVAT KRÁLŮV DVŮR - silnice II. třídy - I. etapa</v>
      </c>
      <c r="F78" s="422"/>
      <c r="G78" s="422"/>
      <c r="H78" s="422"/>
      <c r="I78" s="174"/>
      <c r="J78" s="65"/>
      <c r="K78" s="65"/>
      <c r="L78" s="63"/>
    </row>
    <row r="79" spans="2:12" ht="15">
      <c r="B79" s="30"/>
      <c r="C79" s="67" t="s">
        <v>152</v>
      </c>
      <c r="D79" s="175"/>
      <c r="E79" s="175"/>
      <c r="F79" s="175"/>
      <c r="G79" s="175"/>
      <c r="H79" s="175"/>
      <c r="J79" s="175"/>
      <c r="K79" s="175"/>
      <c r="L79" s="176"/>
    </row>
    <row r="80" spans="2:12" s="1" customFormat="1" ht="16.5" customHeight="1">
      <c r="B80" s="43"/>
      <c r="C80" s="65"/>
      <c r="D80" s="65"/>
      <c r="E80" s="421" t="s">
        <v>270</v>
      </c>
      <c r="F80" s="423"/>
      <c r="G80" s="423"/>
      <c r="H80" s="423"/>
      <c r="I80" s="174"/>
      <c r="J80" s="65"/>
      <c r="K80" s="65"/>
      <c r="L80" s="63"/>
    </row>
    <row r="81" spans="2:65" s="1" customFormat="1" ht="14.45" customHeight="1">
      <c r="B81" s="43"/>
      <c r="C81" s="67" t="s">
        <v>154</v>
      </c>
      <c r="D81" s="65"/>
      <c r="E81" s="65"/>
      <c r="F81" s="65"/>
      <c r="G81" s="65"/>
      <c r="H81" s="65"/>
      <c r="I81" s="174"/>
      <c r="J81" s="65"/>
      <c r="K81" s="65"/>
      <c r="L81" s="63"/>
    </row>
    <row r="82" spans="2:65" s="1" customFormat="1" ht="17.25" customHeight="1">
      <c r="B82" s="43"/>
      <c r="C82" s="65"/>
      <c r="D82" s="65"/>
      <c r="E82" s="392" t="str">
        <f>E11</f>
        <v>SO 101 - Větev A</v>
      </c>
      <c r="F82" s="423"/>
      <c r="G82" s="423"/>
      <c r="H82" s="423"/>
      <c r="I82" s="174"/>
      <c r="J82" s="65"/>
      <c r="K82" s="65"/>
      <c r="L82" s="63"/>
    </row>
    <row r="83" spans="2:65" s="1" customFormat="1" ht="6.95" customHeight="1">
      <c r="B83" s="43"/>
      <c r="C83" s="65"/>
      <c r="D83" s="65"/>
      <c r="E83" s="65"/>
      <c r="F83" s="65"/>
      <c r="G83" s="65"/>
      <c r="H83" s="65"/>
      <c r="I83" s="174"/>
      <c r="J83" s="65"/>
      <c r="K83" s="65"/>
      <c r="L83" s="63"/>
    </row>
    <row r="84" spans="2:65" s="1" customFormat="1" ht="18" customHeight="1">
      <c r="B84" s="43"/>
      <c r="C84" s="67" t="s">
        <v>23</v>
      </c>
      <c r="D84" s="65"/>
      <c r="E84" s="65"/>
      <c r="F84" s="177" t="str">
        <f>F14</f>
        <v>Králův Dvůr</v>
      </c>
      <c r="G84" s="65"/>
      <c r="H84" s="65"/>
      <c r="I84" s="178" t="s">
        <v>25</v>
      </c>
      <c r="J84" s="75" t="str">
        <f>IF(J14="","",J14)</f>
        <v>4. 5. 2018</v>
      </c>
      <c r="K84" s="65"/>
      <c r="L84" s="63"/>
    </row>
    <row r="85" spans="2:65" s="1" customFormat="1" ht="6.95" customHeight="1">
      <c r="B85" s="43"/>
      <c r="C85" s="65"/>
      <c r="D85" s="65"/>
      <c r="E85" s="65"/>
      <c r="F85" s="65"/>
      <c r="G85" s="65"/>
      <c r="H85" s="65"/>
      <c r="I85" s="174"/>
      <c r="J85" s="65"/>
      <c r="K85" s="65"/>
      <c r="L85" s="63"/>
    </row>
    <row r="86" spans="2:65" s="1" customFormat="1" ht="15">
      <c r="B86" s="43"/>
      <c r="C86" s="67" t="s">
        <v>27</v>
      </c>
      <c r="D86" s="65"/>
      <c r="E86" s="65"/>
      <c r="F86" s="177" t="str">
        <f>E17</f>
        <v>Město Králův Dvůr, Náměstí Míru  139, 267 01</v>
      </c>
      <c r="G86" s="65"/>
      <c r="H86" s="65"/>
      <c r="I86" s="178" t="s">
        <v>33</v>
      </c>
      <c r="J86" s="177" t="str">
        <f>E23</f>
        <v>Spektra s.r.o.Beroun, V Hlinkách 1548, 266 01</v>
      </c>
      <c r="K86" s="65"/>
      <c r="L86" s="63"/>
    </row>
    <row r="87" spans="2:65" s="1" customFormat="1" ht="14.45" customHeight="1">
      <c r="B87" s="43"/>
      <c r="C87" s="67" t="s">
        <v>31</v>
      </c>
      <c r="D87" s="65"/>
      <c r="E87" s="65"/>
      <c r="F87" s="177" t="str">
        <f>IF(E20="","",E20)</f>
        <v/>
      </c>
      <c r="G87" s="65"/>
      <c r="H87" s="65"/>
      <c r="I87" s="174"/>
      <c r="J87" s="65"/>
      <c r="K87" s="65"/>
      <c r="L87" s="63"/>
    </row>
    <row r="88" spans="2:65" s="1" customFormat="1" ht="10.35" customHeight="1">
      <c r="B88" s="43"/>
      <c r="C88" s="65"/>
      <c r="D88" s="65"/>
      <c r="E88" s="65"/>
      <c r="F88" s="65"/>
      <c r="G88" s="65"/>
      <c r="H88" s="65"/>
      <c r="I88" s="174"/>
      <c r="J88" s="65"/>
      <c r="K88" s="65"/>
      <c r="L88" s="63"/>
    </row>
    <row r="89" spans="2:65" s="10" customFormat="1" ht="29.25" customHeight="1">
      <c r="B89" s="179"/>
      <c r="C89" s="180" t="s">
        <v>167</v>
      </c>
      <c r="D89" s="181" t="s">
        <v>59</v>
      </c>
      <c r="E89" s="181" t="s">
        <v>55</v>
      </c>
      <c r="F89" s="181" t="s">
        <v>168</v>
      </c>
      <c r="G89" s="181" t="s">
        <v>169</v>
      </c>
      <c r="H89" s="181" t="s">
        <v>170</v>
      </c>
      <c r="I89" s="182" t="s">
        <v>171</v>
      </c>
      <c r="J89" s="181" t="s">
        <v>158</v>
      </c>
      <c r="K89" s="183" t="s">
        <v>172</v>
      </c>
      <c r="L89" s="184"/>
      <c r="M89" s="83" t="s">
        <v>173</v>
      </c>
      <c r="N89" s="84" t="s">
        <v>44</v>
      </c>
      <c r="O89" s="84" t="s">
        <v>174</v>
      </c>
      <c r="P89" s="84" t="s">
        <v>175</v>
      </c>
      <c r="Q89" s="84" t="s">
        <v>176</v>
      </c>
      <c r="R89" s="84" t="s">
        <v>177</v>
      </c>
      <c r="S89" s="84" t="s">
        <v>178</v>
      </c>
      <c r="T89" s="85" t="s">
        <v>179</v>
      </c>
    </row>
    <row r="90" spans="2:65" s="1" customFormat="1" ht="29.25" customHeight="1">
      <c r="B90" s="43"/>
      <c r="C90" s="89" t="s">
        <v>159</v>
      </c>
      <c r="D90" s="65"/>
      <c r="E90" s="65"/>
      <c r="F90" s="65"/>
      <c r="G90" s="65"/>
      <c r="H90" s="65"/>
      <c r="I90" s="174"/>
      <c r="J90" s="185">
        <f>BK90</f>
        <v>0</v>
      </c>
      <c r="K90" s="65"/>
      <c r="L90" s="63"/>
      <c r="M90" s="86"/>
      <c r="N90" s="87"/>
      <c r="O90" s="87"/>
      <c r="P90" s="186">
        <f>P91</f>
        <v>0</v>
      </c>
      <c r="Q90" s="87"/>
      <c r="R90" s="186">
        <f>R91</f>
        <v>2013.5636465000002</v>
      </c>
      <c r="S90" s="87"/>
      <c r="T90" s="187">
        <f>T91</f>
        <v>32.330400000000004</v>
      </c>
      <c r="AT90" s="26" t="s">
        <v>73</v>
      </c>
      <c r="AU90" s="26" t="s">
        <v>160</v>
      </c>
      <c r="BK90" s="188">
        <f>BK91</f>
        <v>0</v>
      </c>
    </row>
    <row r="91" spans="2:65" s="11" customFormat="1" ht="37.35" customHeight="1">
      <c r="B91" s="189"/>
      <c r="C91" s="190"/>
      <c r="D91" s="191" t="s">
        <v>73</v>
      </c>
      <c r="E91" s="192" t="s">
        <v>180</v>
      </c>
      <c r="F91" s="192" t="s">
        <v>181</v>
      </c>
      <c r="G91" s="190"/>
      <c r="H91" s="190"/>
      <c r="I91" s="193"/>
      <c r="J91" s="194">
        <f>BK91</f>
        <v>0</v>
      </c>
      <c r="K91" s="190"/>
      <c r="L91" s="195"/>
      <c r="M91" s="196"/>
      <c r="N91" s="197"/>
      <c r="O91" s="197"/>
      <c r="P91" s="198">
        <f>P92+P133+P152+P157+P178</f>
        <v>0</v>
      </c>
      <c r="Q91" s="197"/>
      <c r="R91" s="198">
        <f>R92+R133+R152+R157+R178</f>
        <v>2013.5636465000002</v>
      </c>
      <c r="S91" s="197"/>
      <c r="T91" s="199">
        <f>T92+T133+T152+T157+T178</f>
        <v>32.330400000000004</v>
      </c>
      <c r="AR91" s="200" t="s">
        <v>81</v>
      </c>
      <c r="AT91" s="201" t="s">
        <v>73</v>
      </c>
      <c r="AU91" s="201" t="s">
        <v>74</v>
      </c>
      <c r="AY91" s="200" t="s">
        <v>182</v>
      </c>
      <c r="BK91" s="202">
        <f>BK92+BK133+BK152+BK157+BK178</f>
        <v>0</v>
      </c>
    </row>
    <row r="92" spans="2:65" s="11" customFormat="1" ht="19.899999999999999" customHeight="1">
      <c r="B92" s="189"/>
      <c r="C92" s="190"/>
      <c r="D92" s="191" t="s">
        <v>73</v>
      </c>
      <c r="E92" s="203" t="s">
        <v>81</v>
      </c>
      <c r="F92" s="203" t="s">
        <v>183</v>
      </c>
      <c r="G92" s="190"/>
      <c r="H92" s="190"/>
      <c r="I92" s="193"/>
      <c r="J92" s="204">
        <f>BK92</f>
        <v>0</v>
      </c>
      <c r="K92" s="190"/>
      <c r="L92" s="195"/>
      <c r="M92" s="196"/>
      <c r="N92" s="197"/>
      <c r="O92" s="197"/>
      <c r="P92" s="198">
        <f>SUM(P93:P132)</f>
        <v>0</v>
      </c>
      <c r="Q92" s="197"/>
      <c r="R92" s="198">
        <f>SUM(R93:R132)</f>
        <v>1547.6892720000001</v>
      </c>
      <c r="S92" s="197"/>
      <c r="T92" s="199">
        <f>SUM(T93:T132)</f>
        <v>16.8704</v>
      </c>
      <c r="AR92" s="200" t="s">
        <v>81</v>
      </c>
      <c r="AT92" s="201" t="s">
        <v>73</v>
      </c>
      <c r="AU92" s="201" t="s">
        <v>81</v>
      </c>
      <c r="AY92" s="200" t="s">
        <v>182</v>
      </c>
      <c r="BK92" s="202">
        <f>SUM(BK93:BK132)</f>
        <v>0</v>
      </c>
    </row>
    <row r="93" spans="2:65" s="1" customFormat="1" ht="38.25" customHeight="1">
      <c r="B93" s="43"/>
      <c r="C93" s="205" t="s">
        <v>81</v>
      </c>
      <c r="D93" s="205" t="s">
        <v>184</v>
      </c>
      <c r="E93" s="206" t="s">
        <v>276</v>
      </c>
      <c r="F93" s="207" t="s">
        <v>277</v>
      </c>
      <c r="G93" s="208" t="s">
        <v>187</v>
      </c>
      <c r="H93" s="209">
        <v>65.900000000000006</v>
      </c>
      <c r="I93" s="210"/>
      <c r="J93" s="211">
        <f>ROUND(I93*H93,2)</f>
        <v>0</v>
      </c>
      <c r="K93" s="207" t="s">
        <v>188</v>
      </c>
      <c r="L93" s="63"/>
      <c r="M93" s="212" t="s">
        <v>21</v>
      </c>
      <c r="N93" s="213" t="s">
        <v>45</v>
      </c>
      <c r="O93" s="44"/>
      <c r="P93" s="214">
        <f>O93*H93</f>
        <v>0</v>
      </c>
      <c r="Q93" s="214">
        <v>8.0000000000000007E-5</v>
      </c>
      <c r="R93" s="214">
        <f>Q93*H93</f>
        <v>5.2720000000000006E-3</v>
      </c>
      <c r="S93" s="214">
        <v>0.25600000000000001</v>
      </c>
      <c r="T93" s="215">
        <f>S93*H93</f>
        <v>16.8704</v>
      </c>
      <c r="AR93" s="26" t="s">
        <v>189</v>
      </c>
      <c r="AT93" s="26" t="s">
        <v>184</v>
      </c>
      <c r="AU93" s="26" t="s">
        <v>83</v>
      </c>
      <c r="AY93" s="26" t="s">
        <v>182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26" t="s">
        <v>81</v>
      </c>
      <c r="BK93" s="216">
        <f>ROUND(I93*H93,2)</f>
        <v>0</v>
      </c>
      <c r="BL93" s="26" t="s">
        <v>189</v>
      </c>
      <c r="BM93" s="26" t="s">
        <v>278</v>
      </c>
    </row>
    <row r="94" spans="2:65" s="12" customFormat="1" ht="13.5">
      <c r="B94" s="217"/>
      <c r="C94" s="218"/>
      <c r="D94" s="219" t="s">
        <v>191</v>
      </c>
      <c r="E94" s="220" t="s">
        <v>21</v>
      </c>
      <c r="F94" s="221" t="s">
        <v>279</v>
      </c>
      <c r="G94" s="218"/>
      <c r="H94" s="222">
        <v>47</v>
      </c>
      <c r="I94" s="223"/>
      <c r="J94" s="218"/>
      <c r="K94" s="218"/>
      <c r="L94" s="224"/>
      <c r="M94" s="225"/>
      <c r="N94" s="226"/>
      <c r="O94" s="226"/>
      <c r="P94" s="226"/>
      <c r="Q94" s="226"/>
      <c r="R94" s="226"/>
      <c r="S94" s="226"/>
      <c r="T94" s="227"/>
      <c r="AT94" s="228" t="s">
        <v>191</v>
      </c>
      <c r="AU94" s="228" t="s">
        <v>83</v>
      </c>
      <c r="AV94" s="12" t="s">
        <v>83</v>
      </c>
      <c r="AW94" s="12" t="s">
        <v>37</v>
      </c>
      <c r="AX94" s="12" t="s">
        <v>74</v>
      </c>
      <c r="AY94" s="228" t="s">
        <v>182</v>
      </c>
    </row>
    <row r="95" spans="2:65" s="12" customFormat="1" ht="13.5">
      <c r="B95" s="217"/>
      <c r="C95" s="218"/>
      <c r="D95" s="219" t="s">
        <v>191</v>
      </c>
      <c r="E95" s="220" t="s">
        <v>21</v>
      </c>
      <c r="F95" s="221" t="s">
        <v>280</v>
      </c>
      <c r="G95" s="218"/>
      <c r="H95" s="222">
        <v>18.899999999999999</v>
      </c>
      <c r="I95" s="223"/>
      <c r="J95" s="218"/>
      <c r="K95" s="218"/>
      <c r="L95" s="224"/>
      <c r="M95" s="225"/>
      <c r="N95" s="226"/>
      <c r="O95" s="226"/>
      <c r="P95" s="226"/>
      <c r="Q95" s="226"/>
      <c r="R95" s="226"/>
      <c r="S95" s="226"/>
      <c r="T95" s="227"/>
      <c r="AT95" s="228" t="s">
        <v>191</v>
      </c>
      <c r="AU95" s="228" t="s">
        <v>83</v>
      </c>
      <c r="AV95" s="12" t="s">
        <v>83</v>
      </c>
      <c r="AW95" s="12" t="s">
        <v>37</v>
      </c>
      <c r="AX95" s="12" t="s">
        <v>74</v>
      </c>
      <c r="AY95" s="228" t="s">
        <v>182</v>
      </c>
    </row>
    <row r="96" spans="2:65" s="14" customFormat="1" ht="13.5">
      <c r="B96" s="246"/>
      <c r="C96" s="247"/>
      <c r="D96" s="219" t="s">
        <v>191</v>
      </c>
      <c r="E96" s="248" t="s">
        <v>21</v>
      </c>
      <c r="F96" s="249" t="s">
        <v>281</v>
      </c>
      <c r="G96" s="247"/>
      <c r="H96" s="250">
        <v>65.900000000000006</v>
      </c>
      <c r="I96" s="251"/>
      <c r="J96" s="247"/>
      <c r="K96" s="247"/>
      <c r="L96" s="252"/>
      <c r="M96" s="253"/>
      <c r="N96" s="254"/>
      <c r="O96" s="254"/>
      <c r="P96" s="254"/>
      <c r="Q96" s="254"/>
      <c r="R96" s="254"/>
      <c r="S96" s="254"/>
      <c r="T96" s="255"/>
      <c r="AT96" s="256" t="s">
        <v>191</v>
      </c>
      <c r="AU96" s="256" t="s">
        <v>83</v>
      </c>
      <c r="AV96" s="14" t="s">
        <v>189</v>
      </c>
      <c r="AW96" s="14" t="s">
        <v>37</v>
      </c>
      <c r="AX96" s="14" t="s">
        <v>81</v>
      </c>
      <c r="AY96" s="256" t="s">
        <v>182</v>
      </c>
    </row>
    <row r="97" spans="2:65" s="1" customFormat="1" ht="38.25" customHeight="1">
      <c r="B97" s="43"/>
      <c r="C97" s="205" t="s">
        <v>83</v>
      </c>
      <c r="D97" s="205" t="s">
        <v>184</v>
      </c>
      <c r="E97" s="206" t="s">
        <v>282</v>
      </c>
      <c r="F97" s="207" t="s">
        <v>283</v>
      </c>
      <c r="G97" s="208" t="s">
        <v>236</v>
      </c>
      <c r="H97" s="209">
        <v>2380</v>
      </c>
      <c r="I97" s="210"/>
      <c r="J97" s="211">
        <f>ROUND(I97*H97,2)</f>
        <v>0</v>
      </c>
      <c r="K97" s="207" t="s">
        <v>188</v>
      </c>
      <c r="L97" s="63"/>
      <c r="M97" s="212" t="s">
        <v>21</v>
      </c>
      <c r="N97" s="213" t="s">
        <v>45</v>
      </c>
      <c r="O97" s="44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AR97" s="26" t="s">
        <v>189</v>
      </c>
      <c r="AT97" s="26" t="s">
        <v>184</v>
      </c>
      <c r="AU97" s="26" t="s">
        <v>83</v>
      </c>
      <c r="AY97" s="26" t="s">
        <v>182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26" t="s">
        <v>81</v>
      </c>
      <c r="BK97" s="216">
        <f>ROUND(I97*H97,2)</f>
        <v>0</v>
      </c>
      <c r="BL97" s="26" t="s">
        <v>189</v>
      </c>
      <c r="BM97" s="26" t="s">
        <v>284</v>
      </c>
    </row>
    <row r="98" spans="2:65" s="12" customFormat="1" ht="13.5">
      <c r="B98" s="217"/>
      <c r="C98" s="218"/>
      <c r="D98" s="219" t="s">
        <v>191</v>
      </c>
      <c r="E98" s="220" t="s">
        <v>21</v>
      </c>
      <c r="F98" s="221" t="s">
        <v>285</v>
      </c>
      <c r="G98" s="218"/>
      <c r="H98" s="222">
        <v>2380</v>
      </c>
      <c r="I98" s="223"/>
      <c r="J98" s="218"/>
      <c r="K98" s="218"/>
      <c r="L98" s="224"/>
      <c r="M98" s="225"/>
      <c r="N98" s="226"/>
      <c r="O98" s="226"/>
      <c r="P98" s="226"/>
      <c r="Q98" s="226"/>
      <c r="R98" s="226"/>
      <c r="S98" s="226"/>
      <c r="T98" s="227"/>
      <c r="AT98" s="228" t="s">
        <v>191</v>
      </c>
      <c r="AU98" s="228" t="s">
        <v>83</v>
      </c>
      <c r="AV98" s="12" t="s">
        <v>83</v>
      </c>
      <c r="AW98" s="12" t="s">
        <v>37</v>
      </c>
      <c r="AX98" s="12" t="s">
        <v>81</v>
      </c>
      <c r="AY98" s="228" t="s">
        <v>182</v>
      </c>
    </row>
    <row r="99" spans="2:65" s="1" customFormat="1" ht="51" customHeight="1">
      <c r="B99" s="43"/>
      <c r="C99" s="205" t="s">
        <v>197</v>
      </c>
      <c r="D99" s="205" t="s">
        <v>184</v>
      </c>
      <c r="E99" s="206" t="s">
        <v>286</v>
      </c>
      <c r="F99" s="207" t="s">
        <v>287</v>
      </c>
      <c r="G99" s="208" t="s">
        <v>236</v>
      </c>
      <c r="H99" s="209">
        <v>2380</v>
      </c>
      <c r="I99" s="210"/>
      <c r="J99" s="211">
        <f>ROUND(I99*H99,2)</f>
        <v>0</v>
      </c>
      <c r="K99" s="207" t="s">
        <v>21</v>
      </c>
      <c r="L99" s="63"/>
      <c r="M99" s="212" t="s">
        <v>21</v>
      </c>
      <c r="N99" s="213" t="s">
        <v>45</v>
      </c>
      <c r="O99" s="44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AR99" s="26" t="s">
        <v>189</v>
      </c>
      <c r="AT99" s="26" t="s">
        <v>184</v>
      </c>
      <c r="AU99" s="26" t="s">
        <v>83</v>
      </c>
      <c r="AY99" s="26" t="s">
        <v>182</v>
      </c>
      <c r="BE99" s="216">
        <f>IF(N99="základní",J99,0)</f>
        <v>0</v>
      </c>
      <c r="BF99" s="216">
        <f>IF(N99="snížená",J99,0)</f>
        <v>0</v>
      </c>
      <c r="BG99" s="216">
        <f>IF(N99="zákl. přenesená",J99,0)</f>
        <v>0</v>
      </c>
      <c r="BH99" s="216">
        <f>IF(N99="sníž. přenesená",J99,0)</f>
        <v>0</v>
      </c>
      <c r="BI99" s="216">
        <f>IF(N99="nulová",J99,0)</f>
        <v>0</v>
      </c>
      <c r="BJ99" s="26" t="s">
        <v>81</v>
      </c>
      <c r="BK99" s="216">
        <f>ROUND(I99*H99,2)</f>
        <v>0</v>
      </c>
      <c r="BL99" s="26" t="s">
        <v>189</v>
      </c>
      <c r="BM99" s="26" t="s">
        <v>288</v>
      </c>
    </row>
    <row r="100" spans="2:65" s="1" customFormat="1" ht="38.25" customHeight="1">
      <c r="B100" s="43"/>
      <c r="C100" s="205" t="s">
        <v>189</v>
      </c>
      <c r="D100" s="205" t="s">
        <v>184</v>
      </c>
      <c r="E100" s="206" t="s">
        <v>289</v>
      </c>
      <c r="F100" s="207" t="s">
        <v>290</v>
      </c>
      <c r="G100" s="208" t="s">
        <v>236</v>
      </c>
      <c r="H100" s="209">
        <v>2120</v>
      </c>
      <c r="I100" s="210"/>
      <c r="J100" s="211">
        <f>ROUND(I100*H100,2)</f>
        <v>0</v>
      </c>
      <c r="K100" s="207" t="s">
        <v>21</v>
      </c>
      <c r="L100" s="63"/>
      <c r="M100" s="212" t="s">
        <v>21</v>
      </c>
      <c r="N100" s="213" t="s">
        <v>45</v>
      </c>
      <c r="O100" s="44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AR100" s="26" t="s">
        <v>189</v>
      </c>
      <c r="AT100" s="26" t="s">
        <v>184</v>
      </c>
      <c r="AU100" s="26" t="s">
        <v>83</v>
      </c>
      <c r="AY100" s="26" t="s">
        <v>182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26" t="s">
        <v>81</v>
      </c>
      <c r="BK100" s="216">
        <f>ROUND(I100*H100,2)</f>
        <v>0</v>
      </c>
      <c r="BL100" s="26" t="s">
        <v>189</v>
      </c>
      <c r="BM100" s="26" t="s">
        <v>291</v>
      </c>
    </row>
    <row r="101" spans="2:65" s="1" customFormat="1" ht="38.25" customHeight="1">
      <c r="B101" s="43"/>
      <c r="C101" s="205" t="s">
        <v>206</v>
      </c>
      <c r="D101" s="205" t="s">
        <v>184</v>
      </c>
      <c r="E101" s="206" t="s">
        <v>292</v>
      </c>
      <c r="F101" s="207" t="s">
        <v>293</v>
      </c>
      <c r="G101" s="208" t="s">
        <v>236</v>
      </c>
      <c r="H101" s="209">
        <v>11093.567999999999</v>
      </c>
      <c r="I101" s="210"/>
      <c r="J101" s="211">
        <f>ROUND(I101*H101,2)</f>
        <v>0</v>
      </c>
      <c r="K101" s="207" t="s">
        <v>21</v>
      </c>
      <c r="L101" s="63"/>
      <c r="M101" s="212" t="s">
        <v>21</v>
      </c>
      <c r="N101" s="213" t="s">
        <v>45</v>
      </c>
      <c r="O101" s="44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AR101" s="26" t="s">
        <v>189</v>
      </c>
      <c r="AT101" s="26" t="s">
        <v>184</v>
      </c>
      <c r="AU101" s="26" t="s">
        <v>83</v>
      </c>
      <c r="AY101" s="26" t="s">
        <v>182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26" t="s">
        <v>81</v>
      </c>
      <c r="BK101" s="216">
        <f>ROUND(I101*H101,2)</f>
        <v>0</v>
      </c>
      <c r="BL101" s="26" t="s">
        <v>189</v>
      </c>
      <c r="BM101" s="26" t="s">
        <v>294</v>
      </c>
    </row>
    <row r="102" spans="2:65" s="12" customFormat="1" ht="13.5">
      <c r="B102" s="217"/>
      <c r="C102" s="218"/>
      <c r="D102" s="219" t="s">
        <v>191</v>
      </c>
      <c r="E102" s="220" t="s">
        <v>21</v>
      </c>
      <c r="F102" s="221" t="s">
        <v>295</v>
      </c>
      <c r="G102" s="218"/>
      <c r="H102" s="222">
        <v>12952</v>
      </c>
      <c r="I102" s="223"/>
      <c r="J102" s="218"/>
      <c r="K102" s="218"/>
      <c r="L102" s="224"/>
      <c r="M102" s="225"/>
      <c r="N102" s="226"/>
      <c r="O102" s="226"/>
      <c r="P102" s="226"/>
      <c r="Q102" s="226"/>
      <c r="R102" s="226"/>
      <c r="S102" s="226"/>
      <c r="T102" s="227"/>
      <c r="AT102" s="228" t="s">
        <v>191</v>
      </c>
      <c r="AU102" s="228" t="s">
        <v>83</v>
      </c>
      <c r="AV102" s="12" t="s">
        <v>83</v>
      </c>
      <c r="AW102" s="12" t="s">
        <v>37</v>
      </c>
      <c r="AX102" s="12" t="s">
        <v>74</v>
      </c>
      <c r="AY102" s="228" t="s">
        <v>182</v>
      </c>
    </row>
    <row r="103" spans="2:65" s="12" customFormat="1" ht="13.5">
      <c r="B103" s="217"/>
      <c r="C103" s="218"/>
      <c r="D103" s="219" t="s">
        <v>191</v>
      </c>
      <c r="E103" s="220" t="s">
        <v>21</v>
      </c>
      <c r="F103" s="221" t="s">
        <v>296</v>
      </c>
      <c r="G103" s="218"/>
      <c r="H103" s="222">
        <v>-104</v>
      </c>
      <c r="I103" s="223"/>
      <c r="J103" s="218"/>
      <c r="K103" s="218"/>
      <c r="L103" s="224"/>
      <c r="M103" s="225"/>
      <c r="N103" s="226"/>
      <c r="O103" s="226"/>
      <c r="P103" s="226"/>
      <c r="Q103" s="226"/>
      <c r="R103" s="226"/>
      <c r="S103" s="226"/>
      <c r="T103" s="227"/>
      <c r="AT103" s="228" t="s">
        <v>191</v>
      </c>
      <c r="AU103" s="228" t="s">
        <v>83</v>
      </c>
      <c r="AV103" s="12" t="s">
        <v>83</v>
      </c>
      <c r="AW103" s="12" t="s">
        <v>37</v>
      </c>
      <c r="AX103" s="12" t="s">
        <v>74</v>
      </c>
      <c r="AY103" s="228" t="s">
        <v>182</v>
      </c>
    </row>
    <row r="104" spans="2:65" s="12" customFormat="1" ht="13.5">
      <c r="B104" s="217"/>
      <c r="C104" s="218"/>
      <c r="D104" s="219" t="s">
        <v>191</v>
      </c>
      <c r="E104" s="220" t="s">
        <v>21</v>
      </c>
      <c r="F104" s="221" t="s">
        <v>297</v>
      </c>
      <c r="G104" s="218"/>
      <c r="H104" s="222">
        <v>-1706.748</v>
      </c>
      <c r="I104" s="223"/>
      <c r="J104" s="218"/>
      <c r="K104" s="218"/>
      <c r="L104" s="224"/>
      <c r="M104" s="225"/>
      <c r="N104" s="226"/>
      <c r="O104" s="226"/>
      <c r="P104" s="226"/>
      <c r="Q104" s="226"/>
      <c r="R104" s="226"/>
      <c r="S104" s="226"/>
      <c r="T104" s="227"/>
      <c r="AT104" s="228" t="s">
        <v>191</v>
      </c>
      <c r="AU104" s="228" t="s">
        <v>83</v>
      </c>
      <c r="AV104" s="12" t="s">
        <v>83</v>
      </c>
      <c r="AW104" s="12" t="s">
        <v>37</v>
      </c>
      <c r="AX104" s="12" t="s">
        <v>74</v>
      </c>
      <c r="AY104" s="228" t="s">
        <v>182</v>
      </c>
    </row>
    <row r="105" spans="2:65" s="12" customFormat="1" ht="13.5">
      <c r="B105" s="217"/>
      <c r="C105" s="218"/>
      <c r="D105" s="219" t="s">
        <v>191</v>
      </c>
      <c r="E105" s="220" t="s">
        <v>21</v>
      </c>
      <c r="F105" s="221" t="s">
        <v>298</v>
      </c>
      <c r="G105" s="218"/>
      <c r="H105" s="222">
        <v>-17.28</v>
      </c>
      <c r="I105" s="223"/>
      <c r="J105" s="218"/>
      <c r="K105" s="218"/>
      <c r="L105" s="224"/>
      <c r="M105" s="225"/>
      <c r="N105" s="226"/>
      <c r="O105" s="226"/>
      <c r="P105" s="226"/>
      <c r="Q105" s="226"/>
      <c r="R105" s="226"/>
      <c r="S105" s="226"/>
      <c r="T105" s="227"/>
      <c r="AT105" s="228" t="s">
        <v>191</v>
      </c>
      <c r="AU105" s="228" t="s">
        <v>83</v>
      </c>
      <c r="AV105" s="12" t="s">
        <v>83</v>
      </c>
      <c r="AW105" s="12" t="s">
        <v>37</v>
      </c>
      <c r="AX105" s="12" t="s">
        <v>74</v>
      </c>
      <c r="AY105" s="228" t="s">
        <v>182</v>
      </c>
    </row>
    <row r="106" spans="2:65" s="12" customFormat="1" ht="13.5">
      <c r="B106" s="217"/>
      <c r="C106" s="218"/>
      <c r="D106" s="219" t="s">
        <v>191</v>
      </c>
      <c r="E106" s="220" t="s">
        <v>21</v>
      </c>
      <c r="F106" s="221" t="s">
        <v>299</v>
      </c>
      <c r="G106" s="218"/>
      <c r="H106" s="222">
        <v>-19.763999999999999</v>
      </c>
      <c r="I106" s="223"/>
      <c r="J106" s="218"/>
      <c r="K106" s="218"/>
      <c r="L106" s="224"/>
      <c r="M106" s="225"/>
      <c r="N106" s="226"/>
      <c r="O106" s="226"/>
      <c r="P106" s="226"/>
      <c r="Q106" s="226"/>
      <c r="R106" s="226"/>
      <c r="S106" s="226"/>
      <c r="T106" s="227"/>
      <c r="AT106" s="228" t="s">
        <v>191</v>
      </c>
      <c r="AU106" s="228" t="s">
        <v>83</v>
      </c>
      <c r="AV106" s="12" t="s">
        <v>83</v>
      </c>
      <c r="AW106" s="12" t="s">
        <v>37</v>
      </c>
      <c r="AX106" s="12" t="s">
        <v>74</v>
      </c>
      <c r="AY106" s="228" t="s">
        <v>182</v>
      </c>
    </row>
    <row r="107" spans="2:65" s="12" customFormat="1" ht="13.5">
      <c r="B107" s="217"/>
      <c r="C107" s="218"/>
      <c r="D107" s="219" t="s">
        <v>191</v>
      </c>
      <c r="E107" s="220" t="s">
        <v>21</v>
      </c>
      <c r="F107" s="221" t="s">
        <v>300</v>
      </c>
      <c r="G107" s="218"/>
      <c r="H107" s="222">
        <v>-10.64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191</v>
      </c>
      <c r="AU107" s="228" t="s">
        <v>83</v>
      </c>
      <c r="AV107" s="12" t="s">
        <v>83</v>
      </c>
      <c r="AW107" s="12" t="s">
        <v>37</v>
      </c>
      <c r="AX107" s="12" t="s">
        <v>74</v>
      </c>
      <c r="AY107" s="228" t="s">
        <v>182</v>
      </c>
    </row>
    <row r="108" spans="2:65" s="14" customFormat="1" ht="13.5">
      <c r="B108" s="246"/>
      <c r="C108" s="247"/>
      <c r="D108" s="219" t="s">
        <v>191</v>
      </c>
      <c r="E108" s="248" t="s">
        <v>21</v>
      </c>
      <c r="F108" s="249" t="s">
        <v>281</v>
      </c>
      <c r="G108" s="247"/>
      <c r="H108" s="250">
        <v>11093.567999999999</v>
      </c>
      <c r="I108" s="251"/>
      <c r="J108" s="247"/>
      <c r="K108" s="247"/>
      <c r="L108" s="252"/>
      <c r="M108" s="253"/>
      <c r="N108" s="254"/>
      <c r="O108" s="254"/>
      <c r="P108" s="254"/>
      <c r="Q108" s="254"/>
      <c r="R108" s="254"/>
      <c r="S108" s="254"/>
      <c r="T108" s="255"/>
      <c r="AT108" s="256" t="s">
        <v>191</v>
      </c>
      <c r="AU108" s="256" t="s">
        <v>83</v>
      </c>
      <c r="AV108" s="14" t="s">
        <v>189</v>
      </c>
      <c r="AW108" s="14" t="s">
        <v>37</v>
      </c>
      <c r="AX108" s="14" t="s">
        <v>81</v>
      </c>
      <c r="AY108" s="256" t="s">
        <v>182</v>
      </c>
    </row>
    <row r="109" spans="2:65" s="1" customFormat="1" ht="51" customHeight="1">
      <c r="B109" s="43"/>
      <c r="C109" s="205" t="s">
        <v>210</v>
      </c>
      <c r="D109" s="205" t="s">
        <v>184</v>
      </c>
      <c r="E109" s="206" t="s">
        <v>301</v>
      </c>
      <c r="F109" s="207" t="s">
        <v>302</v>
      </c>
      <c r="G109" s="208" t="s">
        <v>236</v>
      </c>
      <c r="H109" s="209">
        <v>11093.567999999999</v>
      </c>
      <c r="I109" s="210"/>
      <c r="J109" s="211">
        <f>ROUND(I109*H109,2)</f>
        <v>0</v>
      </c>
      <c r="K109" s="207" t="s">
        <v>188</v>
      </c>
      <c r="L109" s="63"/>
      <c r="M109" s="212" t="s">
        <v>21</v>
      </c>
      <c r="N109" s="213" t="s">
        <v>45</v>
      </c>
      <c r="O109" s="44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AR109" s="26" t="s">
        <v>189</v>
      </c>
      <c r="AT109" s="26" t="s">
        <v>184</v>
      </c>
      <c r="AU109" s="26" t="s">
        <v>83</v>
      </c>
      <c r="AY109" s="26" t="s">
        <v>182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26" t="s">
        <v>81</v>
      </c>
      <c r="BK109" s="216">
        <f>ROUND(I109*H109,2)</f>
        <v>0</v>
      </c>
      <c r="BL109" s="26" t="s">
        <v>189</v>
      </c>
      <c r="BM109" s="26" t="s">
        <v>303</v>
      </c>
    </row>
    <row r="110" spans="2:65" s="1" customFormat="1" ht="16.5" customHeight="1">
      <c r="B110" s="43"/>
      <c r="C110" s="257" t="s">
        <v>214</v>
      </c>
      <c r="D110" s="257" t="s">
        <v>304</v>
      </c>
      <c r="E110" s="258" t="s">
        <v>305</v>
      </c>
      <c r="F110" s="259" t="s">
        <v>306</v>
      </c>
      <c r="G110" s="260" t="s">
        <v>258</v>
      </c>
      <c r="H110" s="261">
        <v>21077.778999999999</v>
      </c>
      <c r="I110" s="262"/>
      <c r="J110" s="263">
        <f>ROUND(I110*H110,2)</f>
        <v>0</v>
      </c>
      <c r="K110" s="259" t="s">
        <v>21</v>
      </c>
      <c r="L110" s="264"/>
      <c r="M110" s="265" t="s">
        <v>21</v>
      </c>
      <c r="N110" s="266" t="s">
        <v>45</v>
      </c>
      <c r="O110" s="44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AR110" s="26" t="s">
        <v>218</v>
      </c>
      <c r="AT110" s="26" t="s">
        <v>304</v>
      </c>
      <c r="AU110" s="26" t="s">
        <v>83</v>
      </c>
      <c r="AY110" s="26" t="s">
        <v>182</v>
      </c>
      <c r="BE110" s="216">
        <f>IF(N110="základní",J110,0)</f>
        <v>0</v>
      </c>
      <c r="BF110" s="216">
        <f>IF(N110="snížená",J110,0)</f>
        <v>0</v>
      </c>
      <c r="BG110" s="216">
        <f>IF(N110="zákl. přenesená",J110,0)</f>
        <v>0</v>
      </c>
      <c r="BH110" s="216">
        <f>IF(N110="sníž. přenesená",J110,0)</f>
        <v>0</v>
      </c>
      <c r="BI110" s="216">
        <f>IF(N110="nulová",J110,0)</f>
        <v>0</v>
      </c>
      <c r="BJ110" s="26" t="s">
        <v>81</v>
      </c>
      <c r="BK110" s="216">
        <f>ROUND(I110*H110,2)</f>
        <v>0</v>
      </c>
      <c r="BL110" s="26" t="s">
        <v>189</v>
      </c>
      <c r="BM110" s="26" t="s">
        <v>307</v>
      </c>
    </row>
    <row r="111" spans="2:65" s="1" customFormat="1" ht="38.25" customHeight="1">
      <c r="B111" s="43"/>
      <c r="C111" s="205" t="s">
        <v>218</v>
      </c>
      <c r="D111" s="205" t="s">
        <v>184</v>
      </c>
      <c r="E111" s="206" t="s">
        <v>308</v>
      </c>
      <c r="F111" s="207" t="s">
        <v>309</v>
      </c>
      <c r="G111" s="208" t="s">
        <v>236</v>
      </c>
      <c r="H111" s="209">
        <v>3254</v>
      </c>
      <c r="I111" s="210"/>
      <c r="J111" s="211">
        <f>ROUND(I111*H111,2)</f>
        <v>0</v>
      </c>
      <c r="K111" s="207" t="s">
        <v>21</v>
      </c>
      <c r="L111" s="63"/>
      <c r="M111" s="212" t="s">
        <v>21</v>
      </c>
      <c r="N111" s="213" t="s">
        <v>45</v>
      </c>
      <c r="O111" s="44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AR111" s="26" t="s">
        <v>189</v>
      </c>
      <c r="AT111" s="26" t="s">
        <v>184</v>
      </c>
      <c r="AU111" s="26" t="s">
        <v>83</v>
      </c>
      <c r="AY111" s="26" t="s">
        <v>182</v>
      </c>
      <c r="BE111" s="216">
        <f>IF(N111="základní",J111,0)</f>
        <v>0</v>
      </c>
      <c r="BF111" s="216">
        <f>IF(N111="snížená",J111,0)</f>
        <v>0</v>
      </c>
      <c r="BG111" s="216">
        <f>IF(N111="zákl. přenesená",J111,0)</f>
        <v>0</v>
      </c>
      <c r="BH111" s="216">
        <f>IF(N111="sníž. přenesená",J111,0)</f>
        <v>0</v>
      </c>
      <c r="BI111" s="216">
        <f>IF(N111="nulová",J111,0)</f>
        <v>0</v>
      </c>
      <c r="BJ111" s="26" t="s">
        <v>81</v>
      </c>
      <c r="BK111" s="216">
        <f>ROUND(I111*H111,2)</f>
        <v>0</v>
      </c>
      <c r="BL111" s="26" t="s">
        <v>189</v>
      </c>
      <c r="BM111" s="26" t="s">
        <v>310</v>
      </c>
    </row>
    <row r="112" spans="2:65" s="12" customFormat="1" ht="13.5">
      <c r="B112" s="217"/>
      <c r="C112" s="218"/>
      <c r="D112" s="219" t="s">
        <v>191</v>
      </c>
      <c r="E112" s="220" t="s">
        <v>21</v>
      </c>
      <c r="F112" s="221" t="s">
        <v>311</v>
      </c>
      <c r="G112" s="218"/>
      <c r="H112" s="222">
        <v>3254</v>
      </c>
      <c r="I112" s="223"/>
      <c r="J112" s="218"/>
      <c r="K112" s="218"/>
      <c r="L112" s="224"/>
      <c r="M112" s="225"/>
      <c r="N112" s="226"/>
      <c r="O112" s="226"/>
      <c r="P112" s="226"/>
      <c r="Q112" s="226"/>
      <c r="R112" s="226"/>
      <c r="S112" s="226"/>
      <c r="T112" s="227"/>
      <c r="AT112" s="228" t="s">
        <v>191</v>
      </c>
      <c r="AU112" s="228" t="s">
        <v>83</v>
      </c>
      <c r="AV112" s="12" t="s">
        <v>83</v>
      </c>
      <c r="AW112" s="12" t="s">
        <v>37</v>
      </c>
      <c r="AX112" s="12" t="s">
        <v>81</v>
      </c>
      <c r="AY112" s="228" t="s">
        <v>182</v>
      </c>
    </row>
    <row r="113" spans="2:65" s="1" customFormat="1" ht="51" customHeight="1">
      <c r="B113" s="43"/>
      <c r="C113" s="205" t="s">
        <v>223</v>
      </c>
      <c r="D113" s="205" t="s">
        <v>184</v>
      </c>
      <c r="E113" s="206" t="s">
        <v>312</v>
      </c>
      <c r="F113" s="207" t="s">
        <v>313</v>
      </c>
      <c r="G113" s="208" t="s">
        <v>236</v>
      </c>
      <c r="H113" s="209">
        <v>3254</v>
      </c>
      <c r="I113" s="210"/>
      <c r="J113" s="211">
        <f>ROUND(I113*H113,2)</f>
        <v>0</v>
      </c>
      <c r="K113" s="207" t="s">
        <v>21</v>
      </c>
      <c r="L113" s="63"/>
      <c r="M113" s="212" t="s">
        <v>21</v>
      </c>
      <c r="N113" s="213" t="s">
        <v>45</v>
      </c>
      <c r="O113" s="44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AR113" s="26" t="s">
        <v>189</v>
      </c>
      <c r="AT113" s="26" t="s">
        <v>184</v>
      </c>
      <c r="AU113" s="26" t="s">
        <v>83</v>
      </c>
      <c r="AY113" s="26" t="s">
        <v>182</v>
      </c>
      <c r="BE113" s="216">
        <f>IF(N113="základní",J113,0)</f>
        <v>0</v>
      </c>
      <c r="BF113" s="216">
        <f>IF(N113="snížená",J113,0)</f>
        <v>0</v>
      </c>
      <c r="BG113" s="216">
        <f>IF(N113="zákl. přenesená",J113,0)</f>
        <v>0</v>
      </c>
      <c r="BH113" s="216">
        <f>IF(N113="sníž. přenesená",J113,0)</f>
        <v>0</v>
      </c>
      <c r="BI113" s="216">
        <f>IF(N113="nulová",J113,0)</f>
        <v>0</v>
      </c>
      <c r="BJ113" s="26" t="s">
        <v>81</v>
      </c>
      <c r="BK113" s="216">
        <f>ROUND(I113*H113,2)</f>
        <v>0</v>
      </c>
      <c r="BL113" s="26" t="s">
        <v>189</v>
      </c>
      <c r="BM113" s="26" t="s">
        <v>314</v>
      </c>
    </row>
    <row r="114" spans="2:65" s="12" customFormat="1" ht="13.5">
      <c r="B114" s="217"/>
      <c r="C114" s="218"/>
      <c r="D114" s="219" t="s">
        <v>191</v>
      </c>
      <c r="E114" s="220" t="s">
        <v>21</v>
      </c>
      <c r="F114" s="221" t="s">
        <v>311</v>
      </c>
      <c r="G114" s="218"/>
      <c r="H114" s="222">
        <v>3254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191</v>
      </c>
      <c r="AU114" s="228" t="s">
        <v>83</v>
      </c>
      <c r="AV114" s="12" t="s">
        <v>83</v>
      </c>
      <c r="AW114" s="12" t="s">
        <v>37</v>
      </c>
      <c r="AX114" s="12" t="s">
        <v>81</v>
      </c>
      <c r="AY114" s="228" t="s">
        <v>182</v>
      </c>
    </row>
    <row r="115" spans="2:65" s="1" customFormat="1" ht="51" customHeight="1">
      <c r="B115" s="43"/>
      <c r="C115" s="205" t="s">
        <v>228</v>
      </c>
      <c r="D115" s="205" t="s">
        <v>184</v>
      </c>
      <c r="E115" s="206" t="s">
        <v>315</v>
      </c>
      <c r="F115" s="207" t="s">
        <v>316</v>
      </c>
      <c r="G115" s="208" t="s">
        <v>236</v>
      </c>
      <c r="H115" s="209">
        <v>18855</v>
      </c>
      <c r="I115" s="210"/>
      <c r="J115" s="211">
        <f>ROUND(I115*H115,2)</f>
        <v>0</v>
      </c>
      <c r="K115" s="207" t="s">
        <v>188</v>
      </c>
      <c r="L115" s="63"/>
      <c r="M115" s="212" t="s">
        <v>21</v>
      </c>
      <c r="N115" s="213" t="s">
        <v>45</v>
      </c>
      <c r="O115" s="44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AR115" s="26" t="s">
        <v>189</v>
      </c>
      <c r="AT115" s="26" t="s">
        <v>184</v>
      </c>
      <c r="AU115" s="26" t="s">
        <v>83</v>
      </c>
      <c r="AY115" s="26" t="s">
        <v>182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26" t="s">
        <v>81</v>
      </c>
      <c r="BK115" s="216">
        <f>ROUND(I115*H115,2)</f>
        <v>0</v>
      </c>
      <c r="BL115" s="26" t="s">
        <v>189</v>
      </c>
      <c r="BM115" s="26" t="s">
        <v>317</v>
      </c>
    </row>
    <row r="116" spans="2:65" s="12" customFormat="1" ht="13.5">
      <c r="B116" s="217"/>
      <c r="C116" s="218"/>
      <c r="D116" s="219" t="s">
        <v>191</v>
      </c>
      <c r="E116" s="220" t="s">
        <v>21</v>
      </c>
      <c r="F116" s="221" t="s">
        <v>318</v>
      </c>
      <c r="G116" s="218"/>
      <c r="H116" s="222">
        <v>18855</v>
      </c>
      <c r="I116" s="223"/>
      <c r="J116" s="218"/>
      <c r="K116" s="218"/>
      <c r="L116" s="224"/>
      <c r="M116" s="225"/>
      <c r="N116" s="226"/>
      <c r="O116" s="226"/>
      <c r="P116" s="226"/>
      <c r="Q116" s="226"/>
      <c r="R116" s="226"/>
      <c r="S116" s="226"/>
      <c r="T116" s="227"/>
      <c r="AT116" s="228" t="s">
        <v>191</v>
      </c>
      <c r="AU116" s="228" t="s">
        <v>83</v>
      </c>
      <c r="AV116" s="12" t="s">
        <v>83</v>
      </c>
      <c r="AW116" s="12" t="s">
        <v>37</v>
      </c>
      <c r="AX116" s="12" t="s">
        <v>81</v>
      </c>
      <c r="AY116" s="228" t="s">
        <v>182</v>
      </c>
    </row>
    <row r="117" spans="2:65" s="1" customFormat="1" ht="51" customHeight="1">
      <c r="B117" s="43"/>
      <c r="C117" s="205" t="s">
        <v>233</v>
      </c>
      <c r="D117" s="205" t="s">
        <v>184</v>
      </c>
      <c r="E117" s="206" t="s">
        <v>319</v>
      </c>
      <c r="F117" s="207" t="s">
        <v>320</v>
      </c>
      <c r="G117" s="208" t="s">
        <v>236</v>
      </c>
      <c r="H117" s="209">
        <v>4291</v>
      </c>
      <c r="I117" s="210"/>
      <c r="J117" s="211">
        <f>ROUND(I117*H117,2)</f>
        <v>0</v>
      </c>
      <c r="K117" s="207" t="s">
        <v>21</v>
      </c>
      <c r="L117" s="63"/>
      <c r="M117" s="212" t="s">
        <v>21</v>
      </c>
      <c r="N117" s="213" t="s">
        <v>45</v>
      </c>
      <c r="O117" s="44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AR117" s="26" t="s">
        <v>189</v>
      </c>
      <c r="AT117" s="26" t="s">
        <v>184</v>
      </c>
      <c r="AU117" s="26" t="s">
        <v>83</v>
      </c>
      <c r="AY117" s="26" t="s">
        <v>182</v>
      </c>
      <c r="BE117" s="216">
        <f>IF(N117="základní",J117,0)</f>
        <v>0</v>
      </c>
      <c r="BF117" s="216">
        <f>IF(N117="snížená",J117,0)</f>
        <v>0</v>
      </c>
      <c r="BG117" s="216">
        <f>IF(N117="zákl. přenesená",J117,0)</f>
        <v>0</v>
      </c>
      <c r="BH117" s="216">
        <f>IF(N117="sníž. přenesená",J117,0)</f>
        <v>0</v>
      </c>
      <c r="BI117" s="216">
        <f>IF(N117="nulová",J117,0)</f>
        <v>0</v>
      </c>
      <c r="BJ117" s="26" t="s">
        <v>81</v>
      </c>
      <c r="BK117" s="216">
        <f>ROUND(I117*H117,2)</f>
        <v>0</v>
      </c>
      <c r="BL117" s="26" t="s">
        <v>189</v>
      </c>
      <c r="BM117" s="26" t="s">
        <v>321</v>
      </c>
    </row>
    <row r="118" spans="2:65" s="12" customFormat="1" ht="13.5">
      <c r="B118" s="217"/>
      <c r="C118" s="218"/>
      <c r="D118" s="219" t="s">
        <v>191</v>
      </c>
      <c r="E118" s="220" t="s">
        <v>21</v>
      </c>
      <c r="F118" s="221" t="s">
        <v>322</v>
      </c>
      <c r="G118" s="218"/>
      <c r="H118" s="222">
        <v>4291</v>
      </c>
      <c r="I118" s="223"/>
      <c r="J118" s="218"/>
      <c r="K118" s="218"/>
      <c r="L118" s="224"/>
      <c r="M118" s="225"/>
      <c r="N118" s="226"/>
      <c r="O118" s="226"/>
      <c r="P118" s="226"/>
      <c r="Q118" s="226"/>
      <c r="R118" s="226"/>
      <c r="S118" s="226"/>
      <c r="T118" s="227"/>
      <c r="AT118" s="228" t="s">
        <v>191</v>
      </c>
      <c r="AU118" s="228" t="s">
        <v>83</v>
      </c>
      <c r="AV118" s="12" t="s">
        <v>83</v>
      </c>
      <c r="AW118" s="12" t="s">
        <v>37</v>
      </c>
      <c r="AX118" s="12" t="s">
        <v>81</v>
      </c>
      <c r="AY118" s="228" t="s">
        <v>182</v>
      </c>
    </row>
    <row r="119" spans="2:65" s="1" customFormat="1" ht="51" customHeight="1">
      <c r="B119" s="43"/>
      <c r="C119" s="205" t="s">
        <v>239</v>
      </c>
      <c r="D119" s="205" t="s">
        <v>184</v>
      </c>
      <c r="E119" s="206" t="s">
        <v>323</v>
      </c>
      <c r="F119" s="207" t="s">
        <v>324</v>
      </c>
      <c r="G119" s="208" t="s">
        <v>236</v>
      </c>
      <c r="H119" s="209">
        <v>773.84199999999998</v>
      </c>
      <c r="I119" s="210"/>
      <c r="J119" s="211">
        <f>ROUND(I119*H119,2)</f>
        <v>0</v>
      </c>
      <c r="K119" s="207" t="s">
        <v>188</v>
      </c>
      <c r="L119" s="63"/>
      <c r="M119" s="212" t="s">
        <v>21</v>
      </c>
      <c r="N119" s="213" t="s">
        <v>45</v>
      </c>
      <c r="O119" s="44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AR119" s="26" t="s">
        <v>189</v>
      </c>
      <c r="AT119" s="26" t="s">
        <v>184</v>
      </c>
      <c r="AU119" s="26" t="s">
        <v>83</v>
      </c>
      <c r="AY119" s="26" t="s">
        <v>182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26" t="s">
        <v>81</v>
      </c>
      <c r="BK119" s="216">
        <f>ROUND(I119*H119,2)</f>
        <v>0</v>
      </c>
      <c r="BL119" s="26" t="s">
        <v>189</v>
      </c>
      <c r="BM119" s="26" t="s">
        <v>325</v>
      </c>
    </row>
    <row r="120" spans="2:65" s="15" customFormat="1" ht="13.5">
      <c r="B120" s="267"/>
      <c r="C120" s="268"/>
      <c r="D120" s="219" t="s">
        <v>191</v>
      </c>
      <c r="E120" s="269" t="s">
        <v>21</v>
      </c>
      <c r="F120" s="270" t="s">
        <v>326</v>
      </c>
      <c r="G120" s="268"/>
      <c r="H120" s="269" t="s">
        <v>21</v>
      </c>
      <c r="I120" s="271"/>
      <c r="J120" s="268"/>
      <c r="K120" s="268"/>
      <c r="L120" s="272"/>
      <c r="M120" s="273"/>
      <c r="N120" s="274"/>
      <c r="O120" s="274"/>
      <c r="P120" s="274"/>
      <c r="Q120" s="274"/>
      <c r="R120" s="274"/>
      <c r="S120" s="274"/>
      <c r="T120" s="275"/>
      <c r="AT120" s="276" t="s">
        <v>191</v>
      </c>
      <c r="AU120" s="276" t="s">
        <v>83</v>
      </c>
      <c r="AV120" s="15" t="s">
        <v>81</v>
      </c>
      <c r="AW120" s="15" t="s">
        <v>37</v>
      </c>
      <c r="AX120" s="15" t="s">
        <v>74</v>
      </c>
      <c r="AY120" s="276" t="s">
        <v>182</v>
      </c>
    </row>
    <row r="121" spans="2:65" s="12" customFormat="1" ht="13.5">
      <c r="B121" s="217"/>
      <c r="C121" s="218"/>
      <c r="D121" s="219" t="s">
        <v>191</v>
      </c>
      <c r="E121" s="220" t="s">
        <v>21</v>
      </c>
      <c r="F121" s="221" t="s">
        <v>327</v>
      </c>
      <c r="G121" s="218"/>
      <c r="H121" s="222">
        <v>486.41500000000002</v>
      </c>
      <c r="I121" s="223"/>
      <c r="J121" s="218"/>
      <c r="K121" s="218"/>
      <c r="L121" s="224"/>
      <c r="M121" s="225"/>
      <c r="N121" s="226"/>
      <c r="O121" s="226"/>
      <c r="P121" s="226"/>
      <c r="Q121" s="226"/>
      <c r="R121" s="226"/>
      <c r="S121" s="226"/>
      <c r="T121" s="227"/>
      <c r="AT121" s="228" t="s">
        <v>191</v>
      </c>
      <c r="AU121" s="228" t="s">
        <v>83</v>
      </c>
      <c r="AV121" s="12" t="s">
        <v>83</v>
      </c>
      <c r="AW121" s="12" t="s">
        <v>37</v>
      </c>
      <c r="AX121" s="12" t="s">
        <v>74</v>
      </c>
      <c r="AY121" s="228" t="s">
        <v>182</v>
      </c>
    </row>
    <row r="122" spans="2:65" s="12" customFormat="1" ht="13.5">
      <c r="B122" s="217"/>
      <c r="C122" s="218"/>
      <c r="D122" s="219" t="s">
        <v>191</v>
      </c>
      <c r="E122" s="220" t="s">
        <v>21</v>
      </c>
      <c r="F122" s="221" t="s">
        <v>328</v>
      </c>
      <c r="G122" s="218"/>
      <c r="H122" s="222">
        <v>287.42700000000002</v>
      </c>
      <c r="I122" s="223"/>
      <c r="J122" s="218"/>
      <c r="K122" s="218"/>
      <c r="L122" s="224"/>
      <c r="M122" s="225"/>
      <c r="N122" s="226"/>
      <c r="O122" s="226"/>
      <c r="P122" s="226"/>
      <c r="Q122" s="226"/>
      <c r="R122" s="226"/>
      <c r="S122" s="226"/>
      <c r="T122" s="227"/>
      <c r="AT122" s="228" t="s">
        <v>191</v>
      </c>
      <c r="AU122" s="228" t="s">
        <v>83</v>
      </c>
      <c r="AV122" s="12" t="s">
        <v>83</v>
      </c>
      <c r="AW122" s="12" t="s">
        <v>37</v>
      </c>
      <c r="AX122" s="12" t="s">
        <v>74</v>
      </c>
      <c r="AY122" s="228" t="s">
        <v>182</v>
      </c>
    </row>
    <row r="123" spans="2:65" s="14" customFormat="1" ht="13.5">
      <c r="B123" s="246"/>
      <c r="C123" s="247"/>
      <c r="D123" s="219" t="s">
        <v>191</v>
      </c>
      <c r="E123" s="248" t="s">
        <v>21</v>
      </c>
      <c r="F123" s="249" t="s">
        <v>281</v>
      </c>
      <c r="G123" s="247"/>
      <c r="H123" s="250">
        <v>773.84199999999998</v>
      </c>
      <c r="I123" s="251"/>
      <c r="J123" s="247"/>
      <c r="K123" s="247"/>
      <c r="L123" s="252"/>
      <c r="M123" s="253"/>
      <c r="N123" s="254"/>
      <c r="O123" s="254"/>
      <c r="P123" s="254"/>
      <c r="Q123" s="254"/>
      <c r="R123" s="254"/>
      <c r="S123" s="254"/>
      <c r="T123" s="255"/>
      <c r="AT123" s="256" t="s">
        <v>191</v>
      </c>
      <c r="AU123" s="256" t="s">
        <v>83</v>
      </c>
      <c r="AV123" s="14" t="s">
        <v>189</v>
      </c>
      <c r="AW123" s="14" t="s">
        <v>37</v>
      </c>
      <c r="AX123" s="14" t="s">
        <v>81</v>
      </c>
      <c r="AY123" s="256" t="s">
        <v>182</v>
      </c>
    </row>
    <row r="124" spans="2:65" s="1" customFormat="1" ht="16.5" customHeight="1">
      <c r="B124" s="43"/>
      <c r="C124" s="257" t="s">
        <v>243</v>
      </c>
      <c r="D124" s="257" t="s">
        <v>304</v>
      </c>
      <c r="E124" s="258" t="s">
        <v>329</v>
      </c>
      <c r="F124" s="259" t="s">
        <v>330</v>
      </c>
      <c r="G124" s="260" t="s">
        <v>258</v>
      </c>
      <c r="H124" s="261">
        <v>1547.684</v>
      </c>
      <c r="I124" s="262"/>
      <c r="J124" s="263">
        <f>ROUND(I124*H124,2)</f>
        <v>0</v>
      </c>
      <c r="K124" s="259" t="s">
        <v>331</v>
      </c>
      <c r="L124" s="264"/>
      <c r="M124" s="265" t="s">
        <v>21</v>
      </c>
      <c r="N124" s="266" t="s">
        <v>45</v>
      </c>
      <c r="O124" s="44"/>
      <c r="P124" s="214">
        <f>O124*H124</f>
        <v>0</v>
      </c>
      <c r="Q124" s="214">
        <v>1</v>
      </c>
      <c r="R124" s="214">
        <f>Q124*H124</f>
        <v>1547.684</v>
      </c>
      <c r="S124" s="214">
        <v>0</v>
      </c>
      <c r="T124" s="215">
        <f>S124*H124</f>
        <v>0</v>
      </c>
      <c r="AR124" s="26" t="s">
        <v>218</v>
      </c>
      <c r="AT124" s="26" t="s">
        <v>304</v>
      </c>
      <c r="AU124" s="26" t="s">
        <v>83</v>
      </c>
      <c r="AY124" s="26" t="s">
        <v>182</v>
      </c>
      <c r="BE124" s="216">
        <f>IF(N124="základní",J124,0)</f>
        <v>0</v>
      </c>
      <c r="BF124" s="216">
        <f>IF(N124="snížená",J124,0)</f>
        <v>0</v>
      </c>
      <c r="BG124" s="216">
        <f>IF(N124="zákl. přenesená",J124,0)</f>
        <v>0</v>
      </c>
      <c r="BH124" s="216">
        <f>IF(N124="sníž. přenesená",J124,0)</f>
        <v>0</v>
      </c>
      <c r="BI124" s="216">
        <f>IF(N124="nulová",J124,0)</f>
        <v>0</v>
      </c>
      <c r="BJ124" s="26" t="s">
        <v>81</v>
      </c>
      <c r="BK124" s="216">
        <f>ROUND(I124*H124,2)</f>
        <v>0</v>
      </c>
      <c r="BL124" s="26" t="s">
        <v>189</v>
      </c>
      <c r="BM124" s="26" t="s">
        <v>332</v>
      </c>
    </row>
    <row r="125" spans="2:65" s="12" customFormat="1" ht="13.5">
      <c r="B125" s="217"/>
      <c r="C125" s="218"/>
      <c r="D125" s="219" t="s">
        <v>191</v>
      </c>
      <c r="E125" s="218"/>
      <c r="F125" s="221" t="s">
        <v>333</v>
      </c>
      <c r="G125" s="218"/>
      <c r="H125" s="222">
        <v>1547.684</v>
      </c>
      <c r="I125" s="223"/>
      <c r="J125" s="218"/>
      <c r="K125" s="218"/>
      <c r="L125" s="224"/>
      <c r="M125" s="225"/>
      <c r="N125" s="226"/>
      <c r="O125" s="226"/>
      <c r="P125" s="226"/>
      <c r="Q125" s="226"/>
      <c r="R125" s="226"/>
      <c r="S125" s="226"/>
      <c r="T125" s="227"/>
      <c r="AT125" s="228" t="s">
        <v>191</v>
      </c>
      <c r="AU125" s="228" t="s">
        <v>83</v>
      </c>
      <c r="AV125" s="12" t="s">
        <v>83</v>
      </c>
      <c r="AW125" s="12" t="s">
        <v>6</v>
      </c>
      <c r="AX125" s="12" t="s">
        <v>81</v>
      </c>
      <c r="AY125" s="228" t="s">
        <v>182</v>
      </c>
    </row>
    <row r="126" spans="2:65" s="1" customFormat="1" ht="140.25" customHeight="1">
      <c r="B126" s="43"/>
      <c r="C126" s="205" t="s">
        <v>247</v>
      </c>
      <c r="D126" s="205" t="s">
        <v>184</v>
      </c>
      <c r="E126" s="206" t="s">
        <v>334</v>
      </c>
      <c r="F126" s="207" t="s">
        <v>335</v>
      </c>
      <c r="G126" s="208" t="s">
        <v>187</v>
      </c>
      <c r="H126" s="209">
        <v>8582</v>
      </c>
      <c r="I126" s="210"/>
      <c r="J126" s="211">
        <f>ROUND(I126*H126,2)</f>
        <v>0</v>
      </c>
      <c r="K126" s="207" t="s">
        <v>21</v>
      </c>
      <c r="L126" s="63"/>
      <c r="M126" s="212" t="s">
        <v>21</v>
      </c>
      <c r="N126" s="213" t="s">
        <v>45</v>
      </c>
      <c r="O126" s="44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AR126" s="26" t="s">
        <v>189</v>
      </c>
      <c r="AT126" s="26" t="s">
        <v>184</v>
      </c>
      <c r="AU126" s="26" t="s">
        <v>83</v>
      </c>
      <c r="AY126" s="26" t="s">
        <v>182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26" t="s">
        <v>81</v>
      </c>
      <c r="BK126" s="216">
        <f>ROUND(I126*H126,2)</f>
        <v>0</v>
      </c>
      <c r="BL126" s="26" t="s">
        <v>189</v>
      </c>
      <c r="BM126" s="26" t="s">
        <v>336</v>
      </c>
    </row>
    <row r="127" spans="2:65" s="15" customFormat="1" ht="13.5">
      <c r="B127" s="267"/>
      <c r="C127" s="268"/>
      <c r="D127" s="219" t="s">
        <v>191</v>
      </c>
      <c r="E127" s="269" t="s">
        <v>21</v>
      </c>
      <c r="F127" s="270" t="s">
        <v>337</v>
      </c>
      <c r="G127" s="268"/>
      <c r="H127" s="269" t="s">
        <v>21</v>
      </c>
      <c r="I127" s="271"/>
      <c r="J127" s="268"/>
      <c r="K127" s="268"/>
      <c r="L127" s="272"/>
      <c r="M127" s="273"/>
      <c r="N127" s="274"/>
      <c r="O127" s="274"/>
      <c r="P127" s="274"/>
      <c r="Q127" s="274"/>
      <c r="R127" s="274"/>
      <c r="S127" s="274"/>
      <c r="T127" s="275"/>
      <c r="AT127" s="276" t="s">
        <v>191</v>
      </c>
      <c r="AU127" s="276" t="s">
        <v>83</v>
      </c>
      <c r="AV127" s="15" t="s">
        <v>81</v>
      </c>
      <c r="AW127" s="15" t="s">
        <v>37</v>
      </c>
      <c r="AX127" s="15" t="s">
        <v>74</v>
      </c>
      <c r="AY127" s="276" t="s">
        <v>182</v>
      </c>
    </row>
    <row r="128" spans="2:65" s="12" customFormat="1" ht="13.5">
      <c r="B128" s="217"/>
      <c r="C128" s="218"/>
      <c r="D128" s="219" t="s">
        <v>191</v>
      </c>
      <c r="E128" s="220" t="s">
        <v>21</v>
      </c>
      <c r="F128" s="221" t="s">
        <v>338</v>
      </c>
      <c r="G128" s="218"/>
      <c r="H128" s="222">
        <v>8582</v>
      </c>
      <c r="I128" s="223"/>
      <c r="J128" s="218"/>
      <c r="K128" s="218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191</v>
      </c>
      <c r="AU128" s="228" t="s">
        <v>83</v>
      </c>
      <c r="AV128" s="12" t="s">
        <v>83</v>
      </c>
      <c r="AW128" s="12" t="s">
        <v>37</v>
      </c>
      <c r="AX128" s="12" t="s">
        <v>81</v>
      </c>
      <c r="AY128" s="228" t="s">
        <v>182</v>
      </c>
    </row>
    <row r="129" spans="2:65" s="1" customFormat="1" ht="25.5" customHeight="1">
      <c r="B129" s="43"/>
      <c r="C129" s="205" t="s">
        <v>10</v>
      </c>
      <c r="D129" s="205" t="s">
        <v>184</v>
      </c>
      <c r="E129" s="206" t="s">
        <v>339</v>
      </c>
      <c r="F129" s="207" t="s">
        <v>340</v>
      </c>
      <c r="G129" s="208" t="s">
        <v>187</v>
      </c>
      <c r="H129" s="209">
        <v>7640</v>
      </c>
      <c r="I129" s="210"/>
      <c r="J129" s="211">
        <f>ROUND(I129*H129,2)</f>
        <v>0</v>
      </c>
      <c r="K129" s="207" t="s">
        <v>341</v>
      </c>
      <c r="L129" s="63"/>
      <c r="M129" s="212" t="s">
        <v>21</v>
      </c>
      <c r="N129" s="213" t="s">
        <v>45</v>
      </c>
      <c r="O129" s="44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AR129" s="26" t="s">
        <v>189</v>
      </c>
      <c r="AT129" s="26" t="s">
        <v>184</v>
      </c>
      <c r="AU129" s="26" t="s">
        <v>83</v>
      </c>
      <c r="AY129" s="26" t="s">
        <v>182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26" t="s">
        <v>81</v>
      </c>
      <c r="BK129" s="216">
        <f>ROUND(I129*H129,2)</f>
        <v>0</v>
      </c>
      <c r="BL129" s="26" t="s">
        <v>189</v>
      </c>
      <c r="BM129" s="26" t="s">
        <v>342</v>
      </c>
    </row>
    <row r="130" spans="2:65" s="12" customFormat="1" ht="13.5">
      <c r="B130" s="217"/>
      <c r="C130" s="218"/>
      <c r="D130" s="219" t="s">
        <v>191</v>
      </c>
      <c r="E130" s="220" t="s">
        <v>21</v>
      </c>
      <c r="F130" s="221" t="s">
        <v>343</v>
      </c>
      <c r="G130" s="218"/>
      <c r="H130" s="222">
        <v>7640</v>
      </c>
      <c r="I130" s="223"/>
      <c r="J130" s="218"/>
      <c r="K130" s="218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191</v>
      </c>
      <c r="AU130" s="228" t="s">
        <v>83</v>
      </c>
      <c r="AV130" s="12" t="s">
        <v>83</v>
      </c>
      <c r="AW130" s="12" t="s">
        <v>37</v>
      </c>
      <c r="AX130" s="12" t="s">
        <v>81</v>
      </c>
      <c r="AY130" s="228" t="s">
        <v>182</v>
      </c>
    </row>
    <row r="131" spans="2:65" s="1" customFormat="1" ht="25.5" customHeight="1">
      <c r="B131" s="43"/>
      <c r="C131" s="205" t="s">
        <v>260</v>
      </c>
      <c r="D131" s="205" t="s">
        <v>184</v>
      </c>
      <c r="E131" s="206" t="s">
        <v>344</v>
      </c>
      <c r="F131" s="207" t="s">
        <v>345</v>
      </c>
      <c r="G131" s="208" t="s">
        <v>187</v>
      </c>
      <c r="H131" s="209">
        <v>7640</v>
      </c>
      <c r="I131" s="210"/>
      <c r="J131" s="211">
        <f>ROUND(I131*H131,2)</f>
        <v>0</v>
      </c>
      <c r="K131" s="207" t="s">
        <v>188</v>
      </c>
      <c r="L131" s="63"/>
      <c r="M131" s="212" t="s">
        <v>21</v>
      </c>
      <c r="N131" s="213" t="s">
        <v>45</v>
      </c>
      <c r="O131" s="44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AR131" s="26" t="s">
        <v>189</v>
      </c>
      <c r="AT131" s="26" t="s">
        <v>184</v>
      </c>
      <c r="AU131" s="26" t="s">
        <v>83</v>
      </c>
      <c r="AY131" s="26" t="s">
        <v>182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26" t="s">
        <v>81</v>
      </c>
      <c r="BK131" s="216">
        <f>ROUND(I131*H131,2)</f>
        <v>0</v>
      </c>
      <c r="BL131" s="26" t="s">
        <v>189</v>
      </c>
      <c r="BM131" s="26" t="s">
        <v>346</v>
      </c>
    </row>
    <row r="132" spans="2:65" s="12" customFormat="1" ht="13.5">
      <c r="B132" s="217"/>
      <c r="C132" s="218"/>
      <c r="D132" s="219" t="s">
        <v>191</v>
      </c>
      <c r="E132" s="220" t="s">
        <v>21</v>
      </c>
      <c r="F132" s="221" t="s">
        <v>343</v>
      </c>
      <c r="G132" s="218"/>
      <c r="H132" s="222">
        <v>7640</v>
      </c>
      <c r="I132" s="223"/>
      <c r="J132" s="218"/>
      <c r="K132" s="218"/>
      <c r="L132" s="224"/>
      <c r="M132" s="225"/>
      <c r="N132" s="226"/>
      <c r="O132" s="226"/>
      <c r="P132" s="226"/>
      <c r="Q132" s="226"/>
      <c r="R132" s="226"/>
      <c r="S132" s="226"/>
      <c r="T132" s="227"/>
      <c r="AT132" s="228" t="s">
        <v>191</v>
      </c>
      <c r="AU132" s="228" t="s">
        <v>83</v>
      </c>
      <c r="AV132" s="12" t="s">
        <v>83</v>
      </c>
      <c r="AW132" s="12" t="s">
        <v>37</v>
      </c>
      <c r="AX132" s="12" t="s">
        <v>81</v>
      </c>
      <c r="AY132" s="228" t="s">
        <v>182</v>
      </c>
    </row>
    <row r="133" spans="2:65" s="11" customFormat="1" ht="29.85" customHeight="1">
      <c r="B133" s="189"/>
      <c r="C133" s="190"/>
      <c r="D133" s="191" t="s">
        <v>73</v>
      </c>
      <c r="E133" s="203" t="s">
        <v>83</v>
      </c>
      <c r="F133" s="203" t="s">
        <v>347</v>
      </c>
      <c r="G133" s="190"/>
      <c r="H133" s="190"/>
      <c r="I133" s="193"/>
      <c r="J133" s="204">
        <f>BK133</f>
        <v>0</v>
      </c>
      <c r="K133" s="190"/>
      <c r="L133" s="195"/>
      <c r="M133" s="196"/>
      <c r="N133" s="197"/>
      <c r="O133" s="197"/>
      <c r="P133" s="198">
        <f>SUM(P134:P151)</f>
        <v>0</v>
      </c>
      <c r="Q133" s="197"/>
      <c r="R133" s="198">
        <f>SUM(R134:R151)</f>
        <v>0.97423749999999998</v>
      </c>
      <c r="S133" s="197"/>
      <c r="T133" s="199">
        <f>SUM(T134:T151)</f>
        <v>0</v>
      </c>
      <c r="AR133" s="200" t="s">
        <v>81</v>
      </c>
      <c r="AT133" s="201" t="s">
        <v>73</v>
      </c>
      <c r="AU133" s="201" t="s">
        <v>81</v>
      </c>
      <c r="AY133" s="200" t="s">
        <v>182</v>
      </c>
      <c r="BK133" s="202">
        <f>SUM(BK134:BK151)</f>
        <v>0</v>
      </c>
    </row>
    <row r="134" spans="2:65" s="1" customFormat="1" ht="25.5" customHeight="1">
      <c r="B134" s="43"/>
      <c r="C134" s="205" t="s">
        <v>265</v>
      </c>
      <c r="D134" s="205" t="s">
        <v>184</v>
      </c>
      <c r="E134" s="206" t="s">
        <v>348</v>
      </c>
      <c r="F134" s="207" t="s">
        <v>349</v>
      </c>
      <c r="G134" s="208" t="s">
        <v>236</v>
      </c>
      <c r="H134" s="209">
        <v>389.4</v>
      </c>
      <c r="I134" s="210"/>
      <c r="J134" s="211">
        <f>ROUND(I134*H134,2)</f>
        <v>0</v>
      </c>
      <c r="K134" s="207" t="s">
        <v>188</v>
      </c>
      <c r="L134" s="63"/>
      <c r="M134" s="212" t="s">
        <v>21</v>
      </c>
      <c r="N134" s="213" t="s">
        <v>45</v>
      </c>
      <c r="O134" s="44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AR134" s="26" t="s">
        <v>189</v>
      </c>
      <c r="AT134" s="26" t="s">
        <v>184</v>
      </c>
      <c r="AU134" s="26" t="s">
        <v>83</v>
      </c>
      <c r="AY134" s="26" t="s">
        <v>182</v>
      </c>
      <c r="BE134" s="216">
        <f>IF(N134="základní",J134,0)</f>
        <v>0</v>
      </c>
      <c r="BF134" s="216">
        <f>IF(N134="snížená",J134,0)</f>
        <v>0</v>
      </c>
      <c r="BG134" s="216">
        <f>IF(N134="zákl. přenesená",J134,0)</f>
        <v>0</v>
      </c>
      <c r="BH134" s="216">
        <f>IF(N134="sníž. přenesená",J134,0)</f>
        <v>0</v>
      </c>
      <c r="BI134" s="216">
        <f>IF(N134="nulová",J134,0)</f>
        <v>0</v>
      </c>
      <c r="BJ134" s="26" t="s">
        <v>81</v>
      </c>
      <c r="BK134" s="216">
        <f>ROUND(I134*H134,2)</f>
        <v>0</v>
      </c>
      <c r="BL134" s="26" t="s">
        <v>189</v>
      </c>
      <c r="BM134" s="26" t="s">
        <v>350</v>
      </c>
    </row>
    <row r="135" spans="2:65" s="12" customFormat="1" ht="13.5">
      <c r="B135" s="217"/>
      <c r="C135" s="218"/>
      <c r="D135" s="219" t="s">
        <v>191</v>
      </c>
      <c r="E135" s="220" t="s">
        <v>21</v>
      </c>
      <c r="F135" s="221" t="s">
        <v>351</v>
      </c>
      <c r="G135" s="218"/>
      <c r="H135" s="222">
        <v>66</v>
      </c>
      <c r="I135" s="223"/>
      <c r="J135" s="218"/>
      <c r="K135" s="218"/>
      <c r="L135" s="224"/>
      <c r="M135" s="225"/>
      <c r="N135" s="226"/>
      <c r="O135" s="226"/>
      <c r="P135" s="226"/>
      <c r="Q135" s="226"/>
      <c r="R135" s="226"/>
      <c r="S135" s="226"/>
      <c r="T135" s="227"/>
      <c r="AT135" s="228" t="s">
        <v>191</v>
      </c>
      <c r="AU135" s="228" t="s">
        <v>83</v>
      </c>
      <c r="AV135" s="12" t="s">
        <v>83</v>
      </c>
      <c r="AW135" s="12" t="s">
        <v>37</v>
      </c>
      <c r="AX135" s="12" t="s">
        <v>74</v>
      </c>
      <c r="AY135" s="228" t="s">
        <v>182</v>
      </c>
    </row>
    <row r="136" spans="2:65" s="12" customFormat="1" ht="13.5">
      <c r="B136" s="217"/>
      <c r="C136" s="218"/>
      <c r="D136" s="219" t="s">
        <v>191</v>
      </c>
      <c r="E136" s="220" t="s">
        <v>21</v>
      </c>
      <c r="F136" s="221" t="s">
        <v>352</v>
      </c>
      <c r="G136" s="218"/>
      <c r="H136" s="222">
        <v>323.39999999999998</v>
      </c>
      <c r="I136" s="223"/>
      <c r="J136" s="218"/>
      <c r="K136" s="218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191</v>
      </c>
      <c r="AU136" s="228" t="s">
        <v>83</v>
      </c>
      <c r="AV136" s="12" t="s">
        <v>83</v>
      </c>
      <c r="AW136" s="12" t="s">
        <v>37</v>
      </c>
      <c r="AX136" s="12" t="s">
        <v>74</v>
      </c>
      <c r="AY136" s="228" t="s">
        <v>182</v>
      </c>
    </row>
    <row r="137" spans="2:65" s="14" customFormat="1" ht="13.5">
      <c r="B137" s="246"/>
      <c r="C137" s="247"/>
      <c r="D137" s="219" t="s">
        <v>191</v>
      </c>
      <c r="E137" s="248" t="s">
        <v>21</v>
      </c>
      <c r="F137" s="249" t="s">
        <v>281</v>
      </c>
      <c r="G137" s="247"/>
      <c r="H137" s="250">
        <v>389.4</v>
      </c>
      <c r="I137" s="251"/>
      <c r="J137" s="247"/>
      <c r="K137" s="247"/>
      <c r="L137" s="252"/>
      <c r="M137" s="253"/>
      <c r="N137" s="254"/>
      <c r="O137" s="254"/>
      <c r="P137" s="254"/>
      <c r="Q137" s="254"/>
      <c r="R137" s="254"/>
      <c r="S137" s="254"/>
      <c r="T137" s="255"/>
      <c r="AT137" s="256" t="s">
        <v>191</v>
      </c>
      <c r="AU137" s="256" t="s">
        <v>83</v>
      </c>
      <c r="AV137" s="14" t="s">
        <v>189</v>
      </c>
      <c r="AW137" s="14" t="s">
        <v>37</v>
      </c>
      <c r="AX137" s="14" t="s">
        <v>81</v>
      </c>
      <c r="AY137" s="256" t="s">
        <v>182</v>
      </c>
    </row>
    <row r="138" spans="2:65" s="1" customFormat="1" ht="25.5" customHeight="1">
      <c r="B138" s="43"/>
      <c r="C138" s="205" t="s">
        <v>353</v>
      </c>
      <c r="D138" s="205" t="s">
        <v>184</v>
      </c>
      <c r="E138" s="206" t="s">
        <v>354</v>
      </c>
      <c r="F138" s="207" t="s">
        <v>355</v>
      </c>
      <c r="G138" s="208" t="s">
        <v>187</v>
      </c>
      <c r="H138" s="209">
        <v>885</v>
      </c>
      <c r="I138" s="210"/>
      <c r="J138" s="211">
        <f>ROUND(I138*H138,2)</f>
        <v>0</v>
      </c>
      <c r="K138" s="207" t="s">
        <v>188</v>
      </c>
      <c r="L138" s="63"/>
      <c r="M138" s="212" t="s">
        <v>21</v>
      </c>
      <c r="N138" s="213" t="s">
        <v>45</v>
      </c>
      <c r="O138" s="44"/>
      <c r="P138" s="214">
        <f>O138*H138</f>
        <v>0</v>
      </c>
      <c r="Q138" s="214">
        <v>1.7000000000000001E-4</v>
      </c>
      <c r="R138" s="214">
        <f>Q138*H138</f>
        <v>0.15045</v>
      </c>
      <c r="S138" s="214">
        <v>0</v>
      </c>
      <c r="T138" s="215">
        <f>S138*H138</f>
        <v>0</v>
      </c>
      <c r="AR138" s="26" t="s">
        <v>189</v>
      </c>
      <c r="AT138" s="26" t="s">
        <v>184</v>
      </c>
      <c r="AU138" s="26" t="s">
        <v>83</v>
      </c>
      <c r="AY138" s="26" t="s">
        <v>182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26" t="s">
        <v>81</v>
      </c>
      <c r="BK138" s="216">
        <f>ROUND(I138*H138,2)</f>
        <v>0</v>
      </c>
      <c r="BL138" s="26" t="s">
        <v>189</v>
      </c>
      <c r="BM138" s="26" t="s">
        <v>356</v>
      </c>
    </row>
    <row r="139" spans="2:65" s="12" customFormat="1" ht="13.5">
      <c r="B139" s="217"/>
      <c r="C139" s="218"/>
      <c r="D139" s="219" t="s">
        <v>191</v>
      </c>
      <c r="E139" s="220" t="s">
        <v>21</v>
      </c>
      <c r="F139" s="221" t="s">
        <v>357</v>
      </c>
      <c r="G139" s="218"/>
      <c r="H139" s="222">
        <v>150</v>
      </c>
      <c r="I139" s="223"/>
      <c r="J139" s="218"/>
      <c r="K139" s="218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191</v>
      </c>
      <c r="AU139" s="228" t="s">
        <v>83</v>
      </c>
      <c r="AV139" s="12" t="s">
        <v>83</v>
      </c>
      <c r="AW139" s="12" t="s">
        <v>37</v>
      </c>
      <c r="AX139" s="12" t="s">
        <v>74</v>
      </c>
      <c r="AY139" s="228" t="s">
        <v>182</v>
      </c>
    </row>
    <row r="140" spans="2:65" s="12" customFormat="1" ht="13.5">
      <c r="B140" s="217"/>
      <c r="C140" s="218"/>
      <c r="D140" s="219" t="s">
        <v>191</v>
      </c>
      <c r="E140" s="220" t="s">
        <v>21</v>
      </c>
      <c r="F140" s="221" t="s">
        <v>358</v>
      </c>
      <c r="G140" s="218"/>
      <c r="H140" s="222">
        <v>735</v>
      </c>
      <c r="I140" s="223"/>
      <c r="J140" s="218"/>
      <c r="K140" s="218"/>
      <c r="L140" s="224"/>
      <c r="M140" s="225"/>
      <c r="N140" s="226"/>
      <c r="O140" s="226"/>
      <c r="P140" s="226"/>
      <c r="Q140" s="226"/>
      <c r="R140" s="226"/>
      <c r="S140" s="226"/>
      <c r="T140" s="227"/>
      <c r="AT140" s="228" t="s">
        <v>191</v>
      </c>
      <c r="AU140" s="228" t="s">
        <v>83</v>
      </c>
      <c r="AV140" s="12" t="s">
        <v>83</v>
      </c>
      <c r="AW140" s="12" t="s">
        <v>37</v>
      </c>
      <c r="AX140" s="12" t="s">
        <v>74</v>
      </c>
      <c r="AY140" s="228" t="s">
        <v>182</v>
      </c>
    </row>
    <row r="141" spans="2:65" s="14" customFormat="1" ht="13.5">
      <c r="B141" s="246"/>
      <c r="C141" s="247"/>
      <c r="D141" s="219" t="s">
        <v>191</v>
      </c>
      <c r="E141" s="248" t="s">
        <v>21</v>
      </c>
      <c r="F141" s="249" t="s">
        <v>281</v>
      </c>
      <c r="G141" s="247"/>
      <c r="H141" s="250">
        <v>885</v>
      </c>
      <c r="I141" s="251"/>
      <c r="J141" s="247"/>
      <c r="K141" s="247"/>
      <c r="L141" s="252"/>
      <c r="M141" s="253"/>
      <c r="N141" s="254"/>
      <c r="O141" s="254"/>
      <c r="P141" s="254"/>
      <c r="Q141" s="254"/>
      <c r="R141" s="254"/>
      <c r="S141" s="254"/>
      <c r="T141" s="255"/>
      <c r="AT141" s="256" t="s">
        <v>191</v>
      </c>
      <c r="AU141" s="256" t="s">
        <v>83</v>
      </c>
      <c r="AV141" s="14" t="s">
        <v>189</v>
      </c>
      <c r="AW141" s="14" t="s">
        <v>37</v>
      </c>
      <c r="AX141" s="14" t="s">
        <v>81</v>
      </c>
      <c r="AY141" s="256" t="s">
        <v>182</v>
      </c>
    </row>
    <row r="142" spans="2:65" s="1" customFormat="1" ht="16.5" customHeight="1">
      <c r="B142" s="43"/>
      <c r="C142" s="257" t="s">
        <v>359</v>
      </c>
      <c r="D142" s="257" t="s">
        <v>304</v>
      </c>
      <c r="E142" s="258" t="s">
        <v>360</v>
      </c>
      <c r="F142" s="259" t="s">
        <v>361</v>
      </c>
      <c r="G142" s="260" t="s">
        <v>187</v>
      </c>
      <c r="H142" s="261">
        <v>929.25</v>
      </c>
      <c r="I142" s="262"/>
      <c r="J142" s="263">
        <f>ROUND(I142*H142,2)</f>
        <v>0</v>
      </c>
      <c r="K142" s="259" t="s">
        <v>188</v>
      </c>
      <c r="L142" s="264"/>
      <c r="M142" s="265" t="s">
        <v>21</v>
      </c>
      <c r="N142" s="266" t="s">
        <v>45</v>
      </c>
      <c r="O142" s="44"/>
      <c r="P142" s="214">
        <f>O142*H142</f>
        <v>0</v>
      </c>
      <c r="Q142" s="214">
        <v>1.4999999999999999E-4</v>
      </c>
      <c r="R142" s="214">
        <f>Q142*H142</f>
        <v>0.1393875</v>
      </c>
      <c r="S142" s="214">
        <v>0</v>
      </c>
      <c r="T142" s="215">
        <f>S142*H142</f>
        <v>0</v>
      </c>
      <c r="AR142" s="26" t="s">
        <v>218</v>
      </c>
      <c r="AT142" s="26" t="s">
        <v>304</v>
      </c>
      <c r="AU142" s="26" t="s">
        <v>83</v>
      </c>
      <c r="AY142" s="26" t="s">
        <v>182</v>
      </c>
      <c r="BE142" s="216">
        <f>IF(N142="základní",J142,0)</f>
        <v>0</v>
      </c>
      <c r="BF142" s="216">
        <f>IF(N142="snížená",J142,0)</f>
        <v>0</v>
      </c>
      <c r="BG142" s="216">
        <f>IF(N142="zákl. přenesená",J142,0)</f>
        <v>0</v>
      </c>
      <c r="BH142" s="216">
        <f>IF(N142="sníž. přenesená",J142,0)</f>
        <v>0</v>
      </c>
      <c r="BI142" s="216">
        <f>IF(N142="nulová",J142,0)</f>
        <v>0</v>
      </c>
      <c r="BJ142" s="26" t="s">
        <v>81</v>
      </c>
      <c r="BK142" s="216">
        <f>ROUND(I142*H142,2)</f>
        <v>0</v>
      </c>
      <c r="BL142" s="26" t="s">
        <v>189</v>
      </c>
      <c r="BM142" s="26" t="s">
        <v>362</v>
      </c>
    </row>
    <row r="143" spans="2:65" s="12" customFormat="1" ht="13.5">
      <c r="B143" s="217"/>
      <c r="C143" s="218"/>
      <c r="D143" s="219" t="s">
        <v>191</v>
      </c>
      <c r="E143" s="218"/>
      <c r="F143" s="221" t="s">
        <v>363</v>
      </c>
      <c r="G143" s="218"/>
      <c r="H143" s="222">
        <v>929.25</v>
      </c>
      <c r="I143" s="223"/>
      <c r="J143" s="218"/>
      <c r="K143" s="218"/>
      <c r="L143" s="224"/>
      <c r="M143" s="225"/>
      <c r="N143" s="226"/>
      <c r="O143" s="226"/>
      <c r="P143" s="226"/>
      <c r="Q143" s="226"/>
      <c r="R143" s="226"/>
      <c r="S143" s="226"/>
      <c r="T143" s="227"/>
      <c r="AT143" s="228" t="s">
        <v>191</v>
      </c>
      <c r="AU143" s="228" t="s">
        <v>83</v>
      </c>
      <c r="AV143" s="12" t="s">
        <v>83</v>
      </c>
      <c r="AW143" s="12" t="s">
        <v>6</v>
      </c>
      <c r="AX143" s="12" t="s">
        <v>81</v>
      </c>
      <c r="AY143" s="228" t="s">
        <v>182</v>
      </c>
    </row>
    <row r="144" spans="2:65" s="1" customFormat="1" ht="16.5" customHeight="1">
      <c r="B144" s="43"/>
      <c r="C144" s="205" t="s">
        <v>364</v>
      </c>
      <c r="D144" s="205" t="s">
        <v>184</v>
      </c>
      <c r="E144" s="206" t="s">
        <v>365</v>
      </c>
      <c r="F144" s="207" t="s">
        <v>366</v>
      </c>
      <c r="G144" s="208" t="s">
        <v>236</v>
      </c>
      <c r="H144" s="209">
        <v>17.7</v>
      </c>
      <c r="I144" s="210"/>
      <c r="J144" s="211">
        <f>ROUND(I144*H144,2)</f>
        <v>0</v>
      </c>
      <c r="K144" s="207" t="s">
        <v>188</v>
      </c>
      <c r="L144" s="63"/>
      <c r="M144" s="212" t="s">
        <v>21</v>
      </c>
      <c r="N144" s="213" t="s">
        <v>45</v>
      </c>
      <c r="O144" s="44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AR144" s="26" t="s">
        <v>189</v>
      </c>
      <c r="AT144" s="26" t="s">
        <v>184</v>
      </c>
      <c r="AU144" s="26" t="s">
        <v>83</v>
      </c>
      <c r="AY144" s="26" t="s">
        <v>182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26" t="s">
        <v>81</v>
      </c>
      <c r="BK144" s="216">
        <f>ROUND(I144*H144,2)</f>
        <v>0</v>
      </c>
      <c r="BL144" s="26" t="s">
        <v>189</v>
      </c>
      <c r="BM144" s="26" t="s">
        <v>367</v>
      </c>
    </row>
    <row r="145" spans="2:65" s="12" customFormat="1" ht="13.5">
      <c r="B145" s="217"/>
      <c r="C145" s="218"/>
      <c r="D145" s="219" t="s">
        <v>191</v>
      </c>
      <c r="E145" s="220" t="s">
        <v>21</v>
      </c>
      <c r="F145" s="221" t="s">
        <v>368</v>
      </c>
      <c r="G145" s="218"/>
      <c r="H145" s="222">
        <v>3</v>
      </c>
      <c r="I145" s="223"/>
      <c r="J145" s="218"/>
      <c r="K145" s="218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191</v>
      </c>
      <c r="AU145" s="228" t="s">
        <v>83</v>
      </c>
      <c r="AV145" s="12" t="s">
        <v>83</v>
      </c>
      <c r="AW145" s="12" t="s">
        <v>37</v>
      </c>
      <c r="AX145" s="12" t="s">
        <v>74</v>
      </c>
      <c r="AY145" s="228" t="s">
        <v>182</v>
      </c>
    </row>
    <row r="146" spans="2:65" s="12" customFormat="1" ht="13.5">
      <c r="B146" s="217"/>
      <c r="C146" s="218"/>
      <c r="D146" s="219" t="s">
        <v>191</v>
      </c>
      <c r="E146" s="220" t="s">
        <v>21</v>
      </c>
      <c r="F146" s="221" t="s">
        <v>369</v>
      </c>
      <c r="G146" s="218"/>
      <c r="H146" s="222">
        <v>14.7</v>
      </c>
      <c r="I146" s="223"/>
      <c r="J146" s="218"/>
      <c r="K146" s="218"/>
      <c r="L146" s="224"/>
      <c r="M146" s="225"/>
      <c r="N146" s="226"/>
      <c r="O146" s="226"/>
      <c r="P146" s="226"/>
      <c r="Q146" s="226"/>
      <c r="R146" s="226"/>
      <c r="S146" s="226"/>
      <c r="T146" s="227"/>
      <c r="AT146" s="228" t="s">
        <v>191</v>
      </c>
      <c r="AU146" s="228" t="s">
        <v>83</v>
      </c>
      <c r="AV146" s="12" t="s">
        <v>83</v>
      </c>
      <c r="AW146" s="12" t="s">
        <v>37</v>
      </c>
      <c r="AX146" s="12" t="s">
        <v>74</v>
      </c>
      <c r="AY146" s="228" t="s">
        <v>182</v>
      </c>
    </row>
    <row r="147" spans="2:65" s="14" customFormat="1" ht="13.5">
      <c r="B147" s="246"/>
      <c r="C147" s="247"/>
      <c r="D147" s="219" t="s">
        <v>191</v>
      </c>
      <c r="E147" s="248" t="s">
        <v>21</v>
      </c>
      <c r="F147" s="249" t="s">
        <v>281</v>
      </c>
      <c r="G147" s="247"/>
      <c r="H147" s="250">
        <v>17.7</v>
      </c>
      <c r="I147" s="251"/>
      <c r="J147" s="247"/>
      <c r="K147" s="247"/>
      <c r="L147" s="252"/>
      <c r="M147" s="253"/>
      <c r="N147" s="254"/>
      <c r="O147" s="254"/>
      <c r="P147" s="254"/>
      <c r="Q147" s="254"/>
      <c r="R147" s="254"/>
      <c r="S147" s="254"/>
      <c r="T147" s="255"/>
      <c r="AT147" s="256" t="s">
        <v>191</v>
      </c>
      <c r="AU147" s="256" t="s">
        <v>83</v>
      </c>
      <c r="AV147" s="14" t="s">
        <v>189</v>
      </c>
      <c r="AW147" s="14" t="s">
        <v>37</v>
      </c>
      <c r="AX147" s="14" t="s">
        <v>81</v>
      </c>
      <c r="AY147" s="256" t="s">
        <v>182</v>
      </c>
    </row>
    <row r="148" spans="2:65" s="1" customFormat="1" ht="16.5" customHeight="1">
      <c r="B148" s="43"/>
      <c r="C148" s="205" t="s">
        <v>9</v>
      </c>
      <c r="D148" s="205" t="s">
        <v>184</v>
      </c>
      <c r="E148" s="206" t="s">
        <v>370</v>
      </c>
      <c r="F148" s="207" t="s">
        <v>371</v>
      </c>
      <c r="G148" s="208" t="s">
        <v>372</v>
      </c>
      <c r="H148" s="209">
        <v>590</v>
      </c>
      <c r="I148" s="210"/>
      <c r="J148" s="211">
        <f>ROUND(I148*H148,2)</f>
        <v>0</v>
      </c>
      <c r="K148" s="207" t="s">
        <v>188</v>
      </c>
      <c r="L148" s="63"/>
      <c r="M148" s="212" t="s">
        <v>21</v>
      </c>
      <c r="N148" s="213" t="s">
        <v>45</v>
      </c>
      <c r="O148" s="44"/>
      <c r="P148" s="214">
        <f>O148*H148</f>
        <v>0</v>
      </c>
      <c r="Q148" s="214">
        <v>1.16E-3</v>
      </c>
      <c r="R148" s="214">
        <f>Q148*H148</f>
        <v>0.68440000000000001</v>
      </c>
      <c r="S148" s="214">
        <v>0</v>
      </c>
      <c r="T148" s="215">
        <f>S148*H148</f>
        <v>0</v>
      </c>
      <c r="AR148" s="26" t="s">
        <v>189</v>
      </c>
      <c r="AT148" s="26" t="s">
        <v>184</v>
      </c>
      <c r="AU148" s="26" t="s">
        <v>83</v>
      </c>
      <c r="AY148" s="26" t="s">
        <v>182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26" t="s">
        <v>81</v>
      </c>
      <c r="BK148" s="216">
        <f>ROUND(I148*H148,2)</f>
        <v>0</v>
      </c>
      <c r="BL148" s="26" t="s">
        <v>189</v>
      </c>
      <c r="BM148" s="26" t="s">
        <v>373</v>
      </c>
    </row>
    <row r="149" spans="2:65" s="12" customFormat="1" ht="13.5">
      <c r="B149" s="217"/>
      <c r="C149" s="218"/>
      <c r="D149" s="219" t="s">
        <v>191</v>
      </c>
      <c r="E149" s="220" t="s">
        <v>21</v>
      </c>
      <c r="F149" s="221" t="s">
        <v>374</v>
      </c>
      <c r="G149" s="218"/>
      <c r="H149" s="222">
        <v>100</v>
      </c>
      <c r="I149" s="223"/>
      <c r="J149" s="218"/>
      <c r="K149" s="218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191</v>
      </c>
      <c r="AU149" s="228" t="s">
        <v>83</v>
      </c>
      <c r="AV149" s="12" t="s">
        <v>83</v>
      </c>
      <c r="AW149" s="12" t="s">
        <v>37</v>
      </c>
      <c r="AX149" s="12" t="s">
        <v>74</v>
      </c>
      <c r="AY149" s="228" t="s">
        <v>182</v>
      </c>
    </row>
    <row r="150" spans="2:65" s="12" customFormat="1" ht="13.5">
      <c r="B150" s="217"/>
      <c r="C150" s="218"/>
      <c r="D150" s="219" t="s">
        <v>191</v>
      </c>
      <c r="E150" s="220" t="s">
        <v>21</v>
      </c>
      <c r="F150" s="221" t="s">
        <v>375</v>
      </c>
      <c r="G150" s="218"/>
      <c r="H150" s="222">
        <v>490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AT150" s="228" t="s">
        <v>191</v>
      </c>
      <c r="AU150" s="228" t="s">
        <v>83</v>
      </c>
      <c r="AV150" s="12" t="s">
        <v>83</v>
      </c>
      <c r="AW150" s="12" t="s">
        <v>37</v>
      </c>
      <c r="AX150" s="12" t="s">
        <v>74</v>
      </c>
      <c r="AY150" s="228" t="s">
        <v>182</v>
      </c>
    </row>
    <row r="151" spans="2:65" s="14" customFormat="1" ht="13.5">
      <c r="B151" s="246"/>
      <c r="C151" s="247"/>
      <c r="D151" s="219" t="s">
        <v>191</v>
      </c>
      <c r="E151" s="248" t="s">
        <v>21</v>
      </c>
      <c r="F151" s="249" t="s">
        <v>281</v>
      </c>
      <c r="G151" s="247"/>
      <c r="H151" s="250">
        <v>590</v>
      </c>
      <c r="I151" s="251"/>
      <c r="J151" s="247"/>
      <c r="K151" s="247"/>
      <c r="L151" s="252"/>
      <c r="M151" s="253"/>
      <c r="N151" s="254"/>
      <c r="O151" s="254"/>
      <c r="P151" s="254"/>
      <c r="Q151" s="254"/>
      <c r="R151" s="254"/>
      <c r="S151" s="254"/>
      <c r="T151" s="255"/>
      <c r="AT151" s="256" t="s">
        <v>191</v>
      </c>
      <c r="AU151" s="256" t="s">
        <v>83</v>
      </c>
      <c r="AV151" s="14" t="s">
        <v>189</v>
      </c>
      <c r="AW151" s="14" t="s">
        <v>37</v>
      </c>
      <c r="AX151" s="14" t="s">
        <v>81</v>
      </c>
      <c r="AY151" s="256" t="s">
        <v>182</v>
      </c>
    </row>
    <row r="152" spans="2:65" s="11" customFormat="1" ht="29.85" customHeight="1">
      <c r="B152" s="189"/>
      <c r="C152" s="190"/>
      <c r="D152" s="191" t="s">
        <v>73</v>
      </c>
      <c r="E152" s="203" t="s">
        <v>197</v>
      </c>
      <c r="F152" s="203" t="s">
        <v>376</v>
      </c>
      <c r="G152" s="190"/>
      <c r="H152" s="190"/>
      <c r="I152" s="193"/>
      <c r="J152" s="204">
        <f>BK152</f>
        <v>0</v>
      </c>
      <c r="K152" s="190"/>
      <c r="L152" s="195"/>
      <c r="M152" s="196"/>
      <c r="N152" s="197"/>
      <c r="O152" s="197"/>
      <c r="P152" s="198">
        <f>SUM(P153:P156)</f>
        <v>0</v>
      </c>
      <c r="Q152" s="197"/>
      <c r="R152" s="198">
        <f>SUM(R153:R156)</f>
        <v>22.410800000000002</v>
      </c>
      <c r="S152" s="197"/>
      <c r="T152" s="199">
        <f>SUM(T153:T156)</f>
        <v>0</v>
      </c>
      <c r="AR152" s="200" t="s">
        <v>81</v>
      </c>
      <c r="AT152" s="201" t="s">
        <v>73</v>
      </c>
      <c r="AU152" s="201" t="s">
        <v>81</v>
      </c>
      <c r="AY152" s="200" t="s">
        <v>182</v>
      </c>
      <c r="BK152" s="202">
        <f>SUM(BK153:BK156)</f>
        <v>0</v>
      </c>
    </row>
    <row r="153" spans="2:65" s="1" customFormat="1" ht="25.5" customHeight="1">
      <c r="B153" s="43"/>
      <c r="C153" s="205" t="s">
        <v>377</v>
      </c>
      <c r="D153" s="205" t="s">
        <v>184</v>
      </c>
      <c r="E153" s="206" t="s">
        <v>378</v>
      </c>
      <c r="F153" s="207" t="s">
        <v>379</v>
      </c>
      <c r="G153" s="208" t="s">
        <v>372</v>
      </c>
      <c r="H153" s="209">
        <v>40</v>
      </c>
      <c r="I153" s="210"/>
      <c r="J153" s="211">
        <f>ROUND(I153*H153,2)</f>
        <v>0</v>
      </c>
      <c r="K153" s="207" t="s">
        <v>268</v>
      </c>
      <c r="L153" s="63"/>
      <c r="M153" s="212" t="s">
        <v>21</v>
      </c>
      <c r="N153" s="213" t="s">
        <v>45</v>
      </c>
      <c r="O153" s="44"/>
      <c r="P153" s="214">
        <f>O153*H153</f>
        <v>0</v>
      </c>
      <c r="Q153" s="214">
        <v>0.24127000000000001</v>
      </c>
      <c r="R153" s="214">
        <f>Q153*H153</f>
        <v>9.6508000000000003</v>
      </c>
      <c r="S153" s="214">
        <v>0</v>
      </c>
      <c r="T153" s="215">
        <f>S153*H153</f>
        <v>0</v>
      </c>
      <c r="AR153" s="26" t="s">
        <v>189</v>
      </c>
      <c r="AT153" s="26" t="s">
        <v>184</v>
      </c>
      <c r="AU153" s="26" t="s">
        <v>83</v>
      </c>
      <c r="AY153" s="26" t="s">
        <v>182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26" t="s">
        <v>81</v>
      </c>
      <c r="BK153" s="216">
        <f>ROUND(I153*H153,2)</f>
        <v>0</v>
      </c>
      <c r="BL153" s="26" t="s">
        <v>189</v>
      </c>
      <c r="BM153" s="26" t="s">
        <v>380</v>
      </c>
    </row>
    <row r="154" spans="2:65" s="1" customFormat="1" ht="16.5" customHeight="1">
      <c r="B154" s="43"/>
      <c r="C154" s="257" t="s">
        <v>381</v>
      </c>
      <c r="D154" s="257" t="s">
        <v>304</v>
      </c>
      <c r="E154" s="258" t="s">
        <v>382</v>
      </c>
      <c r="F154" s="259" t="s">
        <v>383</v>
      </c>
      <c r="G154" s="260" t="s">
        <v>204</v>
      </c>
      <c r="H154" s="261">
        <v>8</v>
      </c>
      <c r="I154" s="262"/>
      <c r="J154" s="263">
        <f>ROUND(I154*H154,2)</f>
        <v>0</v>
      </c>
      <c r="K154" s="259" t="s">
        <v>188</v>
      </c>
      <c r="L154" s="264"/>
      <c r="M154" s="265" t="s">
        <v>21</v>
      </c>
      <c r="N154" s="266" t="s">
        <v>45</v>
      </c>
      <c r="O154" s="44"/>
      <c r="P154" s="214">
        <f>O154*H154</f>
        <v>0</v>
      </c>
      <c r="Q154" s="214">
        <v>3.2500000000000001E-2</v>
      </c>
      <c r="R154" s="214">
        <f>Q154*H154</f>
        <v>0.26</v>
      </c>
      <c r="S154" s="214">
        <v>0</v>
      </c>
      <c r="T154" s="215">
        <f>S154*H154</f>
        <v>0</v>
      </c>
      <c r="AR154" s="26" t="s">
        <v>218</v>
      </c>
      <c r="AT154" s="26" t="s">
        <v>304</v>
      </c>
      <c r="AU154" s="26" t="s">
        <v>83</v>
      </c>
      <c r="AY154" s="26" t="s">
        <v>182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26" t="s">
        <v>81</v>
      </c>
      <c r="BK154" s="216">
        <f>ROUND(I154*H154,2)</f>
        <v>0</v>
      </c>
      <c r="BL154" s="26" t="s">
        <v>189</v>
      </c>
      <c r="BM154" s="26" t="s">
        <v>384</v>
      </c>
    </row>
    <row r="155" spans="2:65" s="1" customFormat="1" ht="16.5" customHeight="1">
      <c r="B155" s="43"/>
      <c r="C155" s="257" t="s">
        <v>385</v>
      </c>
      <c r="D155" s="257" t="s">
        <v>304</v>
      </c>
      <c r="E155" s="258" t="s">
        <v>386</v>
      </c>
      <c r="F155" s="259" t="s">
        <v>387</v>
      </c>
      <c r="G155" s="260" t="s">
        <v>204</v>
      </c>
      <c r="H155" s="261">
        <v>250</v>
      </c>
      <c r="I155" s="262"/>
      <c r="J155" s="263">
        <f>ROUND(I155*H155,2)</f>
        <v>0</v>
      </c>
      <c r="K155" s="259" t="s">
        <v>188</v>
      </c>
      <c r="L155" s="264"/>
      <c r="M155" s="265" t="s">
        <v>21</v>
      </c>
      <c r="N155" s="266" t="s">
        <v>45</v>
      </c>
      <c r="O155" s="44"/>
      <c r="P155" s="214">
        <f>O155*H155</f>
        <v>0</v>
      </c>
      <c r="Q155" s="214">
        <v>0.05</v>
      </c>
      <c r="R155" s="214">
        <f>Q155*H155</f>
        <v>12.5</v>
      </c>
      <c r="S155" s="214">
        <v>0</v>
      </c>
      <c r="T155" s="215">
        <f>S155*H155</f>
        <v>0</v>
      </c>
      <c r="AR155" s="26" t="s">
        <v>218</v>
      </c>
      <c r="AT155" s="26" t="s">
        <v>304</v>
      </c>
      <c r="AU155" s="26" t="s">
        <v>83</v>
      </c>
      <c r="AY155" s="26" t="s">
        <v>182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26" t="s">
        <v>81</v>
      </c>
      <c r="BK155" s="216">
        <f>ROUND(I155*H155,2)</f>
        <v>0</v>
      </c>
      <c r="BL155" s="26" t="s">
        <v>189</v>
      </c>
      <c r="BM155" s="26" t="s">
        <v>388</v>
      </c>
    </row>
    <row r="156" spans="2:65" s="12" customFormat="1" ht="13.5">
      <c r="B156" s="217"/>
      <c r="C156" s="218"/>
      <c r="D156" s="219" t="s">
        <v>191</v>
      </c>
      <c r="E156" s="220" t="s">
        <v>21</v>
      </c>
      <c r="F156" s="221" t="s">
        <v>389</v>
      </c>
      <c r="G156" s="218"/>
      <c r="H156" s="222">
        <v>250</v>
      </c>
      <c r="I156" s="223"/>
      <c r="J156" s="218"/>
      <c r="K156" s="218"/>
      <c r="L156" s="224"/>
      <c r="M156" s="225"/>
      <c r="N156" s="226"/>
      <c r="O156" s="226"/>
      <c r="P156" s="226"/>
      <c r="Q156" s="226"/>
      <c r="R156" s="226"/>
      <c r="S156" s="226"/>
      <c r="T156" s="227"/>
      <c r="AT156" s="228" t="s">
        <v>191</v>
      </c>
      <c r="AU156" s="228" t="s">
        <v>83</v>
      </c>
      <c r="AV156" s="12" t="s">
        <v>83</v>
      </c>
      <c r="AW156" s="12" t="s">
        <v>37</v>
      </c>
      <c r="AX156" s="12" t="s">
        <v>81</v>
      </c>
      <c r="AY156" s="228" t="s">
        <v>182</v>
      </c>
    </row>
    <row r="157" spans="2:65" s="11" customFormat="1" ht="29.85" customHeight="1">
      <c r="B157" s="189"/>
      <c r="C157" s="190"/>
      <c r="D157" s="191" t="s">
        <v>73</v>
      </c>
      <c r="E157" s="203" t="s">
        <v>206</v>
      </c>
      <c r="F157" s="203" t="s">
        <v>390</v>
      </c>
      <c r="G157" s="190"/>
      <c r="H157" s="190"/>
      <c r="I157" s="193"/>
      <c r="J157" s="204">
        <f>BK157</f>
        <v>0</v>
      </c>
      <c r="K157" s="190"/>
      <c r="L157" s="195"/>
      <c r="M157" s="196"/>
      <c r="N157" s="197"/>
      <c r="O157" s="197"/>
      <c r="P157" s="198">
        <f>SUM(P158:P177)</f>
        <v>0</v>
      </c>
      <c r="Q157" s="197"/>
      <c r="R157" s="198">
        <f>SUM(R158:R177)</f>
        <v>0</v>
      </c>
      <c r="S157" s="197"/>
      <c r="T157" s="199">
        <f>SUM(T158:T177)</f>
        <v>0</v>
      </c>
      <c r="AR157" s="200" t="s">
        <v>81</v>
      </c>
      <c r="AT157" s="201" t="s">
        <v>73</v>
      </c>
      <c r="AU157" s="201" t="s">
        <v>81</v>
      </c>
      <c r="AY157" s="200" t="s">
        <v>182</v>
      </c>
      <c r="BK157" s="202">
        <f>SUM(BK158:BK177)</f>
        <v>0</v>
      </c>
    </row>
    <row r="158" spans="2:65" s="1" customFormat="1" ht="25.5" customHeight="1">
      <c r="B158" s="43"/>
      <c r="C158" s="205" t="s">
        <v>391</v>
      </c>
      <c r="D158" s="205" t="s">
        <v>184</v>
      </c>
      <c r="E158" s="206" t="s">
        <v>392</v>
      </c>
      <c r="F158" s="207" t="s">
        <v>393</v>
      </c>
      <c r="G158" s="208" t="s">
        <v>187</v>
      </c>
      <c r="H158" s="209">
        <v>6190.73</v>
      </c>
      <c r="I158" s="210"/>
      <c r="J158" s="211">
        <f>ROUND(I158*H158,2)</f>
        <v>0</v>
      </c>
      <c r="K158" s="207" t="s">
        <v>188</v>
      </c>
      <c r="L158" s="63"/>
      <c r="M158" s="212" t="s">
        <v>21</v>
      </c>
      <c r="N158" s="213" t="s">
        <v>45</v>
      </c>
      <c r="O158" s="44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AR158" s="26" t="s">
        <v>189</v>
      </c>
      <c r="AT158" s="26" t="s">
        <v>184</v>
      </c>
      <c r="AU158" s="26" t="s">
        <v>83</v>
      </c>
      <c r="AY158" s="26" t="s">
        <v>182</v>
      </c>
      <c r="BE158" s="216">
        <f>IF(N158="základní",J158,0)</f>
        <v>0</v>
      </c>
      <c r="BF158" s="216">
        <f>IF(N158="snížená",J158,0)</f>
        <v>0</v>
      </c>
      <c r="BG158" s="216">
        <f>IF(N158="zákl. přenesená",J158,0)</f>
        <v>0</v>
      </c>
      <c r="BH158" s="216">
        <f>IF(N158="sníž. přenesená",J158,0)</f>
        <v>0</v>
      </c>
      <c r="BI158" s="216">
        <f>IF(N158="nulová",J158,0)</f>
        <v>0</v>
      </c>
      <c r="BJ158" s="26" t="s">
        <v>81</v>
      </c>
      <c r="BK158" s="216">
        <f>ROUND(I158*H158,2)</f>
        <v>0</v>
      </c>
      <c r="BL158" s="26" t="s">
        <v>189</v>
      </c>
      <c r="BM158" s="26" t="s">
        <v>394</v>
      </c>
    </row>
    <row r="159" spans="2:65" s="15" customFormat="1" ht="13.5">
      <c r="B159" s="267"/>
      <c r="C159" s="268"/>
      <c r="D159" s="219" t="s">
        <v>191</v>
      </c>
      <c r="E159" s="269" t="s">
        <v>21</v>
      </c>
      <c r="F159" s="270" t="s">
        <v>326</v>
      </c>
      <c r="G159" s="268"/>
      <c r="H159" s="269" t="s">
        <v>21</v>
      </c>
      <c r="I159" s="271"/>
      <c r="J159" s="268"/>
      <c r="K159" s="268"/>
      <c r="L159" s="272"/>
      <c r="M159" s="273"/>
      <c r="N159" s="274"/>
      <c r="O159" s="274"/>
      <c r="P159" s="274"/>
      <c r="Q159" s="274"/>
      <c r="R159" s="274"/>
      <c r="S159" s="274"/>
      <c r="T159" s="275"/>
      <c r="AT159" s="276" t="s">
        <v>191</v>
      </c>
      <c r="AU159" s="276" t="s">
        <v>83</v>
      </c>
      <c r="AV159" s="15" t="s">
        <v>81</v>
      </c>
      <c r="AW159" s="15" t="s">
        <v>37</v>
      </c>
      <c r="AX159" s="15" t="s">
        <v>74</v>
      </c>
      <c r="AY159" s="276" t="s">
        <v>182</v>
      </c>
    </row>
    <row r="160" spans="2:65" s="12" customFormat="1" ht="13.5">
      <c r="B160" s="217"/>
      <c r="C160" s="218"/>
      <c r="D160" s="219" t="s">
        <v>191</v>
      </c>
      <c r="E160" s="220" t="s">
        <v>21</v>
      </c>
      <c r="F160" s="221" t="s">
        <v>395</v>
      </c>
      <c r="G160" s="218"/>
      <c r="H160" s="222">
        <v>6190.73</v>
      </c>
      <c r="I160" s="223"/>
      <c r="J160" s="218"/>
      <c r="K160" s="218"/>
      <c r="L160" s="224"/>
      <c r="M160" s="225"/>
      <c r="N160" s="226"/>
      <c r="O160" s="226"/>
      <c r="P160" s="226"/>
      <c r="Q160" s="226"/>
      <c r="R160" s="226"/>
      <c r="S160" s="226"/>
      <c r="T160" s="227"/>
      <c r="AT160" s="228" t="s">
        <v>191</v>
      </c>
      <c r="AU160" s="228" t="s">
        <v>83</v>
      </c>
      <c r="AV160" s="12" t="s">
        <v>83</v>
      </c>
      <c r="AW160" s="12" t="s">
        <v>37</v>
      </c>
      <c r="AX160" s="12" t="s">
        <v>81</v>
      </c>
      <c r="AY160" s="228" t="s">
        <v>182</v>
      </c>
    </row>
    <row r="161" spans="2:65" s="1" customFormat="1" ht="25.5" customHeight="1">
      <c r="B161" s="43"/>
      <c r="C161" s="205" t="s">
        <v>396</v>
      </c>
      <c r="D161" s="205" t="s">
        <v>184</v>
      </c>
      <c r="E161" s="206" t="s">
        <v>397</v>
      </c>
      <c r="F161" s="207" t="s">
        <v>398</v>
      </c>
      <c r="G161" s="208" t="s">
        <v>187</v>
      </c>
      <c r="H161" s="209">
        <v>6190.73</v>
      </c>
      <c r="I161" s="210"/>
      <c r="J161" s="211">
        <f>ROUND(I161*H161,2)</f>
        <v>0</v>
      </c>
      <c r="K161" s="207" t="s">
        <v>188</v>
      </c>
      <c r="L161" s="63"/>
      <c r="M161" s="212" t="s">
        <v>21</v>
      </c>
      <c r="N161" s="213" t="s">
        <v>45</v>
      </c>
      <c r="O161" s="44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AR161" s="26" t="s">
        <v>189</v>
      </c>
      <c r="AT161" s="26" t="s">
        <v>184</v>
      </c>
      <c r="AU161" s="26" t="s">
        <v>83</v>
      </c>
      <c r="AY161" s="26" t="s">
        <v>182</v>
      </c>
      <c r="BE161" s="216">
        <f>IF(N161="základní",J161,0)</f>
        <v>0</v>
      </c>
      <c r="BF161" s="216">
        <f>IF(N161="snížená",J161,0)</f>
        <v>0</v>
      </c>
      <c r="BG161" s="216">
        <f>IF(N161="zákl. přenesená",J161,0)</f>
        <v>0</v>
      </c>
      <c r="BH161" s="216">
        <f>IF(N161="sníž. přenesená",J161,0)</f>
        <v>0</v>
      </c>
      <c r="BI161" s="216">
        <f>IF(N161="nulová",J161,0)</f>
        <v>0</v>
      </c>
      <c r="BJ161" s="26" t="s">
        <v>81</v>
      </c>
      <c r="BK161" s="216">
        <f>ROUND(I161*H161,2)</f>
        <v>0</v>
      </c>
      <c r="BL161" s="26" t="s">
        <v>189</v>
      </c>
      <c r="BM161" s="26" t="s">
        <v>399</v>
      </c>
    </row>
    <row r="162" spans="2:65" s="15" customFormat="1" ht="13.5">
      <c r="B162" s="267"/>
      <c r="C162" s="268"/>
      <c r="D162" s="219" t="s">
        <v>191</v>
      </c>
      <c r="E162" s="269" t="s">
        <v>21</v>
      </c>
      <c r="F162" s="270" t="s">
        <v>326</v>
      </c>
      <c r="G162" s="268"/>
      <c r="H162" s="269" t="s">
        <v>21</v>
      </c>
      <c r="I162" s="271"/>
      <c r="J162" s="268"/>
      <c r="K162" s="268"/>
      <c r="L162" s="272"/>
      <c r="M162" s="273"/>
      <c r="N162" s="274"/>
      <c r="O162" s="274"/>
      <c r="P162" s="274"/>
      <c r="Q162" s="274"/>
      <c r="R162" s="274"/>
      <c r="S162" s="274"/>
      <c r="T162" s="275"/>
      <c r="AT162" s="276" t="s">
        <v>191</v>
      </c>
      <c r="AU162" s="276" t="s">
        <v>83</v>
      </c>
      <c r="AV162" s="15" t="s">
        <v>81</v>
      </c>
      <c r="AW162" s="15" t="s">
        <v>37</v>
      </c>
      <c r="AX162" s="15" t="s">
        <v>74</v>
      </c>
      <c r="AY162" s="276" t="s">
        <v>182</v>
      </c>
    </row>
    <row r="163" spans="2:65" s="12" customFormat="1" ht="13.5">
      <c r="B163" s="217"/>
      <c r="C163" s="218"/>
      <c r="D163" s="219" t="s">
        <v>191</v>
      </c>
      <c r="E163" s="220" t="s">
        <v>21</v>
      </c>
      <c r="F163" s="221" t="s">
        <v>395</v>
      </c>
      <c r="G163" s="218"/>
      <c r="H163" s="222">
        <v>6190.73</v>
      </c>
      <c r="I163" s="223"/>
      <c r="J163" s="218"/>
      <c r="K163" s="218"/>
      <c r="L163" s="224"/>
      <c r="M163" s="225"/>
      <c r="N163" s="226"/>
      <c r="O163" s="226"/>
      <c r="P163" s="226"/>
      <c r="Q163" s="226"/>
      <c r="R163" s="226"/>
      <c r="S163" s="226"/>
      <c r="T163" s="227"/>
      <c r="AT163" s="228" t="s">
        <v>191</v>
      </c>
      <c r="AU163" s="228" t="s">
        <v>83</v>
      </c>
      <c r="AV163" s="12" t="s">
        <v>83</v>
      </c>
      <c r="AW163" s="12" t="s">
        <v>37</v>
      </c>
      <c r="AX163" s="12" t="s">
        <v>81</v>
      </c>
      <c r="AY163" s="228" t="s">
        <v>182</v>
      </c>
    </row>
    <row r="164" spans="2:65" s="1" customFormat="1" ht="25.5" customHeight="1">
      <c r="B164" s="43"/>
      <c r="C164" s="205" t="s">
        <v>400</v>
      </c>
      <c r="D164" s="205" t="s">
        <v>184</v>
      </c>
      <c r="E164" s="206" t="s">
        <v>401</v>
      </c>
      <c r="F164" s="207" t="s">
        <v>402</v>
      </c>
      <c r="G164" s="208" t="s">
        <v>187</v>
      </c>
      <c r="H164" s="209">
        <v>6190.73</v>
      </c>
      <c r="I164" s="210"/>
      <c r="J164" s="211">
        <f>ROUND(I164*H164,2)</f>
        <v>0</v>
      </c>
      <c r="K164" s="207" t="s">
        <v>188</v>
      </c>
      <c r="L164" s="63"/>
      <c r="M164" s="212" t="s">
        <v>21</v>
      </c>
      <c r="N164" s="213" t="s">
        <v>45</v>
      </c>
      <c r="O164" s="44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AR164" s="26" t="s">
        <v>189</v>
      </c>
      <c r="AT164" s="26" t="s">
        <v>184</v>
      </c>
      <c r="AU164" s="26" t="s">
        <v>83</v>
      </c>
      <c r="AY164" s="26" t="s">
        <v>182</v>
      </c>
      <c r="BE164" s="216">
        <f>IF(N164="základní",J164,0)</f>
        <v>0</v>
      </c>
      <c r="BF164" s="216">
        <f>IF(N164="snížená",J164,0)</f>
        <v>0</v>
      </c>
      <c r="BG164" s="216">
        <f>IF(N164="zákl. přenesená",J164,0)</f>
        <v>0</v>
      </c>
      <c r="BH164" s="216">
        <f>IF(N164="sníž. přenesená",J164,0)</f>
        <v>0</v>
      </c>
      <c r="BI164" s="216">
        <f>IF(N164="nulová",J164,0)</f>
        <v>0</v>
      </c>
      <c r="BJ164" s="26" t="s">
        <v>81</v>
      </c>
      <c r="BK164" s="216">
        <f>ROUND(I164*H164,2)</f>
        <v>0</v>
      </c>
      <c r="BL164" s="26" t="s">
        <v>189</v>
      </c>
      <c r="BM164" s="26" t="s">
        <v>403</v>
      </c>
    </row>
    <row r="165" spans="2:65" s="15" customFormat="1" ht="13.5">
      <c r="B165" s="267"/>
      <c r="C165" s="268"/>
      <c r="D165" s="219" t="s">
        <v>191</v>
      </c>
      <c r="E165" s="269" t="s">
        <v>21</v>
      </c>
      <c r="F165" s="270" t="s">
        <v>326</v>
      </c>
      <c r="G165" s="268"/>
      <c r="H165" s="269" t="s">
        <v>21</v>
      </c>
      <c r="I165" s="271"/>
      <c r="J165" s="268"/>
      <c r="K165" s="268"/>
      <c r="L165" s="272"/>
      <c r="M165" s="273"/>
      <c r="N165" s="274"/>
      <c r="O165" s="274"/>
      <c r="P165" s="274"/>
      <c r="Q165" s="274"/>
      <c r="R165" s="274"/>
      <c r="S165" s="274"/>
      <c r="T165" s="275"/>
      <c r="AT165" s="276" t="s">
        <v>191</v>
      </c>
      <c r="AU165" s="276" t="s">
        <v>83</v>
      </c>
      <c r="AV165" s="15" t="s">
        <v>81</v>
      </c>
      <c r="AW165" s="15" t="s">
        <v>37</v>
      </c>
      <c r="AX165" s="15" t="s">
        <v>74</v>
      </c>
      <c r="AY165" s="276" t="s">
        <v>182</v>
      </c>
    </row>
    <row r="166" spans="2:65" s="12" customFormat="1" ht="13.5">
      <c r="B166" s="217"/>
      <c r="C166" s="218"/>
      <c r="D166" s="219" t="s">
        <v>191</v>
      </c>
      <c r="E166" s="220" t="s">
        <v>21</v>
      </c>
      <c r="F166" s="221" t="s">
        <v>395</v>
      </c>
      <c r="G166" s="218"/>
      <c r="H166" s="222">
        <v>6190.73</v>
      </c>
      <c r="I166" s="223"/>
      <c r="J166" s="218"/>
      <c r="K166" s="218"/>
      <c r="L166" s="224"/>
      <c r="M166" s="225"/>
      <c r="N166" s="226"/>
      <c r="O166" s="226"/>
      <c r="P166" s="226"/>
      <c r="Q166" s="226"/>
      <c r="R166" s="226"/>
      <c r="S166" s="226"/>
      <c r="T166" s="227"/>
      <c r="AT166" s="228" t="s">
        <v>191</v>
      </c>
      <c r="AU166" s="228" t="s">
        <v>83</v>
      </c>
      <c r="AV166" s="12" t="s">
        <v>83</v>
      </c>
      <c r="AW166" s="12" t="s">
        <v>37</v>
      </c>
      <c r="AX166" s="12" t="s">
        <v>81</v>
      </c>
      <c r="AY166" s="228" t="s">
        <v>182</v>
      </c>
    </row>
    <row r="167" spans="2:65" s="1" customFormat="1" ht="25.5" customHeight="1">
      <c r="B167" s="43"/>
      <c r="C167" s="205" t="s">
        <v>404</v>
      </c>
      <c r="D167" s="205" t="s">
        <v>184</v>
      </c>
      <c r="E167" s="206" t="s">
        <v>397</v>
      </c>
      <c r="F167" s="207" t="s">
        <v>398</v>
      </c>
      <c r="G167" s="208" t="s">
        <v>187</v>
      </c>
      <c r="H167" s="209">
        <v>6632.9250000000002</v>
      </c>
      <c r="I167" s="210"/>
      <c r="J167" s="211">
        <f>ROUND(I167*H167,2)</f>
        <v>0</v>
      </c>
      <c r="K167" s="207" t="s">
        <v>188</v>
      </c>
      <c r="L167" s="63"/>
      <c r="M167" s="212" t="s">
        <v>21</v>
      </c>
      <c r="N167" s="213" t="s">
        <v>45</v>
      </c>
      <c r="O167" s="44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AR167" s="26" t="s">
        <v>189</v>
      </c>
      <c r="AT167" s="26" t="s">
        <v>184</v>
      </c>
      <c r="AU167" s="26" t="s">
        <v>83</v>
      </c>
      <c r="AY167" s="26" t="s">
        <v>182</v>
      </c>
      <c r="BE167" s="216">
        <f>IF(N167="základní",J167,0)</f>
        <v>0</v>
      </c>
      <c r="BF167" s="216">
        <f>IF(N167="snížená",J167,0)</f>
        <v>0</v>
      </c>
      <c r="BG167" s="216">
        <f>IF(N167="zákl. přenesená",J167,0)</f>
        <v>0</v>
      </c>
      <c r="BH167" s="216">
        <f>IF(N167="sníž. přenesená",J167,0)</f>
        <v>0</v>
      </c>
      <c r="BI167" s="216">
        <f>IF(N167="nulová",J167,0)</f>
        <v>0</v>
      </c>
      <c r="BJ167" s="26" t="s">
        <v>81</v>
      </c>
      <c r="BK167" s="216">
        <f>ROUND(I167*H167,2)</f>
        <v>0</v>
      </c>
      <c r="BL167" s="26" t="s">
        <v>189</v>
      </c>
      <c r="BM167" s="26" t="s">
        <v>405</v>
      </c>
    </row>
    <row r="168" spans="2:65" s="15" customFormat="1" ht="13.5">
      <c r="B168" s="267"/>
      <c r="C168" s="268"/>
      <c r="D168" s="219" t="s">
        <v>191</v>
      </c>
      <c r="E168" s="269" t="s">
        <v>21</v>
      </c>
      <c r="F168" s="270" t="s">
        <v>326</v>
      </c>
      <c r="G168" s="268"/>
      <c r="H168" s="269" t="s">
        <v>21</v>
      </c>
      <c r="I168" s="271"/>
      <c r="J168" s="268"/>
      <c r="K168" s="268"/>
      <c r="L168" s="272"/>
      <c r="M168" s="273"/>
      <c r="N168" s="274"/>
      <c r="O168" s="274"/>
      <c r="P168" s="274"/>
      <c r="Q168" s="274"/>
      <c r="R168" s="274"/>
      <c r="S168" s="274"/>
      <c r="T168" s="275"/>
      <c r="AT168" s="276" t="s">
        <v>191</v>
      </c>
      <c r="AU168" s="276" t="s">
        <v>83</v>
      </c>
      <c r="AV168" s="15" t="s">
        <v>81</v>
      </c>
      <c r="AW168" s="15" t="s">
        <v>37</v>
      </c>
      <c r="AX168" s="15" t="s">
        <v>74</v>
      </c>
      <c r="AY168" s="276" t="s">
        <v>182</v>
      </c>
    </row>
    <row r="169" spans="2:65" s="12" customFormat="1" ht="13.5">
      <c r="B169" s="217"/>
      <c r="C169" s="218"/>
      <c r="D169" s="219" t="s">
        <v>191</v>
      </c>
      <c r="E169" s="220" t="s">
        <v>21</v>
      </c>
      <c r="F169" s="221" t="s">
        <v>406</v>
      </c>
      <c r="G169" s="218"/>
      <c r="H169" s="222">
        <v>6632.9250000000002</v>
      </c>
      <c r="I169" s="223"/>
      <c r="J169" s="218"/>
      <c r="K169" s="218"/>
      <c r="L169" s="224"/>
      <c r="M169" s="225"/>
      <c r="N169" s="226"/>
      <c r="O169" s="226"/>
      <c r="P169" s="226"/>
      <c r="Q169" s="226"/>
      <c r="R169" s="226"/>
      <c r="S169" s="226"/>
      <c r="T169" s="227"/>
      <c r="AT169" s="228" t="s">
        <v>191</v>
      </c>
      <c r="AU169" s="228" t="s">
        <v>83</v>
      </c>
      <c r="AV169" s="12" t="s">
        <v>83</v>
      </c>
      <c r="AW169" s="12" t="s">
        <v>37</v>
      </c>
      <c r="AX169" s="12" t="s">
        <v>81</v>
      </c>
      <c r="AY169" s="228" t="s">
        <v>182</v>
      </c>
    </row>
    <row r="170" spans="2:65" s="1" customFormat="1" ht="38.25" customHeight="1">
      <c r="B170" s="43"/>
      <c r="C170" s="205" t="s">
        <v>407</v>
      </c>
      <c r="D170" s="205" t="s">
        <v>184</v>
      </c>
      <c r="E170" s="206" t="s">
        <v>408</v>
      </c>
      <c r="F170" s="207" t="s">
        <v>409</v>
      </c>
      <c r="G170" s="208" t="s">
        <v>187</v>
      </c>
      <c r="H170" s="209">
        <v>6632.9250000000002</v>
      </c>
      <c r="I170" s="210"/>
      <c r="J170" s="211">
        <f>ROUND(I170*H170,2)</f>
        <v>0</v>
      </c>
      <c r="K170" s="207" t="s">
        <v>188</v>
      </c>
      <c r="L170" s="63"/>
      <c r="M170" s="212" t="s">
        <v>21</v>
      </c>
      <c r="N170" s="213" t="s">
        <v>45</v>
      </c>
      <c r="O170" s="44"/>
      <c r="P170" s="214">
        <f>O170*H170</f>
        <v>0</v>
      </c>
      <c r="Q170" s="214">
        <v>0</v>
      </c>
      <c r="R170" s="214">
        <f>Q170*H170</f>
        <v>0</v>
      </c>
      <c r="S170" s="214">
        <v>0</v>
      </c>
      <c r="T170" s="215">
        <f>S170*H170</f>
        <v>0</v>
      </c>
      <c r="AR170" s="26" t="s">
        <v>189</v>
      </c>
      <c r="AT170" s="26" t="s">
        <v>184</v>
      </c>
      <c r="AU170" s="26" t="s">
        <v>83</v>
      </c>
      <c r="AY170" s="26" t="s">
        <v>182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26" t="s">
        <v>81</v>
      </c>
      <c r="BK170" s="216">
        <f>ROUND(I170*H170,2)</f>
        <v>0</v>
      </c>
      <c r="BL170" s="26" t="s">
        <v>189</v>
      </c>
      <c r="BM170" s="26" t="s">
        <v>410</v>
      </c>
    </row>
    <row r="171" spans="2:65" s="1" customFormat="1" ht="25.5" customHeight="1">
      <c r="B171" s="43"/>
      <c r="C171" s="205" t="s">
        <v>411</v>
      </c>
      <c r="D171" s="205" t="s">
        <v>184</v>
      </c>
      <c r="E171" s="206" t="s">
        <v>412</v>
      </c>
      <c r="F171" s="207" t="s">
        <v>413</v>
      </c>
      <c r="G171" s="208" t="s">
        <v>187</v>
      </c>
      <c r="H171" s="209">
        <v>6632.9250000000002</v>
      </c>
      <c r="I171" s="210"/>
      <c r="J171" s="211">
        <f>ROUND(I171*H171,2)</f>
        <v>0</v>
      </c>
      <c r="K171" s="207" t="s">
        <v>188</v>
      </c>
      <c r="L171" s="63"/>
      <c r="M171" s="212" t="s">
        <v>21</v>
      </c>
      <c r="N171" s="213" t="s">
        <v>45</v>
      </c>
      <c r="O171" s="44"/>
      <c r="P171" s="214">
        <f>O171*H171</f>
        <v>0</v>
      </c>
      <c r="Q171" s="214">
        <v>0</v>
      </c>
      <c r="R171" s="214">
        <f>Q171*H171</f>
        <v>0</v>
      </c>
      <c r="S171" s="214">
        <v>0</v>
      </c>
      <c r="T171" s="215">
        <f>S171*H171</f>
        <v>0</v>
      </c>
      <c r="AR171" s="26" t="s">
        <v>189</v>
      </c>
      <c r="AT171" s="26" t="s">
        <v>184</v>
      </c>
      <c r="AU171" s="26" t="s">
        <v>83</v>
      </c>
      <c r="AY171" s="26" t="s">
        <v>182</v>
      </c>
      <c r="BE171" s="216">
        <f>IF(N171="základní",J171,0)</f>
        <v>0</v>
      </c>
      <c r="BF171" s="216">
        <f>IF(N171="snížená",J171,0)</f>
        <v>0</v>
      </c>
      <c r="BG171" s="216">
        <f>IF(N171="zákl. přenesená",J171,0)</f>
        <v>0</v>
      </c>
      <c r="BH171" s="216">
        <f>IF(N171="sníž. přenesená",J171,0)</f>
        <v>0</v>
      </c>
      <c r="BI171" s="216">
        <f>IF(N171="nulová",J171,0)</f>
        <v>0</v>
      </c>
      <c r="BJ171" s="26" t="s">
        <v>81</v>
      </c>
      <c r="BK171" s="216">
        <f>ROUND(I171*H171,2)</f>
        <v>0</v>
      </c>
      <c r="BL171" s="26" t="s">
        <v>189</v>
      </c>
      <c r="BM171" s="26" t="s">
        <v>414</v>
      </c>
    </row>
    <row r="172" spans="2:65" s="1" customFormat="1" ht="63.75" customHeight="1">
      <c r="B172" s="43"/>
      <c r="C172" s="205" t="s">
        <v>415</v>
      </c>
      <c r="D172" s="205" t="s">
        <v>184</v>
      </c>
      <c r="E172" s="206" t="s">
        <v>416</v>
      </c>
      <c r="F172" s="207" t="s">
        <v>417</v>
      </c>
      <c r="G172" s="208" t="s">
        <v>187</v>
      </c>
      <c r="H172" s="209">
        <v>6632.9250000000002</v>
      </c>
      <c r="I172" s="210"/>
      <c r="J172" s="211">
        <f>ROUND(I172*H172,2)</f>
        <v>0</v>
      </c>
      <c r="K172" s="207" t="s">
        <v>21</v>
      </c>
      <c r="L172" s="63"/>
      <c r="M172" s="212" t="s">
        <v>21</v>
      </c>
      <c r="N172" s="213" t="s">
        <v>45</v>
      </c>
      <c r="O172" s="44"/>
      <c r="P172" s="214">
        <f>O172*H172</f>
        <v>0</v>
      </c>
      <c r="Q172" s="214">
        <v>0</v>
      </c>
      <c r="R172" s="214">
        <f>Q172*H172</f>
        <v>0</v>
      </c>
      <c r="S172" s="214">
        <v>0</v>
      </c>
      <c r="T172" s="215">
        <f>S172*H172</f>
        <v>0</v>
      </c>
      <c r="AR172" s="26" t="s">
        <v>189</v>
      </c>
      <c r="AT172" s="26" t="s">
        <v>184</v>
      </c>
      <c r="AU172" s="26" t="s">
        <v>83</v>
      </c>
      <c r="AY172" s="26" t="s">
        <v>182</v>
      </c>
      <c r="BE172" s="216">
        <f>IF(N172="základní",J172,0)</f>
        <v>0</v>
      </c>
      <c r="BF172" s="216">
        <f>IF(N172="snížená",J172,0)</f>
        <v>0</v>
      </c>
      <c r="BG172" s="216">
        <f>IF(N172="zákl. přenesená",J172,0)</f>
        <v>0</v>
      </c>
      <c r="BH172" s="216">
        <f>IF(N172="sníž. přenesená",J172,0)</f>
        <v>0</v>
      </c>
      <c r="BI172" s="216">
        <f>IF(N172="nulová",J172,0)</f>
        <v>0</v>
      </c>
      <c r="BJ172" s="26" t="s">
        <v>81</v>
      </c>
      <c r="BK172" s="216">
        <f>ROUND(I172*H172,2)</f>
        <v>0</v>
      </c>
      <c r="BL172" s="26" t="s">
        <v>189</v>
      </c>
      <c r="BM172" s="26" t="s">
        <v>418</v>
      </c>
    </row>
    <row r="173" spans="2:65" s="15" customFormat="1" ht="13.5">
      <c r="B173" s="267"/>
      <c r="C173" s="268"/>
      <c r="D173" s="219" t="s">
        <v>191</v>
      </c>
      <c r="E173" s="269" t="s">
        <v>21</v>
      </c>
      <c r="F173" s="270" t="s">
        <v>326</v>
      </c>
      <c r="G173" s="268"/>
      <c r="H173" s="269" t="s">
        <v>21</v>
      </c>
      <c r="I173" s="271"/>
      <c r="J173" s="268"/>
      <c r="K173" s="268"/>
      <c r="L173" s="272"/>
      <c r="M173" s="273"/>
      <c r="N173" s="274"/>
      <c r="O173" s="274"/>
      <c r="P173" s="274"/>
      <c r="Q173" s="274"/>
      <c r="R173" s="274"/>
      <c r="S173" s="274"/>
      <c r="T173" s="275"/>
      <c r="AT173" s="276" t="s">
        <v>191</v>
      </c>
      <c r="AU173" s="276" t="s">
        <v>83</v>
      </c>
      <c r="AV173" s="15" t="s">
        <v>81</v>
      </c>
      <c r="AW173" s="15" t="s">
        <v>37</v>
      </c>
      <c r="AX173" s="15" t="s">
        <v>74</v>
      </c>
      <c r="AY173" s="276" t="s">
        <v>182</v>
      </c>
    </row>
    <row r="174" spans="2:65" s="12" customFormat="1" ht="13.5">
      <c r="B174" s="217"/>
      <c r="C174" s="218"/>
      <c r="D174" s="219" t="s">
        <v>191</v>
      </c>
      <c r="E174" s="220" t="s">
        <v>21</v>
      </c>
      <c r="F174" s="221" t="s">
        <v>406</v>
      </c>
      <c r="G174" s="218"/>
      <c r="H174" s="222">
        <v>6632.9250000000002</v>
      </c>
      <c r="I174" s="223"/>
      <c r="J174" s="218"/>
      <c r="K174" s="218"/>
      <c r="L174" s="224"/>
      <c r="M174" s="225"/>
      <c r="N174" s="226"/>
      <c r="O174" s="226"/>
      <c r="P174" s="226"/>
      <c r="Q174" s="226"/>
      <c r="R174" s="226"/>
      <c r="S174" s="226"/>
      <c r="T174" s="227"/>
      <c r="AT174" s="228" t="s">
        <v>191</v>
      </c>
      <c r="AU174" s="228" t="s">
        <v>83</v>
      </c>
      <c r="AV174" s="12" t="s">
        <v>83</v>
      </c>
      <c r="AW174" s="12" t="s">
        <v>37</v>
      </c>
      <c r="AX174" s="12" t="s">
        <v>81</v>
      </c>
      <c r="AY174" s="228" t="s">
        <v>182</v>
      </c>
    </row>
    <row r="175" spans="2:65" s="1" customFormat="1" ht="25.5" customHeight="1">
      <c r="B175" s="43"/>
      <c r="C175" s="205" t="s">
        <v>419</v>
      </c>
      <c r="D175" s="205" t="s">
        <v>184</v>
      </c>
      <c r="E175" s="206" t="s">
        <v>420</v>
      </c>
      <c r="F175" s="207" t="s">
        <v>421</v>
      </c>
      <c r="G175" s="208" t="s">
        <v>187</v>
      </c>
      <c r="H175" s="209">
        <v>6632.9250000000002</v>
      </c>
      <c r="I175" s="210"/>
      <c r="J175" s="211">
        <f>ROUND(I175*H175,2)</f>
        <v>0</v>
      </c>
      <c r="K175" s="207" t="s">
        <v>21</v>
      </c>
      <c r="L175" s="63"/>
      <c r="M175" s="212" t="s">
        <v>21</v>
      </c>
      <c r="N175" s="213" t="s">
        <v>45</v>
      </c>
      <c r="O175" s="44"/>
      <c r="P175" s="214">
        <f>O175*H175</f>
        <v>0</v>
      </c>
      <c r="Q175" s="214">
        <v>0</v>
      </c>
      <c r="R175" s="214">
        <f>Q175*H175</f>
        <v>0</v>
      </c>
      <c r="S175" s="214">
        <v>0</v>
      </c>
      <c r="T175" s="215">
        <f>S175*H175</f>
        <v>0</v>
      </c>
      <c r="AR175" s="26" t="s">
        <v>189</v>
      </c>
      <c r="AT175" s="26" t="s">
        <v>184</v>
      </c>
      <c r="AU175" s="26" t="s">
        <v>83</v>
      </c>
      <c r="AY175" s="26" t="s">
        <v>182</v>
      </c>
      <c r="BE175" s="216">
        <f>IF(N175="základní",J175,0)</f>
        <v>0</v>
      </c>
      <c r="BF175" s="216">
        <f>IF(N175="snížená",J175,0)</f>
        <v>0</v>
      </c>
      <c r="BG175" s="216">
        <f>IF(N175="zákl. přenesená",J175,0)</f>
        <v>0</v>
      </c>
      <c r="BH175" s="216">
        <f>IF(N175="sníž. přenesená",J175,0)</f>
        <v>0</v>
      </c>
      <c r="BI175" s="216">
        <f>IF(N175="nulová",J175,0)</f>
        <v>0</v>
      </c>
      <c r="BJ175" s="26" t="s">
        <v>81</v>
      </c>
      <c r="BK175" s="216">
        <f>ROUND(I175*H175,2)</f>
        <v>0</v>
      </c>
      <c r="BL175" s="26" t="s">
        <v>189</v>
      </c>
      <c r="BM175" s="26" t="s">
        <v>422</v>
      </c>
    </row>
    <row r="176" spans="2:65" s="15" customFormat="1" ht="13.5">
      <c r="B176" s="267"/>
      <c r="C176" s="268"/>
      <c r="D176" s="219" t="s">
        <v>191</v>
      </c>
      <c r="E176" s="269" t="s">
        <v>21</v>
      </c>
      <c r="F176" s="270" t="s">
        <v>326</v>
      </c>
      <c r="G176" s="268"/>
      <c r="H176" s="269" t="s">
        <v>21</v>
      </c>
      <c r="I176" s="271"/>
      <c r="J176" s="268"/>
      <c r="K176" s="268"/>
      <c r="L176" s="272"/>
      <c r="M176" s="273"/>
      <c r="N176" s="274"/>
      <c r="O176" s="274"/>
      <c r="P176" s="274"/>
      <c r="Q176" s="274"/>
      <c r="R176" s="274"/>
      <c r="S176" s="274"/>
      <c r="T176" s="275"/>
      <c r="AT176" s="276" t="s">
        <v>191</v>
      </c>
      <c r="AU176" s="276" t="s">
        <v>83</v>
      </c>
      <c r="AV176" s="15" t="s">
        <v>81</v>
      </c>
      <c r="AW176" s="15" t="s">
        <v>37</v>
      </c>
      <c r="AX176" s="15" t="s">
        <v>74</v>
      </c>
      <c r="AY176" s="276" t="s">
        <v>182</v>
      </c>
    </row>
    <row r="177" spans="2:65" s="12" customFormat="1" ht="13.5">
      <c r="B177" s="217"/>
      <c r="C177" s="218"/>
      <c r="D177" s="219" t="s">
        <v>191</v>
      </c>
      <c r="E177" s="220" t="s">
        <v>21</v>
      </c>
      <c r="F177" s="221" t="s">
        <v>406</v>
      </c>
      <c r="G177" s="218"/>
      <c r="H177" s="222">
        <v>6632.9250000000002</v>
      </c>
      <c r="I177" s="223"/>
      <c r="J177" s="218"/>
      <c r="K177" s="218"/>
      <c r="L177" s="224"/>
      <c r="M177" s="225"/>
      <c r="N177" s="226"/>
      <c r="O177" s="226"/>
      <c r="P177" s="226"/>
      <c r="Q177" s="226"/>
      <c r="R177" s="226"/>
      <c r="S177" s="226"/>
      <c r="T177" s="227"/>
      <c r="AT177" s="228" t="s">
        <v>191</v>
      </c>
      <c r="AU177" s="228" t="s">
        <v>83</v>
      </c>
      <c r="AV177" s="12" t="s">
        <v>83</v>
      </c>
      <c r="AW177" s="12" t="s">
        <v>37</v>
      </c>
      <c r="AX177" s="12" t="s">
        <v>81</v>
      </c>
      <c r="AY177" s="228" t="s">
        <v>182</v>
      </c>
    </row>
    <row r="178" spans="2:65" s="11" customFormat="1" ht="29.85" customHeight="1">
      <c r="B178" s="189"/>
      <c r="C178" s="190"/>
      <c r="D178" s="191" t="s">
        <v>73</v>
      </c>
      <c r="E178" s="203" t="s">
        <v>223</v>
      </c>
      <c r="F178" s="203" t="s">
        <v>423</v>
      </c>
      <c r="G178" s="190"/>
      <c r="H178" s="190"/>
      <c r="I178" s="193"/>
      <c r="J178" s="204">
        <f>BK178</f>
        <v>0</v>
      </c>
      <c r="K178" s="190"/>
      <c r="L178" s="195"/>
      <c r="M178" s="196"/>
      <c r="N178" s="197"/>
      <c r="O178" s="197"/>
      <c r="P178" s="198">
        <f>P179+SUM(P180:P266)</f>
        <v>0</v>
      </c>
      <c r="Q178" s="197"/>
      <c r="R178" s="198">
        <f>R179+SUM(R180:R266)</f>
        <v>442.48933700000009</v>
      </c>
      <c r="S178" s="197"/>
      <c r="T178" s="199">
        <f>T179+SUM(T180:T266)</f>
        <v>15.460000000000003</v>
      </c>
      <c r="AR178" s="200" t="s">
        <v>81</v>
      </c>
      <c r="AT178" s="201" t="s">
        <v>73</v>
      </c>
      <c r="AU178" s="201" t="s">
        <v>81</v>
      </c>
      <c r="AY178" s="200" t="s">
        <v>182</v>
      </c>
      <c r="BK178" s="202">
        <f>BK179+SUM(BK180:BK266)</f>
        <v>0</v>
      </c>
    </row>
    <row r="179" spans="2:65" s="1" customFormat="1" ht="38.25" customHeight="1">
      <c r="B179" s="43"/>
      <c r="C179" s="205" t="s">
        <v>424</v>
      </c>
      <c r="D179" s="205" t="s">
        <v>184</v>
      </c>
      <c r="E179" s="206" t="s">
        <v>425</v>
      </c>
      <c r="F179" s="207" t="s">
        <v>426</v>
      </c>
      <c r="G179" s="208" t="s">
        <v>372</v>
      </c>
      <c r="H179" s="209">
        <v>65.900000000000006</v>
      </c>
      <c r="I179" s="210"/>
      <c r="J179" s="211">
        <f>ROUND(I179*H179,2)</f>
        <v>0</v>
      </c>
      <c r="K179" s="207" t="s">
        <v>188</v>
      </c>
      <c r="L179" s="63"/>
      <c r="M179" s="212" t="s">
        <v>21</v>
      </c>
      <c r="N179" s="213" t="s">
        <v>45</v>
      </c>
      <c r="O179" s="44"/>
      <c r="P179" s="214">
        <f>O179*H179</f>
        <v>0</v>
      </c>
      <c r="Q179" s="214">
        <v>5.0000000000000001E-4</v>
      </c>
      <c r="R179" s="214">
        <f>Q179*H179</f>
        <v>3.295E-2</v>
      </c>
      <c r="S179" s="214">
        <v>0</v>
      </c>
      <c r="T179" s="215">
        <f>S179*H179</f>
        <v>0</v>
      </c>
      <c r="AR179" s="26" t="s">
        <v>189</v>
      </c>
      <c r="AT179" s="26" t="s">
        <v>184</v>
      </c>
      <c r="AU179" s="26" t="s">
        <v>83</v>
      </c>
      <c r="AY179" s="26" t="s">
        <v>182</v>
      </c>
      <c r="BE179" s="216">
        <f>IF(N179="základní",J179,0)</f>
        <v>0</v>
      </c>
      <c r="BF179" s="216">
        <f>IF(N179="snížená",J179,0)</f>
        <v>0</v>
      </c>
      <c r="BG179" s="216">
        <f>IF(N179="zákl. přenesená",J179,0)</f>
        <v>0</v>
      </c>
      <c r="BH179" s="216">
        <f>IF(N179="sníž. přenesená",J179,0)</f>
        <v>0</v>
      </c>
      <c r="BI179" s="216">
        <f>IF(N179="nulová",J179,0)</f>
        <v>0</v>
      </c>
      <c r="BJ179" s="26" t="s">
        <v>81</v>
      </c>
      <c r="BK179" s="216">
        <f>ROUND(I179*H179,2)</f>
        <v>0</v>
      </c>
      <c r="BL179" s="26" t="s">
        <v>189</v>
      </c>
      <c r="BM179" s="26" t="s">
        <v>427</v>
      </c>
    </row>
    <row r="180" spans="2:65" s="12" customFormat="1" ht="13.5">
      <c r="B180" s="217"/>
      <c r="C180" s="218"/>
      <c r="D180" s="219" t="s">
        <v>191</v>
      </c>
      <c r="E180" s="220" t="s">
        <v>21</v>
      </c>
      <c r="F180" s="221" t="s">
        <v>279</v>
      </c>
      <c r="G180" s="218"/>
      <c r="H180" s="222">
        <v>47</v>
      </c>
      <c r="I180" s="223"/>
      <c r="J180" s="218"/>
      <c r="K180" s="218"/>
      <c r="L180" s="224"/>
      <c r="M180" s="225"/>
      <c r="N180" s="226"/>
      <c r="O180" s="226"/>
      <c r="P180" s="226"/>
      <c r="Q180" s="226"/>
      <c r="R180" s="226"/>
      <c r="S180" s="226"/>
      <c r="T180" s="227"/>
      <c r="AT180" s="228" t="s">
        <v>191</v>
      </c>
      <c r="AU180" s="228" t="s">
        <v>83</v>
      </c>
      <c r="AV180" s="12" t="s">
        <v>83</v>
      </c>
      <c r="AW180" s="12" t="s">
        <v>37</v>
      </c>
      <c r="AX180" s="12" t="s">
        <v>74</v>
      </c>
      <c r="AY180" s="228" t="s">
        <v>182</v>
      </c>
    </row>
    <row r="181" spans="2:65" s="12" customFormat="1" ht="13.5">
      <c r="B181" s="217"/>
      <c r="C181" s="218"/>
      <c r="D181" s="219" t="s">
        <v>191</v>
      </c>
      <c r="E181" s="220" t="s">
        <v>21</v>
      </c>
      <c r="F181" s="221" t="s">
        <v>280</v>
      </c>
      <c r="G181" s="218"/>
      <c r="H181" s="222">
        <v>18.899999999999999</v>
      </c>
      <c r="I181" s="223"/>
      <c r="J181" s="218"/>
      <c r="K181" s="218"/>
      <c r="L181" s="224"/>
      <c r="M181" s="225"/>
      <c r="N181" s="226"/>
      <c r="O181" s="226"/>
      <c r="P181" s="226"/>
      <c r="Q181" s="226"/>
      <c r="R181" s="226"/>
      <c r="S181" s="226"/>
      <c r="T181" s="227"/>
      <c r="AT181" s="228" t="s">
        <v>191</v>
      </c>
      <c r="AU181" s="228" t="s">
        <v>83</v>
      </c>
      <c r="AV181" s="12" t="s">
        <v>83</v>
      </c>
      <c r="AW181" s="12" t="s">
        <v>37</v>
      </c>
      <c r="AX181" s="12" t="s">
        <v>74</v>
      </c>
      <c r="AY181" s="228" t="s">
        <v>182</v>
      </c>
    </row>
    <row r="182" spans="2:65" s="14" customFormat="1" ht="13.5">
      <c r="B182" s="246"/>
      <c r="C182" s="247"/>
      <c r="D182" s="219" t="s">
        <v>191</v>
      </c>
      <c r="E182" s="248" t="s">
        <v>21</v>
      </c>
      <c r="F182" s="249" t="s">
        <v>281</v>
      </c>
      <c r="G182" s="247"/>
      <c r="H182" s="250">
        <v>65.900000000000006</v>
      </c>
      <c r="I182" s="251"/>
      <c r="J182" s="247"/>
      <c r="K182" s="247"/>
      <c r="L182" s="252"/>
      <c r="M182" s="253"/>
      <c r="N182" s="254"/>
      <c r="O182" s="254"/>
      <c r="P182" s="254"/>
      <c r="Q182" s="254"/>
      <c r="R182" s="254"/>
      <c r="S182" s="254"/>
      <c r="T182" s="255"/>
      <c r="AT182" s="256" t="s">
        <v>191</v>
      </c>
      <c r="AU182" s="256" t="s">
        <v>83</v>
      </c>
      <c r="AV182" s="14" t="s">
        <v>189</v>
      </c>
      <c r="AW182" s="14" t="s">
        <v>37</v>
      </c>
      <c r="AX182" s="14" t="s">
        <v>81</v>
      </c>
      <c r="AY182" s="256" t="s">
        <v>182</v>
      </c>
    </row>
    <row r="183" spans="2:65" s="1" customFormat="1" ht="25.5" customHeight="1">
      <c r="B183" s="43"/>
      <c r="C183" s="205" t="s">
        <v>428</v>
      </c>
      <c r="D183" s="205" t="s">
        <v>184</v>
      </c>
      <c r="E183" s="206" t="s">
        <v>429</v>
      </c>
      <c r="F183" s="207" t="s">
        <v>430</v>
      </c>
      <c r="G183" s="208" t="s">
        <v>372</v>
      </c>
      <c r="H183" s="209">
        <v>92.3</v>
      </c>
      <c r="I183" s="210"/>
      <c r="J183" s="211">
        <f>ROUND(I183*H183,2)</f>
        <v>0</v>
      </c>
      <c r="K183" s="207" t="s">
        <v>188</v>
      </c>
      <c r="L183" s="63"/>
      <c r="M183" s="212" t="s">
        <v>21</v>
      </c>
      <c r="N183" s="213" t="s">
        <v>45</v>
      </c>
      <c r="O183" s="44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AR183" s="26" t="s">
        <v>189</v>
      </c>
      <c r="AT183" s="26" t="s">
        <v>184</v>
      </c>
      <c r="AU183" s="26" t="s">
        <v>83</v>
      </c>
      <c r="AY183" s="26" t="s">
        <v>182</v>
      </c>
      <c r="BE183" s="216">
        <f>IF(N183="základní",J183,0)</f>
        <v>0</v>
      </c>
      <c r="BF183" s="216">
        <f>IF(N183="snížená",J183,0)</f>
        <v>0</v>
      </c>
      <c r="BG183" s="216">
        <f>IF(N183="zákl. přenesená",J183,0)</f>
        <v>0</v>
      </c>
      <c r="BH183" s="216">
        <f>IF(N183="sníž. přenesená",J183,0)</f>
        <v>0</v>
      </c>
      <c r="BI183" s="216">
        <f>IF(N183="nulová",J183,0)</f>
        <v>0</v>
      </c>
      <c r="BJ183" s="26" t="s">
        <v>81</v>
      </c>
      <c r="BK183" s="216">
        <f>ROUND(I183*H183,2)</f>
        <v>0</v>
      </c>
      <c r="BL183" s="26" t="s">
        <v>189</v>
      </c>
      <c r="BM183" s="26" t="s">
        <v>431</v>
      </c>
    </row>
    <row r="184" spans="2:65" s="12" customFormat="1" ht="13.5">
      <c r="B184" s="217"/>
      <c r="C184" s="218"/>
      <c r="D184" s="219" t="s">
        <v>191</v>
      </c>
      <c r="E184" s="220" t="s">
        <v>21</v>
      </c>
      <c r="F184" s="221" t="s">
        <v>279</v>
      </c>
      <c r="G184" s="218"/>
      <c r="H184" s="222">
        <v>47</v>
      </c>
      <c r="I184" s="223"/>
      <c r="J184" s="218"/>
      <c r="K184" s="218"/>
      <c r="L184" s="224"/>
      <c r="M184" s="225"/>
      <c r="N184" s="226"/>
      <c r="O184" s="226"/>
      <c r="P184" s="226"/>
      <c r="Q184" s="226"/>
      <c r="R184" s="226"/>
      <c r="S184" s="226"/>
      <c r="T184" s="227"/>
      <c r="AT184" s="228" t="s">
        <v>191</v>
      </c>
      <c r="AU184" s="228" t="s">
        <v>83</v>
      </c>
      <c r="AV184" s="12" t="s">
        <v>83</v>
      </c>
      <c r="AW184" s="12" t="s">
        <v>37</v>
      </c>
      <c r="AX184" s="12" t="s">
        <v>74</v>
      </c>
      <c r="AY184" s="228" t="s">
        <v>182</v>
      </c>
    </row>
    <row r="185" spans="2:65" s="12" customFormat="1" ht="13.5">
      <c r="B185" s="217"/>
      <c r="C185" s="218"/>
      <c r="D185" s="219" t="s">
        <v>191</v>
      </c>
      <c r="E185" s="220" t="s">
        <v>21</v>
      </c>
      <c r="F185" s="221" t="s">
        <v>432</v>
      </c>
      <c r="G185" s="218"/>
      <c r="H185" s="222">
        <v>45.3</v>
      </c>
      <c r="I185" s="223"/>
      <c r="J185" s="218"/>
      <c r="K185" s="218"/>
      <c r="L185" s="224"/>
      <c r="M185" s="225"/>
      <c r="N185" s="226"/>
      <c r="O185" s="226"/>
      <c r="P185" s="226"/>
      <c r="Q185" s="226"/>
      <c r="R185" s="226"/>
      <c r="S185" s="226"/>
      <c r="T185" s="227"/>
      <c r="AT185" s="228" t="s">
        <v>191</v>
      </c>
      <c r="AU185" s="228" t="s">
        <v>83</v>
      </c>
      <c r="AV185" s="12" t="s">
        <v>83</v>
      </c>
      <c r="AW185" s="12" t="s">
        <v>37</v>
      </c>
      <c r="AX185" s="12" t="s">
        <v>74</v>
      </c>
      <c r="AY185" s="228" t="s">
        <v>182</v>
      </c>
    </row>
    <row r="186" spans="2:65" s="14" customFormat="1" ht="13.5">
      <c r="B186" s="246"/>
      <c r="C186" s="247"/>
      <c r="D186" s="219" t="s">
        <v>191</v>
      </c>
      <c r="E186" s="248" t="s">
        <v>21</v>
      </c>
      <c r="F186" s="249" t="s">
        <v>281</v>
      </c>
      <c r="G186" s="247"/>
      <c r="H186" s="250">
        <v>92.3</v>
      </c>
      <c r="I186" s="251"/>
      <c r="J186" s="247"/>
      <c r="K186" s="247"/>
      <c r="L186" s="252"/>
      <c r="M186" s="253"/>
      <c r="N186" s="254"/>
      <c r="O186" s="254"/>
      <c r="P186" s="254"/>
      <c r="Q186" s="254"/>
      <c r="R186" s="254"/>
      <c r="S186" s="254"/>
      <c r="T186" s="255"/>
      <c r="AT186" s="256" t="s">
        <v>191</v>
      </c>
      <c r="AU186" s="256" t="s">
        <v>83</v>
      </c>
      <c r="AV186" s="14" t="s">
        <v>189</v>
      </c>
      <c r="AW186" s="14" t="s">
        <v>37</v>
      </c>
      <c r="AX186" s="14" t="s">
        <v>81</v>
      </c>
      <c r="AY186" s="256" t="s">
        <v>182</v>
      </c>
    </row>
    <row r="187" spans="2:65" s="1" customFormat="1" ht="51" customHeight="1">
      <c r="B187" s="43"/>
      <c r="C187" s="205" t="s">
        <v>433</v>
      </c>
      <c r="D187" s="205" t="s">
        <v>184</v>
      </c>
      <c r="E187" s="206" t="s">
        <v>434</v>
      </c>
      <c r="F187" s="207" t="s">
        <v>435</v>
      </c>
      <c r="G187" s="208" t="s">
        <v>372</v>
      </c>
      <c r="H187" s="209">
        <v>200</v>
      </c>
      <c r="I187" s="210"/>
      <c r="J187" s="211">
        <f>ROUND(I187*H187,2)</f>
        <v>0</v>
      </c>
      <c r="K187" s="207" t="s">
        <v>188</v>
      </c>
      <c r="L187" s="63"/>
      <c r="M187" s="212" t="s">
        <v>21</v>
      </c>
      <c r="N187" s="213" t="s">
        <v>45</v>
      </c>
      <c r="O187" s="44"/>
      <c r="P187" s="214">
        <f>O187*H187</f>
        <v>0</v>
      </c>
      <c r="Q187" s="214">
        <v>0</v>
      </c>
      <c r="R187" s="214">
        <f>Q187*H187</f>
        <v>0</v>
      </c>
      <c r="S187" s="214">
        <v>3.5000000000000003E-2</v>
      </c>
      <c r="T187" s="215">
        <f>S187*H187</f>
        <v>7.0000000000000009</v>
      </c>
      <c r="AR187" s="26" t="s">
        <v>189</v>
      </c>
      <c r="AT187" s="26" t="s">
        <v>184</v>
      </c>
      <c r="AU187" s="26" t="s">
        <v>83</v>
      </c>
      <c r="AY187" s="26" t="s">
        <v>182</v>
      </c>
      <c r="BE187" s="216">
        <f>IF(N187="základní",J187,0)</f>
        <v>0</v>
      </c>
      <c r="BF187" s="216">
        <f>IF(N187="snížená",J187,0)</f>
        <v>0</v>
      </c>
      <c r="BG187" s="216">
        <f>IF(N187="zákl. přenesená",J187,0)</f>
        <v>0</v>
      </c>
      <c r="BH187" s="216">
        <f>IF(N187="sníž. přenesená",J187,0)</f>
        <v>0</v>
      </c>
      <c r="BI187" s="216">
        <f>IF(N187="nulová",J187,0)</f>
        <v>0</v>
      </c>
      <c r="BJ187" s="26" t="s">
        <v>81</v>
      </c>
      <c r="BK187" s="216">
        <f>ROUND(I187*H187,2)</f>
        <v>0</v>
      </c>
      <c r="BL187" s="26" t="s">
        <v>189</v>
      </c>
      <c r="BM187" s="26" t="s">
        <v>436</v>
      </c>
    </row>
    <row r="188" spans="2:65" s="1" customFormat="1" ht="51" customHeight="1">
      <c r="B188" s="43"/>
      <c r="C188" s="205" t="s">
        <v>437</v>
      </c>
      <c r="D188" s="205" t="s">
        <v>184</v>
      </c>
      <c r="E188" s="206" t="s">
        <v>438</v>
      </c>
      <c r="F188" s="207" t="s">
        <v>439</v>
      </c>
      <c r="G188" s="208" t="s">
        <v>372</v>
      </c>
      <c r="H188" s="209">
        <v>200</v>
      </c>
      <c r="I188" s="210"/>
      <c r="J188" s="211">
        <f>ROUND(I188*H188,2)</f>
        <v>0</v>
      </c>
      <c r="K188" s="207" t="s">
        <v>188</v>
      </c>
      <c r="L188" s="63"/>
      <c r="M188" s="212" t="s">
        <v>21</v>
      </c>
      <c r="N188" s="213" t="s">
        <v>45</v>
      </c>
      <c r="O188" s="44"/>
      <c r="P188" s="214">
        <f>O188*H188</f>
        <v>0</v>
      </c>
      <c r="Q188" s="214">
        <v>9.0000000000000006E-5</v>
      </c>
      <c r="R188" s="214">
        <f>Q188*H188</f>
        <v>1.8000000000000002E-2</v>
      </c>
      <c r="S188" s="214">
        <v>4.2000000000000003E-2</v>
      </c>
      <c r="T188" s="215">
        <f>S188*H188</f>
        <v>8.4</v>
      </c>
      <c r="AR188" s="26" t="s">
        <v>189</v>
      </c>
      <c r="AT188" s="26" t="s">
        <v>184</v>
      </c>
      <c r="AU188" s="26" t="s">
        <v>83</v>
      </c>
      <c r="AY188" s="26" t="s">
        <v>182</v>
      </c>
      <c r="BE188" s="216">
        <f>IF(N188="základní",J188,0)</f>
        <v>0</v>
      </c>
      <c r="BF188" s="216">
        <f>IF(N188="snížená",J188,0)</f>
        <v>0</v>
      </c>
      <c r="BG188" s="216">
        <f>IF(N188="zákl. přenesená",J188,0)</f>
        <v>0</v>
      </c>
      <c r="BH188" s="216">
        <f>IF(N188="sníž. přenesená",J188,0)</f>
        <v>0</v>
      </c>
      <c r="BI188" s="216">
        <f>IF(N188="nulová",J188,0)</f>
        <v>0</v>
      </c>
      <c r="BJ188" s="26" t="s">
        <v>81</v>
      </c>
      <c r="BK188" s="216">
        <f>ROUND(I188*H188,2)</f>
        <v>0</v>
      </c>
      <c r="BL188" s="26" t="s">
        <v>189</v>
      </c>
      <c r="BM188" s="26" t="s">
        <v>440</v>
      </c>
    </row>
    <row r="189" spans="2:65" s="1" customFormat="1" ht="25.5" customHeight="1">
      <c r="B189" s="43"/>
      <c r="C189" s="205" t="s">
        <v>441</v>
      </c>
      <c r="D189" s="205" t="s">
        <v>184</v>
      </c>
      <c r="E189" s="206" t="s">
        <v>442</v>
      </c>
      <c r="F189" s="207" t="s">
        <v>443</v>
      </c>
      <c r="G189" s="208" t="s">
        <v>372</v>
      </c>
      <c r="H189" s="209">
        <v>84</v>
      </c>
      <c r="I189" s="210"/>
      <c r="J189" s="211">
        <f>ROUND(I189*H189,2)</f>
        <v>0</v>
      </c>
      <c r="K189" s="207" t="s">
        <v>188</v>
      </c>
      <c r="L189" s="63"/>
      <c r="M189" s="212" t="s">
        <v>21</v>
      </c>
      <c r="N189" s="213" t="s">
        <v>45</v>
      </c>
      <c r="O189" s="44"/>
      <c r="P189" s="214">
        <f>O189*H189</f>
        <v>0</v>
      </c>
      <c r="Q189" s="214">
        <v>2.3099999999999999E-2</v>
      </c>
      <c r="R189" s="214">
        <f>Q189*H189</f>
        <v>1.9403999999999999</v>
      </c>
      <c r="S189" s="214">
        <v>0</v>
      </c>
      <c r="T189" s="215">
        <f>S189*H189</f>
        <v>0</v>
      </c>
      <c r="AR189" s="26" t="s">
        <v>189</v>
      </c>
      <c r="AT189" s="26" t="s">
        <v>184</v>
      </c>
      <c r="AU189" s="26" t="s">
        <v>83</v>
      </c>
      <c r="AY189" s="26" t="s">
        <v>182</v>
      </c>
      <c r="BE189" s="216">
        <f>IF(N189="základní",J189,0)</f>
        <v>0</v>
      </c>
      <c r="BF189" s="216">
        <f>IF(N189="snížená",J189,0)</f>
        <v>0</v>
      </c>
      <c r="BG189" s="216">
        <f>IF(N189="zákl. přenesená",J189,0)</f>
        <v>0</v>
      </c>
      <c r="BH189" s="216">
        <f>IF(N189="sníž. přenesená",J189,0)</f>
        <v>0</v>
      </c>
      <c r="BI189" s="216">
        <f>IF(N189="nulová",J189,0)</f>
        <v>0</v>
      </c>
      <c r="BJ189" s="26" t="s">
        <v>81</v>
      </c>
      <c r="BK189" s="216">
        <f>ROUND(I189*H189,2)</f>
        <v>0</v>
      </c>
      <c r="BL189" s="26" t="s">
        <v>189</v>
      </c>
      <c r="BM189" s="26" t="s">
        <v>444</v>
      </c>
    </row>
    <row r="190" spans="2:65" s="1" customFormat="1" ht="25.5" customHeight="1">
      <c r="B190" s="43"/>
      <c r="C190" s="205" t="s">
        <v>445</v>
      </c>
      <c r="D190" s="205" t="s">
        <v>184</v>
      </c>
      <c r="E190" s="206" t="s">
        <v>446</v>
      </c>
      <c r="F190" s="207" t="s">
        <v>447</v>
      </c>
      <c r="G190" s="208" t="s">
        <v>372</v>
      </c>
      <c r="H190" s="209">
        <v>2</v>
      </c>
      <c r="I190" s="210"/>
      <c r="J190" s="211">
        <f>ROUND(I190*H190,2)</f>
        <v>0</v>
      </c>
      <c r="K190" s="207" t="s">
        <v>188</v>
      </c>
      <c r="L190" s="63"/>
      <c r="M190" s="212" t="s">
        <v>21</v>
      </c>
      <c r="N190" s="213" t="s">
        <v>45</v>
      </c>
      <c r="O190" s="44"/>
      <c r="P190" s="214">
        <f>O190*H190</f>
        <v>0</v>
      </c>
      <c r="Q190" s="214">
        <v>3.9600000000000003E-2</v>
      </c>
      <c r="R190" s="214">
        <f>Q190*H190</f>
        <v>7.9200000000000007E-2</v>
      </c>
      <c r="S190" s="214">
        <v>0</v>
      </c>
      <c r="T190" s="215">
        <f>S190*H190</f>
        <v>0</v>
      </c>
      <c r="AR190" s="26" t="s">
        <v>189</v>
      </c>
      <c r="AT190" s="26" t="s">
        <v>184</v>
      </c>
      <c r="AU190" s="26" t="s">
        <v>83</v>
      </c>
      <c r="AY190" s="26" t="s">
        <v>182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26" t="s">
        <v>81</v>
      </c>
      <c r="BK190" s="216">
        <f>ROUND(I190*H190,2)</f>
        <v>0</v>
      </c>
      <c r="BL190" s="26" t="s">
        <v>189</v>
      </c>
      <c r="BM190" s="26" t="s">
        <v>448</v>
      </c>
    </row>
    <row r="191" spans="2:65" s="1" customFormat="1" ht="38.25" customHeight="1">
      <c r="B191" s="43"/>
      <c r="C191" s="205" t="s">
        <v>449</v>
      </c>
      <c r="D191" s="205" t="s">
        <v>184</v>
      </c>
      <c r="E191" s="206" t="s">
        <v>450</v>
      </c>
      <c r="F191" s="207" t="s">
        <v>451</v>
      </c>
      <c r="G191" s="208" t="s">
        <v>372</v>
      </c>
      <c r="H191" s="209">
        <v>1806.88</v>
      </c>
      <c r="I191" s="210"/>
      <c r="J191" s="211">
        <f>ROUND(I191*H191,2)</f>
        <v>0</v>
      </c>
      <c r="K191" s="207" t="s">
        <v>268</v>
      </c>
      <c r="L191" s="63"/>
      <c r="M191" s="212" t="s">
        <v>21</v>
      </c>
      <c r="N191" s="213" t="s">
        <v>45</v>
      </c>
      <c r="O191" s="44"/>
      <c r="P191" s="214">
        <f>O191*H191</f>
        <v>0</v>
      </c>
      <c r="Q191" s="214">
        <v>0.15540000000000001</v>
      </c>
      <c r="R191" s="214">
        <f>Q191*H191</f>
        <v>280.78915200000006</v>
      </c>
      <c r="S191" s="214">
        <v>0</v>
      </c>
      <c r="T191" s="215">
        <f>S191*H191</f>
        <v>0</v>
      </c>
      <c r="AR191" s="26" t="s">
        <v>189</v>
      </c>
      <c r="AT191" s="26" t="s">
        <v>184</v>
      </c>
      <c r="AU191" s="26" t="s">
        <v>83</v>
      </c>
      <c r="AY191" s="26" t="s">
        <v>182</v>
      </c>
      <c r="BE191" s="216">
        <f>IF(N191="základní",J191,0)</f>
        <v>0</v>
      </c>
      <c r="BF191" s="216">
        <f>IF(N191="snížená",J191,0)</f>
        <v>0</v>
      </c>
      <c r="BG191" s="216">
        <f>IF(N191="zákl. přenesená",J191,0)</f>
        <v>0</v>
      </c>
      <c r="BH191" s="216">
        <f>IF(N191="sníž. přenesená",J191,0)</f>
        <v>0</v>
      </c>
      <c r="BI191" s="216">
        <f>IF(N191="nulová",J191,0)</f>
        <v>0</v>
      </c>
      <c r="BJ191" s="26" t="s">
        <v>81</v>
      </c>
      <c r="BK191" s="216">
        <f>ROUND(I191*H191,2)</f>
        <v>0</v>
      </c>
      <c r="BL191" s="26" t="s">
        <v>189</v>
      </c>
      <c r="BM191" s="26" t="s">
        <v>452</v>
      </c>
    </row>
    <row r="192" spans="2:65" s="15" customFormat="1" ht="13.5">
      <c r="B192" s="267"/>
      <c r="C192" s="268"/>
      <c r="D192" s="219" t="s">
        <v>191</v>
      </c>
      <c r="E192" s="269" t="s">
        <v>21</v>
      </c>
      <c r="F192" s="270" t="s">
        <v>326</v>
      </c>
      <c r="G192" s="268"/>
      <c r="H192" s="269" t="s">
        <v>21</v>
      </c>
      <c r="I192" s="271"/>
      <c r="J192" s="268"/>
      <c r="K192" s="268"/>
      <c r="L192" s="272"/>
      <c r="M192" s="273"/>
      <c r="N192" s="274"/>
      <c r="O192" s="274"/>
      <c r="P192" s="274"/>
      <c r="Q192" s="274"/>
      <c r="R192" s="274"/>
      <c r="S192" s="274"/>
      <c r="T192" s="275"/>
      <c r="AT192" s="276" t="s">
        <v>191</v>
      </c>
      <c r="AU192" s="276" t="s">
        <v>83</v>
      </c>
      <c r="AV192" s="15" t="s">
        <v>81</v>
      </c>
      <c r="AW192" s="15" t="s">
        <v>37</v>
      </c>
      <c r="AX192" s="15" t="s">
        <v>74</v>
      </c>
      <c r="AY192" s="276" t="s">
        <v>182</v>
      </c>
    </row>
    <row r="193" spans="2:65" s="12" customFormat="1" ht="13.5">
      <c r="B193" s="217"/>
      <c r="C193" s="218"/>
      <c r="D193" s="219" t="s">
        <v>191</v>
      </c>
      <c r="E193" s="220" t="s">
        <v>21</v>
      </c>
      <c r="F193" s="221" t="s">
        <v>453</v>
      </c>
      <c r="G193" s="218"/>
      <c r="H193" s="222">
        <v>920.79</v>
      </c>
      <c r="I193" s="223"/>
      <c r="J193" s="218"/>
      <c r="K193" s="218"/>
      <c r="L193" s="224"/>
      <c r="M193" s="225"/>
      <c r="N193" s="226"/>
      <c r="O193" s="226"/>
      <c r="P193" s="226"/>
      <c r="Q193" s="226"/>
      <c r="R193" s="226"/>
      <c r="S193" s="226"/>
      <c r="T193" s="227"/>
      <c r="AT193" s="228" t="s">
        <v>191</v>
      </c>
      <c r="AU193" s="228" t="s">
        <v>83</v>
      </c>
      <c r="AV193" s="12" t="s">
        <v>83</v>
      </c>
      <c r="AW193" s="12" t="s">
        <v>37</v>
      </c>
      <c r="AX193" s="12" t="s">
        <v>74</v>
      </c>
      <c r="AY193" s="228" t="s">
        <v>182</v>
      </c>
    </row>
    <row r="194" spans="2:65" s="12" customFormat="1" ht="27">
      <c r="B194" s="217"/>
      <c r="C194" s="218"/>
      <c r="D194" s="219" t="s">
        <v>191</v>
      </c>
      <c r="E194" s="220" t="s">
        <v>21</v>
      </c>
      <c r="F194" s="221" t="s">
        <v>454</v>
      </c>
      <c r="G194" s="218"/>
      <c r="H194" s="222">
        <v>886.09</v>
      </c>
      <c r="I194" s="223"/>
      <c r="J194" s="218"/>
      <c r="K194" s="218"/>
      <c r="L194" s="224"/>
      <c r="M194" s="225"/>
      <c r="N194" s="226"/>
      <c r="O194" s="226"/>
      <c r="P194" s="226"/>
      <c r="Q194" s="226"/>
      <c r="R194" s="226"/>
      <c r="S194" s="226"/>
      <c r="T194" s="227"/>
      <c r="AT194" s="228" t="s">
        <v>191</v>
      </c>
      <c r="AU194" s="228" t="s">
        <v>83</v>
      </c>
      <c r="AV194" s="12" t="s">
        <v>83</v>
      </c>
      <c r="AW194" s="12" t="s">
        <v>37</v>
      </c>
      <c r="AX194" s="12" t="s">
        <v>74</v>
      </c>
      <c r="AY194" s="228" t="s">
        <v>182</v>
      </c>
    </row>
    <row r="195" spans="2:65" s="14" customFormat="1" ht="13.5">
      <c r="B195" s="246"/>
      <c r="C195" s="247"/>
      <c r="D195" s="219" t="s">
        <v>191</v>
      </c>
      <c r="E195" s="248" t="s">
        <v>21</v>
      </c>
      <c r="F195" s="249" t="s">
        <v>281</v>
      </c>
      <c r="G195" s="247"/>
      <c r="H195" s="250">
        <v>1806.88</v>
      </c>
      <c r="I195" s="251"/>
      <c r="J195" s="247"/>
      <c r="K195" s="247"/>
      <c r="L195" s="252"/>
      <c r="M195" s="253"/>
      <c r="N195" s="254"/>
      <c r="O195" s="254"/>
      <c r="P195" s="254"/>
      <c r="Q195" s="254"/>
      <c r="R195" s="254"/>
      <c r="S195" s="254"/>
      <c r="T195" s="255"/>
      <c r="AT195" s="256" t="s">
        <v>191</v>
      </c>
      <c r="AU195" s="256" t="s">
        <v>83</v>
      </c>
      <c r="AV195" s="14" t="s">
        <v>189</v>
      </c>
      <c r="AW195" s="14" t="s">
        <v>37</v>
      </c>
      <c r="AX195" s="14" t="s">
        <v>81</v>
      </c>
      <c r="AY195" s="256" t="s">
        <v>182</v>
      </c>
    </row>
    <row r="196" spans="2:65" s="1" customFormat="1" ht="25.5" customHeight="1">
      <c r="B196" s="43"/>
      <c r="C196" s="257" t="s">
        <v>455</v>
      </c>
      <c r="D196" s="257" t="s">
        <v>304</v>
      </c>
      <c r="E196" s="258" t="s">
        <v>456</v>
      </c>
      <c r="F196" s="259" t="s">
        <v>457</v>
      </c>
      <c r="G196" s="260" t="s">
        <v>204</v>
      </c>
      <c r="H196" s="261">
        <v>1723</v>
      </c>
      <c r="I196" s="262"/>
      <c r="J196" s="263">
        <f>ROUND(I196*H196,2)</f>
        <v>0</v>
      </c>
      <c r="K196" s="259" t="s">
        <v>268</v>
      </c>
      <c r="L196" s="264"/>
      <c r="M196" s="265" t="s">
        <v>21</v>
      </c>
      <c r="N196" s="266" t="s">
        <v>45</v>
      </c>
      <c r="O196" s="44"/>
      <c r="P196" s="214">
        <f>O196*H196</f>
        <v>0</v>
      </c>
      <c r="Q196" s="214">
        <v>8.5999999999999993E-2</v>
      </c>
      <c r="R196" s="214">
        <f>Q196*H196</f>
        <v>148.178</v>
      </c>
      <c r="S196" s="214">
        <v>0</v>
      </c>
      <c r="T196" s="215">
        <f>S196*H196</f>
        <v>0</v>
      </c>
      <c r="AR196" s="26" t="s">
        <v>218</v>
      </c>
      <c r="AT196" s="26" t="s">
        <v>304</v>
      </c>
      <c r="AU196" s="26" t="s">
        <v>83</v>
      </c>
      <c r="AY196" s="26" t="s">
        <v>182</v>
      </c>
      <c r="BE196" s="216">
        <f>IF(N196="základní",J196,0)</f>
        <v>0</v>
      </c>
      <c r="BF196" s="216">
        <f>IF(N196="snížená",J196,0)</f>
        <v>0</v>
      </c>
      <c r="BG196" s="216">
        <f>IF(N196="zákl. přenesená",J196,0)</f>
        <v>0</v>
      </c>
      <c r="BH196" s="216">
        <f>IF(N196="sníž. přenesená",J196,0)</f>
        <v>0</v>
      </c>
      <c r="BI196" s="216">
        <f>IF(N196="nulová",J196,0)</f>
        <v>0</v>
      </c>
      <c r="BJ196" s="26" t="s">
        <v>81</v>
      </c>
      <c r="BK196" s="216">
        <f>ROUND(I196*H196,2)</f>
        <v>0</v>
      </c>
      <c r="BL196" s="26" t="s">
        <v>189</v>
      </c>
      <c r="BM196" s="26" t="s">
        <v>458</v>
      </c>
    </row>
    <row r="197" spans="2:65" s="12" customFormat="1" ht="13.5">
      <c r="B197" s="217"/>
      <c r="C197" s="218"/>
      <c r="D197" s="219" t="s">
        <v>191</v>
      </c>
      <c r="E197" s="218"/>
      <c r="F197" s="221" t="s">
        <v>459</v>
      </c>
      <c r="G197" s="218"/>
      <c r="H197" s="222">
        <v>1723</v>
      </c>
      <c r="I197" s="223"/>
      <c r="J197" s="218"/>
      <c r="K197" s="218"/>
      <c r="L197" s="224"/>
      <c r="M197" s="225"/>
      <c r="N197" s="226"/>
      <c r="O197" s="226"/>
      <c r="P197" s="226"/>
      <c r="Q197" s="226"/>
      <c r="R197" s="226"/>
      <c r="S197" s="226"/>
      <c r="T197" s="227"/>
      <c r="AT197" s="228" t="s">
        <v>191</v>
      </c>
      <c r="AU197" s="228" t="s">
        <v>83</v>
      </c>
      <c r="AV197" s="12" t="s">
        <v>83</v>
      </c>
      <c r="AW197" s="12" t="s">
        <v>6</v>
      </c>
      <c r="AX197" s="12" t="s">
        <v>81</v>
      </c>
      <c r="AY197" s="228" t="s">
        <v>182</v>
      </c>
    </row>
    <row r="198" spans="2:65" s="1" customFormat="1" ht="38.25" customHeight="1">
      <c r="B198" s="43"/>
      <c r="C198" s="257" t="s">
        <v>460</v>
      </c>
      <c r="D198" s="257" t="s">
        <v>304</v>
      </c>
      <c r="E198" s="258" t="s">
        <v>461</v>
      </c>
      <c r="F198" s="259" t="s">
        <v>462</v>
      </c>
      <c r="G198" s="260" t="s">
        <v>204</v>
      </c>
      <c r="H198" s="261">
        <v>107</v>
      </c>
      <c r="I198" s="262"/>
      <c r="J198" s="263">
        <f>ROUND(I198*H198,2)</f>
        <v>0</v>
      </c>
      <c r="K198" s="259" t="s">
        <v>21</v>
      </c>
      <c r="L198" s="264"/>
      <c r="M198" s="265" t="s">
        <v>21</v>
      </c>
      <c r="N198" s="266" t="s">
        <v>45</v>
      </c>
      <c r="O198" s="44"/>
      <c r="P198" s="214">
        <f>O198*H198</f>
        <v>0</v>
      </c>
      <c r="Q198" s="214">
        <v>6.4000000000000001E-2</v>
      </c>
      <c r="R198" s="214">
        <f>Q198*H198</f>
        <v>6.8479999999999999</v>
      </c>
      <c r="S198" s="214">
        <v>0</v>
      </c>
      <c r="T198" s="215">
        <f>S198*H198</f>
        <v>0</v>
      </c>
      <c r="AR198" s="26" t="s">
        <v>218</v>
      </c>
      <c r="AT198" s="26" t="s">
        <v>304</v>
      </c>
      <c r="AU198" s="26" t="s">
        <v>83</v>
      </c>
      <c r="AY198" s="26" t="s">
        <v>182</v>
      </c>
      <c r="BE198" s="216">
        <f>IF(N198="základní",J198,0)</f>
        <v>0</v>
      </c>
      <c r="BF198" s="216">
        <f>IF(N198="snížená",J198,0)</f>
        <v>0</v>
      </c>
      <c r="BG198" s="216">
        <f>IF(N198="zákl. přenesená",J198,0)</f>
        <v>0</v>
      </c>
      <c r="BH198" s="216">
        <f>IF(N198="sníž. přenesená",J198,0)</f>
        <v>0</v>
      </c>
      <c r="BI198" s="216">
        <f>IF(N198="nulová",J198,0)</f>
        <v>0</v>
      </c>
      <c r="BJ198" s="26" t="s">
        <v>81</v>
      </c>
      <c r="BK198" s="216">
        <f>ROUND(I198*H198,2)</f>
        <v>0</v>
      </c>
      <c r="BL198" s="26" t="s">
        <v>189</v>
      </c>
      <c r="BM198" s="26" t="s">
        <v>463</v>
      </c>
    </row>
    <row r="199" spans="2:65" s="12" customFormat="1" ht="13.5">
      <c r="B199" s="217"/>
      <c r="C199" s="218"/>
      <c r="D199" s="219" t="s">
        <v>191</v>
      </c>
      <c r="E199" s="218"/>
      <c r="F199" s="221" t="s">
        <v>464</v>
      </c>
      <c r="G199" s="218"/>
      <c r="H199" s="222">
        <v>107</v>
      </c>
      <c r="I199" s="223"/>
      <c r="J199" s="218"/>
      <c r="K199" s="218"/>
      <c r="L199" s="224"/>
      <c r="M199" s="225"/>
      <c r="N199" s="226"/>
      <c r="O199" s="226"/>
      <c r="P199" s="226"/>
      <c r="Q199" s="226"/>
      <c r="R199" s="226"/>
      <c r="S199" s="226"/>
      <c r="T199" s="227"/>
      <c r="AT199" s="228" t="s">
        <v>191</v>
      </c>
      <c r="AU199" s="228" t="s">
        <v>83</v>
      </c>
      <c r="AV199" s="12" t="s">
        <v>83</v>
      </c>
      <c r="AW199" s="12" t="s">
        <v>6</v>
      </c>
      <c r="AX199" s="12" t="s">
        <v>81</v>
      </c>
      <c r="AY199" s="228" t="s">
        <v>182</v>
      </c>
    </row>
    <row r="200" spans="2:65" s="1" customFormat="1" ht="25.5" customHeight="1">
      <c r="B200" s="43"/>
      <c r="C200" s="257" t="s">
        <v>465</v>
      </c>
      <c r="D200" s="257" t="s">
        <v>304</v>
      </c>
      <c r="E200" s="258" t="s">
        <v>466</v>
      </c>
      <c r="F200" s="259" t="s">
        <v>467</v>
      </c>
      <c r="G200" s="260" t="s">
        <v>204</v>
      </c>
      <c r="H200" s="261">
        <v>50</v>
      </c>
      <c r="I200" s="262"/>
      <c r="J200" s="263">
        <f>ROUND(I200*H200,2)</f>
        <v>0</v>
      </c>
      <c r="K200" s="259" t="s">
        <v>268</v>
      </c>
      <c r="L200" s="264"/>
      <c r="M200" s="265" t="s">
        <v>21</v>
      </c>
      <c r="N200" s="266" t="s">
        <v>45</v>
      </c>
      <c r="O200" s="44"/>
      <c r="P200" s="214">
        <f>O200*H200</f>
        <v>0</v>
      </c>
      <c r="Q200" s="214">
        <v>4.2999999999999997E-2</v>
      </c>
      <c r="R200" s="214">
        <f>Q200*H200</f>
        <v>2.15</v>
      </c>
      <c r="S200" s="214">
        <v>0</v>
      </c>
      <c r="T200" s="215">
        <f>S200*H200</f>
        <v>0</v>
      </c>
      <c r="AR200" s="26" t="s">
        <v>218</v>
      </c>
      <c r="AT200" s="26" t="s">
        <v>304</v>
      </c>
      <c r="AU200" s="26" t="s">
        <v>83</v>
      </c>
      <c r="AY200" s="26" t="s">
        <v>182</v>
      </c>
      <c r="BE200" s="216">
        <f>IF(N200="základní",J200,0)</f>
        <v>0</v>
      </c>
      <c r="BF200" s="216">
        <f>IF(N200="snížená",J200,0)</f>
        <v>0</v>
      </c>
      <c r="BG200" s="216">
        <f>IF(N200="zákl. přenesená",J200,0)</f>
        <v>0</v>
      </c>
      <c r="BH200" s="216">
        <f>IF(N200="sníž. přenesená",J200,0)</f>
        <v>0</v>
      </c>
      <c r="BI200" s="216">
        <f>IF(N200="nulová",J200,0)</f>
        <v>0</v>
      </c>
      <c r="BJ200" s="26" t="s">
        <v>81</v>
      </c>
      <c r="BK200" s="216">
        <f>ROUND(I200*H200,2)</f>
        <v>0</v>
      </c>
      <c r="BL200" s="26" t="s">
        <v>189</v>
      </c>
      <c r="BM200" s="26" t="s">
        <v>468</v>
      </c>
    </row>
    <row r="201" spans="2:65" s="12" customFormat="1" ht="13.5">
      <c r="B201" s="217"/>
      <c r="C201" s="218"/>
      <c r="D201" s="219" t="s">
        <v>191</v>
      </c>
      <c r="E201" s="218"/>
      <c r="F201" s="221" t="s">
        <v>469</v>
      </c>
      <c r="G201" s="218"/>
      <c r="H201" s="222">
        <v>50</v>
      </c>
      <c r="I201" s="223"/>
      <c r="J201" s="218"/>
      <c r="K201" s="218"/>
      <c r="L201" s="224"/>
      <c r="M201" s="225"/>
      <c r="N201" s="226"/>
      <c r="O201" s="226"/>
      <c r="P201" s="226"/>
      <c r="Q201" s="226"/>
      <c r="R201" s="226"/>
      <c r="S201" s="226"/>
      <c r="T201" s="227"/>
      <c r="AT201" s="228" t="s">
        <v>191</v>
      </c>
      <c r="AU201" s="228" t="s">
        <v>83</v>
      </c>
      <c r="AV201" s="12" t="s">
        <v>83</v>
      </c>
      <c r="AW201" s="12" t="s">
        <v>6</v>
      </c>
      <c r="AX201" s="12" t="s">
        <v>81</v>
      </c>
      <c r="AY201" s="228" t="s">
        <v>182</v>
      </c>
    </row>
    <row r="202" spans="2:65" s="1" customFormat="1" ht="38.25" customHeight="1">
      <c r="B202" s="43"/>
      <c r="C202" s="205" t="s">
        <v>470</v>
      </c>
      <c r="D202" s="205" t="s">
        <v>184</v>
      </c>
      <c r="E202" s="206" t="s">
        <v>471</v>
      </c>
      <c r="F202" s="207" t="s">
        <v>472</v>
      </c>
      <c r="G202" s="208" t="s">
        <v>204</v>
      </c>
      <c r="H202" s="209">
        <v>15</v>
      </c>
      <c r="I202" s="210"/>
      <c r="J202" s="211">
        <f>ROUND(I202*H202,2)</f>
        <v>0</v>
      </c>
      <c r="K202" s="207" t="s">
        <v>188</v>
      </c>
      <c r="L202" s="63"/>
      <c r="M202" s="212" t="s">
        <v>21</v>
      </c>
      <c r="N202" s="213" t="s">
        <v>45</v>
      </c>
      <c r="O202" s="44"/>
      <c r="P202" s="214">
        <f>O202*H202</f>
        <v>0</v>
      </c>
      <c r="Q202" s="214">
        <v>0</v>
      </c>
      <c r="R202" s="214">
        <f>Q202*H202</f>
        <v>0</v>
      </c>
      <c r="S202" s="214">
        <v>4.0000000000000001E-3</v>
      </c>
      <c r="T202" s="215">
        <f>S202*H202</f>
        <v>0.06</v>
      </c>
      <c r="AR202" s="26" t="s">
        <v>189</v>
      </c>
      <c r="AT202" s="26" t="s">
        <v>184</v>
      </c>
      <c r="AU202" s="26" t="s">
        <v>83</v>
      </c>
      <c r="AY202" s="26" t="s">
        <v>182</v>
      </c>
      <c r="BE202" s="216">
        <f>IF(N202="základní",J202,0)</f>
        <v>0</v>
      </c>
      <c r="BF202" s="216">
        <f>IF(N202="snížená",J202,0)</f>
        <v>0</v>
      </c>
      <c r="BG202" s="216">
        <f>IF(N202="zákl. přenesená",J202,0)</f>
        <v>0</v>
      </c>
      <c r="BH202" s="216">
        <f>IF(N202="sníž. přenesená",J202,0)</f>
        <v>0</v>
      </c>
      <c r="BI202" s="216">
        <f>IF(N202="nulová",J202,0)</f>
        <v>0</v>
      </c>
      <c r="BJ202" s="26" t="s">
        <v>81</v>
      </c>
      <c r="BK202" s="216">
        <f>ROUND(I202*H202,2)</f>
        <v>0</v>
      </c>
      <c r="BL202" s="26" t="s">
        <v>189</v>
      </c>
      <c r="BM202" s="26" t="s">
        <v>473</v>
      </c>
    </row>
    <row r="203" spans="2:65" s="12" customFormat="1" ht="13.5">
      <c r="B203" s="217"/>
      <c r="C203" s="218"/>
      <c r="D203" s="219" t="s">
        <v>191</v>
      </c>
      <c r="E203" s="220" t="s">
        <v>21</v>
      </c>
      <c r="F203" s="221" t="s">
        <v>474</v>
      </c>
      <c r="G203" s="218"/>
      <c r="H203" s="222">
        <v>1</v>
      </c>
      <c r="I203" s="223"/>
      <c r="J203" s="218"/>
      <c r="K203" s="218"/>
      <c r="L203" s="224"/>
      <c r="M203" s="225"/>
      <c r="N203" s="226"/>
      <c r="O203" s="226"/>
      <c r="P203" s="226"/>
      <c r="Q203" s="226"/>
      <c r="R203" s="226"/>
      <c r="S203" s="226"/>
      <c r="T203" s="227"/>
      <c r="AT203" s="228" t="s">
        <v>191</v>
      </c>
      <c r="AU203" s="228" t="s">
        <v>83</v>
      </c>
      <c r="AV203" s="12" t="s">
        <v>83</v>
      </c>
      <c r="AW203" s="12" t="s">
        <v>37</v>
      </c>
      <c r="AX203" s="12" t="s">
        <v>74</v>
      </c>
      <c r="AY203" s="228" t="s">
        <v>182</v>
      </c>
    </row>
    <row r="204" spans="2:65" s="12" customFormat="1" ht="13.5">
      <c r="B204" s="217"/>
      <c r="C204" s="218"/>
      <c r="D204" s="219" t="s">
        <v>191</v>
      </c>
      <c r="E204" s="220" t="s">
        <v>21</v>
      </c>
      <c r="F204" s="221" t="s">
        <v>475</v>
      </c>
      <c r="G204" s="218"/>
      <c r="H204" s="222">
        <v>3</v>
      </c>
      <c r="I204" s="223"/>
      <c r="J204" s="218"/>
      <c r="K204" s="218"/>
      <c r="L204" s="224"/>
      <c r="M204" s="225"/>
      <c r="N204" s="226"/>
      <c r="O204" s="226"/>
      <c r="P204" s="226"/>
      <c r="Q204" s="226"/>
      <c r="R204" s="226"/>
      <c r="S204" s="226"/>
      <c r="T204" s="227"/>
      <c r="AT204" s="228" t="s">
        <v>191</v>
      </c>
      <c r="AU204" s="228" t="s">
        <v>83</v>
      </c>
      <c r="AV204" s="12" t="s">
        <v>83</v>
      </c>
      <c r="AW204" s="12" t="s">
        <v>37</v>
      </c>
      <c r="AX204" s="12" t="s">
        <v>74</v>
      </c>
      <c r="AY204" s="228" t="s">
        <v>182</v>
      </c>
    </row>
    <row r="205" spans="2:65" s="12" customFormat="1" ht="13.5">
      <c r="B205" s="217"/>
      <c r="C205" s="218"/>
      <c r="D205" s="219" t="s">
        <v>191</v>
      </c>
      <c r="E205" s="220" t="s">
        <v>21</v>
      </c>
      <c r="F205" s="221" t="s">
        <v>21</v>
      </c>
      <c r="G205" s="218"/>
      <c r="H205" s="222">
        <v>0</v>
      </c>
      <c r="I205" s="223"/>
      <c r="J205" s="218"/>
      <c r="K205" s="218"/>
      <c r="L205" s="224"/>
      <c r="M205" s="225"/>
      <c r="N205" s="226"/>
      <c r="O205" s="226"/>
      <c r="P205" s="226"/>
      <c r="Q205" s="226"/>
      <c r="R205" s="226"/>
      <c r="S205" s="226"/>
      <c r="T205" s="227"/>
      <c r="AT205" s="228" t="s">
        <v>191</v>
      </c>
      <c r="AU205" s="228" t="s">
        <v>83</v>
      </c>
      <c r="AV205" s="12" t="s">
        <v>83</v>
      </c>
      <c r="AW205" s="12" t="s">
        <v>37</v>
      </c>
      <c r="AX205" s="12" t="s">
        <v>74</v>
      </c>
      <c r="AY205" s="228" t="s">
        <v>182</v>
      </c>
    </row>
    <row r="206" spans="2:65" s="12" customFormat="1" ht="13.5">
      <c r="B206" s="217"/>
      <c r="C206" s="218"/>
      <c r="D206" s="219" t="s">
        <v>191</v>
      </c>
      <c r="E206" s="220" t="s">
        <v>21</v>
      </c>
      <c r="F206" s="221" t="s">
        <v>476</v>
      </c>
      <c r="G206" s="218"/>
      <c r="H206" s="222">
        <v>4</v>
      </c>
      <c r="I206" s="223"/>
      <c r="J206" s="218"/>
      <c r="K206" s="218"/>
      <c r="L206" s="224"/>
      <c r="M206" s="225"/>
      <c r="N206" s="226"/>
      <c r="O206" s="226"/>
      <c r="P206" s="226"/>
      <c r="Q206" s="226"/>
      <c r="R206" s="226"/>
      <c r="S206" s="226"/>
      <c r="T206" s="227"/>
      <c r="AT206" s="228" t="s">
        <v>191</v>
      </c>
      <c r="AU206" s="228" t="s">
        <v>83</v>
      </c>
      <c r="AV206" s="12" t="s">
        <v>83</v>
      </c>
      <c r="AW206" s="12" t="s">
        <v>37</v>
      </c>
      <c r="AX206" s="12" t="s">
        <v>74</v>
      </c>
      <c r="AY206" s="228" t="s">
        <v>182</v>
      </c>
    </row>
    <row r="207" spans="2:65" s="12" customFormat="1" ht="13.5">
      <c r="B207" s="217"/>
      <c r="C207" s="218"/>
      <c r="D207" s="219" t="s">
        <v>191</v>
      </c>
      <c r="E207" s="220" t="s">
        <v>21</v>
      </c>
      <c r="F207" s="221" t="s">
        <v>477</v>
      </c>
      <c r="G207" s="218"/>
      <c r="H207" s="222">
        <v>2</v>
      </c>
      <c r="I207" s="223"/>
      <c r="J207" s="218"/>
      <c r="K207" s="218"/>
      <c r="L207" s="224"/>
      <c r="M207" s="225"/>
      <c r="N207" s="226"/>
      <c r="O207" s="226"/>
      <c r="P207" s="226"/>
      <c r="Q207" s="226"/>
      <c r="R207" s="226"/>
      <c r="S207" s="226"/>
      <c r="T207" s="227"/>
      <c r="AT207" s="228" t="s">
        <v>191</v>
      </c>
      <c r="AU207" s="228" t="s">
        <v>83</v>
      </c>
      <c r="AV207" s="12" t="s">
        <v>83</v>
      </c>
      <c r="AW207" s="12" t="s">
        <v>37</v>
      </c>
      <c r="AX207" s="12" t="s">
        <v>74</v>
      </c>
      <c r="AY207" s="228" t="s">
        <v>182</v>
      </c>
    </row>
    <row r="208" spans="2:65" s="12" customFormat="1" ht="13.5">
      <c r="B208" s="217"/>
      <c r="C208" s="218"/>
      <c r="D208" s="219" t="s">
        <v>191</v>
      </c>
      <c r="E208" s="220" t="s">
        <v>21</v>
      </c>
      <c r="F208" s="221" t="s">
        <v>478</v>
      </c>
      <c r="G208" s="218"/>
      <c r="H208" s="222">
        <v>3</v>
      </c>
      <c r="I208" s="223"/>
      <c r="J208" s="218"/>
      <c r="K208" s="218"/>
      <c r="L208" s="224"/>
      <c r="M208" s="225"/>
      <c r="N208" s="226"/>
      <c r="O208" s="226"/>
      <c r="P208" s="226"/>
      <c r="Q208" s="226"/>
      <c r="R208" s="226"/>
      <c r="S208" s="226"/>
      <c r="T208" s="227"/>
      <c r="AT208" s="228" t="s">
        <v>191</v>
      </c>
      <c r="AU208" s="228" t="s">
        <v>83</v>
      </c>
      <c r="AV208" s="12" t="s">
        <v>83</v>
      </c>
      <c r="AW208" s="12" t="s">
        <v>37</v>
      </c>
      <c r="AX208" s="12" t="s">
        <v>74</v>
      </c>
      <c r="AY208" s="228" t="s">
        <v>182</v>
      </c>
    </row>
    <row r="209" spans="2:65" s="12" customFormat="1" ht="13.5">
      <c r="B209" s="217"/>
      <c r="C209" s="218"/>
      <c r="D209" s="219" t="s">
        <v>191</v>
      </c>
      <c r="E209" s="220" t="s">
        <v>21</v>
      </c>
      <c r="F209" s="221" t="s">
        <v>479</v>
      </c>
      <c r="G209" s="218"/>
      <c r="H209" s="222">
        <v>2</v>
      </c>
      <c r="I209" s="223"/>
      <c r="J209" s="218"/>
      <c r="K209" s="218"/>
      <c r="L209" s="224"/>
      <c r="M209" s="225"/>
      <c r="N209" s="226"/>
      <c r="O209" s="226"/>
      <c r="P209" s="226"/>
      <c r="Q209" s="226"/>
      <c r="R209" s="226"/>
      <c r="S209" s="226"/>
      <c r="T209" s="227"/>
      <c r="AT209" s="228" t="s">
        <v>191</v>
      </c>
      <c r="AU209" s="228" t="s">
        <v>83</v>
      </c>
      <c r="AV209" s="12" t="s">
        <v>83</v>
      </c>
      <c r="AW209" s="12" t="s">
        <v>37</v>
      </c>
      <c r="AX209" s="12" t="s">
        <v>74</v>
      </c>
      <c r="AY209" s="228" t="s">
        <v>182</v>
      </c>
    </row>
    <row r="210" spans="2:65" s="12" customFormat="1" ht="13.5">
      <c r="B210" s="217"/>
      <c r="C210" s="218"/>
      <c r="D210" s="219" t="s">
        <v>191</v>
      </c>
      <c r="E210" s="220" t="s">
        <v>21</v>
      </c>
      <c r="F210" s="221" t="s">
        <v>21</v>
      </c>
      <c r="G210" s="218"/>
      <c r="H210" s="222">
        <v>0</v>
      </c>
      <c r="I210" s="223"/>
      <c r="J210" s="218"/>
      <c r="K210" s="218"/>
      <c r="L210" s="224"/>
      <c r="M210" s="225"/>
      <c r="N210" s="226"/>
      <c r="O210" s="226"/>
      <c r="P210" s="226"/>
      <c r="Q210" s="226"/>
      <c r="R210" s="226"/>
      <c r="S210" s="226"/>
      <c r="T210" s="227"/>
      <c r="AT210" s="228" t="s">
        <v>191</v>
      </c>
      <c r="AU210" s="228" t="s">
        <v>83</v>
      </c>
      <c r="AV210" s="12" t="s">
        <v>83</v>
      </c>
      <c r="AW210" s="12" t="s">
        <v>37</v>
      </c>
      <c r="AX210" s="12" t="s">
        <v>74</v>
      </c>
      <c r="AY210" s="228" t="s">
        <v>182</v>
      </c>
    </row>
    <row r="211" spans="2:65" s="14" customFormat="1" ht="13.5">
      <c r="B211" s="246"/>
      <c r="C211" s="247"/>
      <c r="D211" s="219" t="s">
        <v>191</v>
      </c>
      <c r="E211" s="248" t="s">
        <v>21</v>
      </c>
      <c r="F211" s="249" t="s">
        <v>281</v>
      </c>
      <c r="G211" s="247"/>
      <c r="H211" s="250">
        <v>15</v>
      </c>
      <c r="I211" s="251"/>
      <c r="J211" s="247"/>
      <c r="K211" s="247"/>
      <c r="L211" s="252"/>
      <c r="M211" s="253"/>
      <c r="N211" s="254"/>
      <c r="O211" s="254"/>
      <c r="P211" s="254"/>
      <c r="Q211" s="254"/>
      <c r="R211" s="254"/>
      <c r="S211" s="254"/>
      <c r="T211" s="255"/>
      <c r="AT211" s="256" t="s">
        <v>191</v>
      </c>
      <c r="AU211" s="256" t="s">
        <v>83</v>
      </c>
      <c r="AV211" s="14" t="s">
        <v>189</v>
      </c>
      <c r="AW211" s="14" t="s">
        <v>37</v>
      </c>
      <c r="AX211" s="14" t="s">
        <v>81</v>
      </c>
      <c r="AY211" s="256" t="s">
        <v>182</v>
      </c>
    </row>
    <row r="212" spans="2:65" s="1" customFormat="1" ht="25.5" customHeight="1">
      <c r="B212" s="43"/>
      <c r="C212" s="205" t="s">
        <v>480</v>
      </c>
      <c r="D212" s="205" t="s">
        <v>184</v>
      </c>
      <c r="E212" s="206" t="s">
        <v>481</v>
      </c>
      <c r="F212" s="207" t="s">
        <v>482</v>
      </c>
      <c r="G212" s="208" t="s">
        <v>204</v>
      </c>
      <c r="H212" s="209">
        <v>18</v>
      </c>
      <c r="I212" s="210"/>
      <c r="J212" s="211">
        <f>ROUND(I212*H212,2)</f>
        <v>0</v>
      </c>
      <c r="K212" s="207" t="s">
        <v>188</v>
      </c>
      <c r="L212" s="63"/>
      <c r="M212" s="212" t="s">
        <v>21</v>
      </c>
      <c r="N212" s="213" t="s">
        <v>45</v>
      </c>
      <c r="O212" s="44"/>
      <c r="P212" s="214">
        <f>O212*H212</f>
        <v>0</v>
      </c>
      <c r="Q212" s="214">
        <v>6.9999999999999999E-4</v>
      </c>
      <c r="R212" s="214">
        <f>Q212*H212</f>
        <v>1.26E-2</v>
      </c>
      <c r="S212" s="214">
        <v>0</v>
      </c>
      <c r="T212" s="215">
        <f>S212*H212</f>
        <v>0</v>
      </c>
      <c r="AR212" s="26" t="s">
        <v>189</v>
      </c>
      <c r="AT212" s="26" t="s">
        <v>184</v>
      </c>
      <c r="AU212" s="26" t="s">
        <v>83</v>
      </c>
      <c r="AY212" s="26" t="s">
        <v>182</v>
      </c>
      <c r="BE212" s="216">
        <f>IF(N212="základní",J212,0)</f>
        <v>0</v>
      </c>
      <c r="BF212" s="216">
        <f>IF(N212="snížená",J212,0)</f>
        <v>0</v>
      </c>
      <c r="BG212" s="216">
        <f>IF(N212="zákl. přenesená",J212,0)</f>
        <v>0</v>
      </c>
      <c r="BH212" s="216">
        <f>IF(N212="sníž. přenesená",J212,0)</f>
        <v>0</v>
      </c>
      <c r="BI212" s="216">
        <f>IF(N212="nulová",J212,0)</f>
        <v>0</v>
      </c>
      <c r="BJ212" s="26" t="s">
        <v>81</v>
      </c>
      <c r="BK212" s="216">
        <f>ROUND(I212*H212,2)</f>
        <v>0</v>
      </c>
      <c r="BL212" s="26" t="s">
        <v>189</v>
      </c>
      <c r="BM212" s="26" t="s">
        <v>483</v>
      </c>
    </row>
    <row r="213" spans="2:65" s="15" customFormat="1" ht="13.5">
      <c r="B213" s="267"/>
      <c r="C213" s="268"/>
      <c r="D213" s="219" t="s">
        <v>191</v>
      </c>
      <c r="E213" s="269" t="s">
        <v>21</v>
      </c>
      <c r="F213" s="270" t="s">
        <v>484</v>
      </c>
      <c r="G213" s="268"/>
      <c r="H213" s="269" t="s">
        <v>21</v>
      </c>
      <c r="I213" s="271"/>
      <c r="J213" s="268"/>
      <c r="K213" s="268"/>
      <c r="L213" s="272"/>
      <c r="M213" s="273"/>
      <c r="N213" s="274"/>
      <c r="O213" s="274"/>
      <c r="P213" s="274"/>
      <c r="Q213" s="274"/>
      <c r="R213" s="274"/>
      <c r="S213" s="274"/>
      <c r="T213" s="275"/>
      <c r="AT213" s="276" t="s">
        <v>191</v>
      </c>
      <c r="AU213" s="276" t="s">
        <v>83</v>
      </c>
      <c r="AV213" s="15" t="s">
        <v>81</v>
      </c>
      <c r="AW213" s="15" t="s">
        <v>37</v>
      </c>
      <c r="AX213" s="15" t="s">
        <v>74</v>
      </c>
      <c r="AY213" s="276" t="s">
        <v>182</v>
      </c>
    </row>
    <row r="214" spans="2:65" s="12" customFormat="1" ht="13.5">
      <c r="B214" s="217"/>
      <c r="C214" s="218"/>
      <c r="D214" s="219" t="s">
        <v>191</v>
      </c>
      <c r="E214" s="220" t="s">
        <v>21</v>
      </c>
      <c r="F214" s="221" t="s">
        <v>485</v>
      </c>
      <c r="G214" s="218"/>
      <c r="H214" s="222">
        <v>3</v>
      </c>
      <c r="I214" s="223"/>
      <c r="J214" s="218"/>
      <c r="K214" s="218"/>
      <c r="L214" s="224"/>
      <c r="M214" s="225"/>
      <c r="N214" s="226"/>
      <c r="O214" s="226"/>
      <c r="P214" s="226"/>
      <c r="Q214" s="226"/>
      <c r="R214" s="226"/>
      <c r="S214" s="226"/>
      <c r="T214" s="227"/>
      <c r="AT214" s="228" t="s">
        <v>191</v>
      </c>
      <c r="AU214" s="228" t="s">
        <v>83</v>
      </c>
      <c r="AV214" s="12" t="s">
        <v>83</v>
      </c>
      <c r="AW214" s="12" t="s">
        <v>37</v>
      </c>
      <c r="AX214" s="12" t="s">
        <v>74</v>
      </c>
      <c r="AY214" s="228" t="s">
        <v>182</v>
      </c>
    </row>
    <row r="215" spans="2:65" s="15" customFormat="1" ht="13.5">
      <c r="B215" s="267"/>
      <c r="C215" s="268"/>
      <c r="D215" s="219" t="s">
        <v>191</v>
      </c>
      <c r="E215" s="269" t="s">
        <v>21</v>
      </c>
      <c r="F215" s="270" t="s">
        <v>486</v>
      </c>
      <c r="G215" s="268"/>
      <c r="H215" s="269" t="s">
        <v>21</v>
      </c>
      <c r="I215" s="271"/>
      <c r="J215" s="268"/>
      <c r="K215" s="268"/>
      <c r="L215" s="272"/>
      <c r="M215" s="273"/>
      <c r="N215" s="274"/>
      <c r="O215" s="274"/>
      <c r="P215" s="274"/>
      <c r="Q215" s="274"/>
      <c r="R215" s="274"/>
      <c r="S215" s="274"/>
      <c r="T215" s="275"/>
      <c r="AT215" s="276" t="s">
        <v>191</v>
      </c>
      <c r="AU215" s="276" t="s">
        <v>83</v>
      </c>
      <c r="AV215" s="15" t="s">
        <v>81</v>
      </c>
      <c r="AW215" s="15" t="s">
        <v>37</v>
      </c>
      <c r="AX215" s="15" t="s">
        <v>74</v>
      </c>
      <c r="AY215" s="276" t="s">
        <v>182</v>
      </c>
    </row>
    <row r="216" spans="2:65" s="12" customFormat="1" ht="13.5">
      <c r="B216" s="217"/>
      <c r="C216" s="218"/>
      <c r="D216" s="219" t="s">
        <v>191</v>
      </c>
      <c r="E216" s="220" t="s">
        <v>21</v>
      </c>
      <c r="F216" s="221" t="s">
        <v>487</v>
      </c>
      <c r="G216" s="218"/>
      <c r="H216" s="222">
        <v>6</v>
      </c>
      <c r="I216" s="223"/>
      <c r="J216" s="218"/>
      <c r="K216" s="218"/>
      <c r="L216" s="224"/>
      <c r="M216" s="225"/>
      <c r="N216" s="226"/>
      <c r="O216" s="226"/>
      <c r="P216" s="226"/>
      <c r="Q216" s="226"/>
      <c r="R216" s="226"/>
      <c r="S216" s="226"/>
      <c r="T216" s="227"/>
      <c r="AT216" s="228" t="s">
        <v>191</v>
      </c>
      <c r="AU216" s="228" t="s">
        <v>83</v>
      </c>
      <c r="AV216" s="12" t="s">
        <v>83</v>
      </c>
      <c r="AW216" s="12" t="s">
        <v>37</v>
      </c>
      <c r="AX216" s="12" t="s">
        <v>74</v>
      </c>
      <c r="AY216" s="228" t="s">
        <v>182</v>
      </c>
    </row>
    <row r="217" spans="2:65" s="12" customFormat="1" ht="13.5">
      <c r="B217" s="217"/>
      <c r="C217" s="218"/>
      <c r="D217" s="219" t="s">
        <v>191</v>
      </c>
      <c r="E217" s="220" t="s">
        <v>21</v>
      </c>
      <c r="F217" s="221" t="s">
        <v>488</v>
      </c>
      <c r="G217" s="218"/>
      <c r="H217" s="222">
        <v>1</v>
      </c>
      <c r="I217" s="223"/>
      <c r="J217" s="218"/>
      <c r="K217" s="218"/>
      <c r="L217" s="224"/>
      <c r="M217" s="225"/>
      <c r="N217" s="226"/>
      <c r="O217" s="226"/>
      <c r="P217" s="226"/>
      <c r="Q217" s="226"/>
      <c r="R217" s="226"/>
      <c r="S217" s="226"/>
      <c r="T217" s="227"/>
      <c r="AT217" s="228" t="s">
        <v>191</v>
      </c>
      <c r="AU217" s="228" t="s">
        <v>83</v>
      </c>
      <c r="AV217" s="12" t="s">
        <v>83</v>
      </c>
      <c r="AW217" s="12" t="s">
        <v>37</v>
      </c>
      <c r="AX217" s="12" t="s">
        <v>74</v>
      </c>
      <c r="AY217" s="228" t="s">
        <v>182</v>
      </c>
    </row>
    <row r="218" spans="2:65" s="12" customFormat="1" ht="13.5">
      <c r="B218" s="217"/>
      <c r="C218" s="218"/>
      <c r="D218" s="219" t="s">
        <v>191</v>
      </c>
      <c r="E218" s="220" t="s">
        <v>21</v>
      </c>
      <c r="F218" s="221" t="s">
        <v>489</v>
      </c>
      <c r="G218" s="218"/>
      <c r="H218" s="222">
        <v>4</v>
      </c>
      <c r="I218" s="223"/>
      <c r="J218" s="218"/>
      <c r="K218" s="218"/>
      <c r="L218" s="224"/>
      <c r="M218" s="225"/>
      <c r="N218" s="226"/>
      <c r="O218" s="226"/>
      <c r="P218" s="226"/>
      <c r="Q218" s="226"/>
      <c r="R218" s="226"/>
      <c r="S218" s="226"/>
      <c r="T218" s="227"/>
      <c r="AT218" s="228" t="s">
        <v>191</v>
      </c>
      <c r="AU218" s="228" t="s">
        <v>83</v>
      </c>
      <c r="AV218" s="12" t="s">
        <v>83</v>
      </c>
      <c r="AW218" s="12" t="s">
        <v>37</v>
      </c>
      <c r="AX218" s="12" t="s">
        <v>74</v>
      </c>
      <c r="AY218" s="228" t="s">
        <v>182</v>
      </c>
    </row>
    <row r="219" spans="2:65" s="12" customFormat="1" ht="13.5">
      <c r="B219" s="217"/>
      <c r="C219" s="218"/>
      <c r="D219" s="219" t="s">
        <v>191</v>
      </c>
      <c r="E219" s="220" t="s">
        <v>21</v>
      </c>
      <c r="F219" s="221" t="s">
        <v>490</v>
      </c>
      <c r="G219" s="218"/>
      <c r="H219" s="222">
        <v>1</v>
      </c>
      <c r="I219" s="223"/>
      <c r="J219" s="218"/>
      <c r="K219" s="218"/>
      <c r="L219" s="224"/>
      <c r="M219" s="225"/>
      <c r="N219" s="226"/>
      <c r="O219" s="226"/>
      <c r="P219" s="226"/>
      <c r="Q219" s="226"/>
      <c r="R219" s="226"/>
      <c r="S219" s="226"/>
      <c r="T219" s="227"/>
      <c r="AT219" s="228" t="s">
        <v>191</v>
      </c>
      <c r="AU219" s="228" t="s">
        <v>83</v>
      </c>
      <c r="AV219" s="12" t="s">
        <v>83</v>
      </c>
      <c r="AW219" s="12" t="s">
        <v>37</v>
      </c>
      <c r="AX219" s="12" t="s">
        <v>74</v>
      </c>
      <c r="AY219" s="228" t="s">
        <v>182</v>
      </c>
    </row>
    <row r="220" spans="2:65" s="12" customFormat="1" ht="13.5">
      <c r="B220" s="217"/>
      <c r="C220" s="218"/>
      <c r="D220" s="219" t="s">
        <v>191</v>
      </c>
      <c r="E220" s="220" t="s">
        <v>21</v>
      </c>
      <c r="F220" s="221" t="s">
        <v>491</v>
      </c>
      <c r="G220" s="218"/>
      <c r="H220" s="222">
        <v>2</v>
      </c>
      <c r="I220" s="223"/>
      <c r="J220" s="218"/>
      <c r="K220" s="218"/>
      <c r="L220" s="224"/>
      <c r="M220" s="225"/>
      <c r="N220" s="226"/>
      <c r="O220" s="226"/>
      <c r="P220" s="226"/>
      <c r="Q220" s="226"/>
      <c r="R220" s="226"/>
      <c r="S220" s="226"/>
      <c r="T220" s="227"/>
      <c r="AT220" s="228" t="s">
        <v>191</v>
      </c>
      <c r="AU220" s="228" t="s">
        <v>83</v>
      </c>
      <c r="AV220" s="12" t="s">
        <v>83</v>
      </c>
      <c r="AW220" s="12" t="s">
        <v>37</v>
      </c>
      <c r="AX220" s="12" t="s">
        <v>74</v>
      </c>
      <c r="AY220" s="228" t="s">
        <v>182</v>
      </c>
    </row>
    <row r="221" spans="2:65" s="12" customFormat="1" ht="13.5">
      <c r="B221" s="217"/>
      <c r="C221" s="218"/>
      <c r="D221" s="219" t="s">
        <v>191</v>
      </c>
      <c r="E221" s="220" t="s">
        <v>21</v>
      </c>
      <c r="F221" s="221" t="s">
        <v>492</v>
      </c>
      <c r="G221" s="218"/>
      <c r="H221" s="222">
        <v>1</v>
      </c>
      <c r="I221" s="223"/>
      <c r="J221" s="218"/>
      <c r="K221" s="218"/>
      <c r="L221" s="224"/>
      <c r="M221" s="225"/>
      <c r="N221" s="226"/>
      <c r="O221" s="226"/>
      <c r="P221" s="226"/>
      <c r="Q221" s="226"/>
      <c r="R221" s="226"/>
      <c r="S221" s="226"/>
      <c r="T221" s="227"/>
      <c r="AT221" s="228" t="s">
        <v>191</v>
      </c>
      <c r="AU221" s="228" t="s">
        <v>83</v>
      </c>
      <c r="AV221" s="12" t="s">
        <v>83</v>
      </c>
      <c r="AW221" s="12" t="s">
        <v>37</v>
      </c>
      <c r="AX221" s="12" t="s">
        <v>74</v>
      </c>
      <c r="AY221" s="228" t="s">
        <v>182</v>
      </c>
    </row>
    <row r="222" spans="2:65" s="14" customFormat="1" ht="13.5">
      <c r="B222" s="246"/>
      <c r="C222" s="247"/>
      <c r="D222" s="219" t="s">
        <v>191</v>
      </c>
      <c r="E222" s="248" t="s">
        <v>21</v>
      </c>
      <c r="F222" s="249" t="s">
        <v>281</v>
      </c>
      <c r="G222" s="247"/>
      <c r="H222" s="250">
        <v>18</v>
      </c>
      <c r="I222" s="251"/>
      <c r="J222" s="247"/>
      <c r="K222" s="247"/>
      <c r="L222" s="252"/>
      <c r="M222" s="253"/>
      <c r="N222" s="254"/>
      <c r="O222" s="254"/>
      <c r="P222" s="254"/>
      <c r="Q222" s="254"/>
      <c r="R222" s="254"/>
      <c r="S222" s="254"/>
      <c r="T222" s="255"/>
      <c r="AT222" s="256" t="s">
        <v>191</v>
      </c>
      <c r="AU222" s="256" t="s">
        <v>83</v>
      </c>
      <c r="AV222" s="14" t="s">
        <v>189</v>
      </c>
      <c r="AW222" s="14" t="s">
        <v>37</v>
      </c>
      <c r="AX222" s="14" t="s">
        <v>81</v>
      </c>
      <c r="AY222" s="256" t="s">
        <v>182</v>
      </c>
    </row>
    <row r="223" spans="2:65" s="1" customFormat="1" ht="16.5" customHeight="1">
      <c r="B223" s="43"/>
      <c r="C223" s="257" t="s">
        <v>493</v>
      </c>
      <c r="D223" s="257" t="s">
        <v>304</v>
      </c>
      <c r="E223" s="258" t="s">
        <v>494</v>
      </c>
      <c r="F223" s="259" t="s">
        <v>495</v>
      </c>
      <c r="G223" s="260" t="s">
        <v>204</v>
      </c>
      <c r="H223" s="261">
        <v>2</v>
      </c>
      <c r="I223" s="262"/>
      <c r="J223" s="263">
        <f>ROUND(I223*H223,2)</f>
        <v>0</v>
      </c>
      <c r="K223" s="259" t="s">
        <v>188</v>
      </c>
      <c r="L223" s="264"/>
      <c r="M223" s="265" t="s">
        <v>21</v>
      </c>
      <c r="N223" s="266" t="s">
        <v>45</v>
      </c>
      <c r="O223" s="44"/>
      <c r="P223" s="214">
        <f>O223*H223</f>
        <v>0</v>
      </c>
      <c r="Q223" s="214">
        <v>4.0000000000000001E-3</v>
      </c>
      <c r="R223" s="214">
        <f>Q223*H223</f>
        <v>8.0000000000000002E-3</v>
      </c>
      <c r="S223" s="214">
        <v>0</v>
      </c>
      <c r="T223" s="215">
        <f>S223*H223</f>
        <v>0</v>
      </c>
      <c r="AR223" s="26" t="s">
        <v>218</v>
      </c>
      <c r="AT223" s="26" t="s">
        <v>304</v>
      </c>
      <c r="AU223" s="26" t="s">
        <v>83</v>
      </c>
      <c r="AY223" s="26" t="s">
        <v>182</v>
      </c>
      <c r="BE223" s="216">
        <f>IF(N223="základní",J223,0)</f>
        <v>0</v>
      </c>
      <c r="BF223" s="216">
        <f>IF(N223="snížená",J223,0)</f>
        <v>0</v>
      </c>
      <c r="BG223" s="216">
        <f>IF(N223="zákl. přenesená",J223,0)</f>
        <v>0</v>
      </c>
      <c r="BH223" s="216">
        <f>IF(N223="sníž. přenesená",J223,0)</f>
        <v>0</v>
      </c>
      <c r="BI223" s="216">
        <f>IF(N223="nulová",J223,0)</f>
        <v>0</v>
      </c>
      <c r="BJ223" s="26" t="s">
        <v>81</v>
      </c>
      <c r="BK223" s="216">
        <f>ROUND(I223*H223,2)</f>
        <v>0</v>
      </c>
      <c r="BL223" s="26" t="s">
        <v>189</v>
      </c>
      <c r="BM223" s="26" t="s">
        <v>496</v>
      </c>
    </row>
    <row r="224" spans="2:65" s="15" customFormat="1" ht="13.5">
      <c r="B224" s="267"/>
      <c r="C224" s="268"/>
      <c r="D224" s="219" t="s">
        <v>191</v>
      </c>
      <c r="E224" s="269" t="s">
        <v>21</v>
      </c>
      <c r="F224" s="270" t="s">
        <v>486</v>
      </c>
      <c r="G224" s="268"/>
      <c r="H224" s="269" t="s">
        <v>21</v>
      </c>
      <c r="I224" s="271"/>
      <c r="J224" s="268"/>
      <c r="K224" s="268"/>
      <c r="L224" s="272"/>
      <c r="M224" s="273"/>
      <c r="N224" s="274"/>
      <c r="O224" s="274"/>
      <c r="P224" s="274"/>
      <c r="Q224" s="274"/>
      <c r="R224" s="274"/>
      <c r="S224" s="274"/>
      <c r="T224" s="275"/>
      <c r="AT224" s="276" t="s">
        <v>191</v>
      </c>
      <c r="AU224" s="276" t="s">
        <v>83</v>
      </c>
      <c r="AV224" s="15" t="s">
        <v>81</v>
      </c>
      <c r="AW224" s="15" t="s">
        <v>37</v>
      </c>
      <c r="AX224" s="15" t="s">
        <v>74</v>
      </c>
      <c r="AY224" s="276" t="s">
        <v>182</v>
      </c>
    </row>
    <row r="225" spans="2:65" s="12" customFormat="1" ht="13.5">
      <c r="B225" s="217"/>
      <c r="C225" s="218"/>
      <c r="D225" s="219" t="s">
        <v>191</v>
      </c>
      <c r="E225" s="220" t="s">
        <v>21</v>
      </c>
      <c r="F225" s="221" t="s">
        <v>488</v>
      </c>
      <c r="G225" s="218"/>
      <c r="H225" s="222">
        <v>1</v>
      </c>
      <c r="I225" s="223"/>
      <c r="J225" s="218"/>
      <c r="K225" s="218"/>
      <c r="L225" s="224"/>
      <c r="M225" s="225"/>
      <c r="N225" s="226"/>
      <c r="O225" s="226"/>
      <c r="P225" s="226"/>
      <c r="Q225" s="226"/>
      <c r="R225" s="226"/>
      <c r="S225" s="226"/>
      <c r="T225" s="227"/>
      <c r="AT225" s="228" t="s">
        <v>191</v>
      </c>
      <c r="AU225" s="228" t="s">
        <v>83</v>
      </c>
      <c r="AV225" s="12" t="s">
        <v>83</v>
      </c>
      <c r="AW225" s="12" t="s">
        <v>37</v>
      </c>
      <c r="AX225" s="12" t="s">
        <v>74</v>
      </c>
      <c r="AY225" s="228" t="s">
        <v>182</v>
      </c>
    </row>
    <row r="226" spans="2:65" s="12" customFormat="1" ht="13.5">
      <c r="B226" s="217"/>
      <c r="C226" s="218"/>
      <c r="D226" s="219" t="s">
        <v>191</v>
      </c>
      <c r="E226" s="220" t="s">
        <v>21</v>
      </c>
      <c r="F226" s="221" t="s">
        <v>490</v>
      </c>
      <c r="G226" s="218"/>
      <c r="H226" s="222">
        <v>1</v>
      </c>
      <c r="I226" s="223"/>
      <c r="J226" s="218"/>
      <c r="K226" s="218"/>
      <c r="L226" s="224"/>
      <c r="M226" s="225"/>
      <c r="N226" s="226"/>
      <c r="O226" s="226"/>
      <c r="P226" s="226"/>
      <c r="Q226" s="226"/>
      <c r="R226" s="226"/>
      <c r="S226" s="226"/>
      <c r="T226" s="227"/>
      <c r="AT226" s="228" t="s">
        <v>191</v>
      </c>
      <c r="AU226" s="228" t="s">
        <v>83</v>
      </c>
      <c r="AV226" s="12" t="s">
        <v>83</v>
      </c>
      <c r="AW226" s="12" t="s">
        <v>37</v>
      </c>
      <c r="AX226" s="12" t="s">
        <v>74</v>
      </c>
      <c r="AY226" s="228" t="s">
        <v>182</v>
      </c>
    </row>
    <row r="227" spans="2:65" s="14" customFormat="1" ht="13.5">
      <c r="B227" s="246"/>
      <c r="C227" s="247"/>
      <c r="D227" s="219" t="s">
        <v>191</v>
      </c>
      <c r="E227" s="248" t="s">
        <v>21</v>
      </c>
      <c r="F227" s="249" t="s">
        <v>281</v>
      </c>
      <c r="G227" s="247"/>
      <c r="H227" s="250">
        <v>2</v>
      </c>
      <c r="I227" s="251"/>
      <c r="J227" s="247"/>
      <c r="K227" s="247"/>
      <c r="L227" s="252"/>
      <c r="M227" s="253"/>
      <c r="N227" s="254"/>
      <c r="O227" s="254"/>
      <c r="P227" s="254"/>
      <c r="Q227" s="254"/>
      <c r="R227" s="254"/>
      <c r="S227" s="254"/>
      <c r="T227" s="255"/>
      <c r="AT227" s="256" t="s">
        <v>191</v>
      </c>
      <c r="AU227" s="256" t="s">
        <v>83</v>
      </c>
      <c r="AV227" s="14" t="s">
        <v>189</v>
      </c>
      <c r="AW227" s="14" t="s">
        <v>37</v>
      </c>
      <c r="AX227" s="14" t="s">
        <v>81</v>
      </c>
      <c r="AY227" s="256" t="s">
        <v>182</v>
      </c>
    </row>
    <row r="228" spans="2:65" s="1" customFormat="1" ht="16.5" customHeight="1">
      <c r="B228" s="43"/>
      <c r="C228" s="257" t="s">
        <v>497</v>
      </c>
      <c r="D228" s="257" t="s">
        <v>304</v>
      </c>
      <c r="E228" s="258" t="s">
        <v>498</v>
      </c>
      <c r="F228" s="259" t="s">
        <v>499</v>
      </c>
      <c r="G228" s="260" t="s">
        <v>204</v>
      </c>
      <c r="H228" s="261">
        <v>2</v>
      </c>
      <c r="I228" s="262"/>
      <c r="J228" s="263">
        <f>ROUND(I228*H228,2)</f>
        <v>0</v>
      </c>
      <c r="K228" s="259" t="s">
        <v>188</v>
      </c>
      <c r="L228" s="264"/>
      <c r="M228" s="265" t="s">
        <v>21</v>
      </c>
      <c r="N228" s="266" t="s">
        <v>45</v>
      </c>
      <c r="O228" s="44"/>
      <c r="P228" s="214">
        <f>O228*H228</f>
        <v>0</v>
      </c>
      <c r="Q228" s="214">
        <v>2.0999999999999999E-3</v>
      </c>
      <c r="R228" s="214">
        <f>Q228*H228</f>
        <v>4.1999999999999997E-3</v>
      </c>
      <c r="S228" s="214">
        <v>0</v>
      </c>
      <c r="T228" s="215">
        <f>S228*H228</f>
        <v>0</v>
      </c>
      <c r="AR228" s="26" t="s">
        <v>218</v>
      </c>
      <c r="AT228" s="26" t="s">
        <v>304</v>
      </c>
      <c r="AU228" s="26" t="s">
        <v>83</v>
      </c>
      <c r="AY228" s="26" t="s">
        <v>182</v>
      </c>
      <c r="BE228" s="216">
        <f>IF(N228="základní",J228,0)</f>
        <v>0</v>
      </c>
      <c r="BF228" s="216">
        <f>IF(N228="snížená",J228,0)</f>
        <v>0</v>
      </c>
      <c r="BG228" s="216">
        <f>IF(N228="zákl. přenesená",J228,0)</f>
        <v>0</v>
      </c>
      <c r="BH228" s="216">
        <f>IF(N228="sníž. přenesená",J228,0)</f>
        <v>0</v>
      </c>
      <c r="BI228" s="216">
        <f>IF(N228="nulová",J228,0)</f>
        <v>0</v>
      </c>
      <c r="BJ228" s="26" t="s">
        <v>81</v>
      </c>
      <c r="BK228" s="216">
        <f>ROUND(I228*H228,2)</f>
        <v>0</v>
      </c>
      <c r="BL228" s="26" t="s">
        <v>189</v>
      </c>
      <c r="BM228" s="26" t="s">
        <v>500</v>
      </c>
    </row>
    <row r="229" spans="2:65" s="15" customFormat="1" ht="13.5">
      <c r="B229" s="267"/>
      <c r="C229" s="268"/>
      <c r="D229" s="219" t="s">
        <v>191</v>
      </c>
      <c r="E229" s="269" t="s">
        <v>21</v>
      </c>
      <c r="F229" s="270" t="s">
        <v>486</v>
      </c>
      <c r="G229" s="268"/>
      <c r="H229" s="269" t="s">
        <v>21</v>
      </c>
      <c r="I229" s="271"/>
      <c r="J229" s="268"/>
      <c r="K229" s="268"/>
      <c r="L229" s="272"/>
      <c r="M229" s="273"/>
      <c r="N229" s="274"/>
      <c r="O229" s="274"/>
      <c r="P229" s="274"/>
      <c r="Q229" s="274"/>
      <c r="R229" s="274"/>
      <c r="S229" s="274"/>
      <c r="T229" s="275"/>
      <c r="AT229" s="276" t="s">
        <v>191</v>
      </c>
      <c r="AU229" s="276" t="s">
        <v>83</v>
      </c>
      <c r="AV229" s="15" t="s">
        <v>81</v>
      </c>
      <c r="AW229" s="15" t="s">
        <v>37</v>
      </c>
      <c r="AX229" s="15" t="s">
        <v>74</v>
      </c>
      <c r="AY229" s="276" t="s">
        <v>182</v>
      </c>
    </row>
    <row r="230" spans="2:65" s="12" customFormat="1" ht="13.5">
      <c r="B230" s="217"/>
      <c r="C230" s="218"/>
      <c r="D230" s="219" t="s">
        <v>191</v>
      </c>
      <c r="E230" s="220" t="s">
        <v>21</v>
      </c>
      <c r="F230" s="221" t="s">
        <v>491</v>
      </c>
      <c r="G230" s="218"/>
      <c r="H230" s="222">
        <v>2</v>
      </c>
      <c r="I230" s="223"/>
      <c r="J230" s="218"/>
      <c r="K230" s="218"/>
      <c r="L230" s="224"/>
      <c r="M230" s="225"/>
      <c r="N230" s="226"/>
      <c r="O230" s="226"/>
      <c r="P230" s="226"/>
      <c r="Q230" s="226"/>
      <c r="R230" s="226"/>
      <c r="S230" s="226"/>
      <c r="T230" s="227"/>
      <c r="AT230" s="228" t="s">
        <v>191</v>
      </c>
      <c r="AU230" s="228" t="s">
        <v>83</v>
      </c>
      <c r="AV230" s="12" t="s">
        <v>83</v>
      </c>
      <c r="AW230" s="12" t="s">
        <v>37</v>
      </c>
      <c r="AX230" s="12" t="s">
        <v>74</v>
      </c>
      <c r="AY230" s="228" t="s">
        <v>182</v>
      </c>
    </row>
    <row r="231" spans="2:65" s="14" customFormat="1" ht="13.5">
      <c r="B231" s="246"/>
      <c r="C231" s="247"/>
      <c r="D231" s="219" t="s">
        <v>191</v>
      </c>
      <c r="E231" s="248" t="s">
        <v>21</v>
      </c>
      <c r="F231" s="249" t="s">
        <v>281</v>
      </c>
      <c r="G231" s="247"/>
      <c r="H231" s="250">
        <v>2</v>
      </c>
      <c r="I231" s="251"/>
      <c r="J231" s="247"/>
      <c r="K231" s="247"/>
      <c r="L231" s="252"/>
      <c r="M231" s="253"/>
      <c r="N231" s="254"/>
      <c r="O231" s="254"/>
      <c r="P231" s="254"/>
      <c r="Q231" s="254"/>
      <c r="R231" s="254"/>
      <c r="S231" s="254"/>
      <c r="T231" s="255"/>
      <c r="AT231" s="256" t="s">
        <v>191</v>
      </c>
      <c r="AU231" s="256" t="s">
        <v>83</v>
      </c>
      <c r="AV231" s="14" t="s">
        <v>189</v>
      </c>
      <c r="AW231" s="14" t="s">
        <v>37</v>
      </c>
      <c r="AX231" s="14" t="s">
        <v>81</v>
      </c>
      <c r="AY231" s="256" t="s">
        <v>182</v>
      </c>
    </row>
    <row r="232" spans="2:65" s="1" customFormat="1" ht="16.5" customHeight="1">
      <c r="B232" s="43"/>
      <c r="C232" s="257" t="s">
        <v>501</v>
      </c>
      <c r="D232" s="257" t="s">
        <v>304</v>
      </c>
      <c r="E232" s="258" t="s">
        <v>502</v>
      </c>
      <c r="F232" s="259" t="s">
        <v>503</v>
      </c>
      <c r="G232" s="260" t="s">
        <v>204</v>
      </c>
      <c r="H232" s="261">
        <v>11</v>
      </c>
      <c r="I232" s="262"/>
      <c r="J232" s="263">
        <f>ROUND(I232*H232,2)</f>
        <v>0</v>
      </c>
      <c r="K232" s="259" t="s">
        <v>188</v>
      </c>
      <c r="L232" s="264"/>
      <c r="M232" s="265" t="s">
        <v>21</v>
      </c>
      <c r="N232" s="266" t="s">
        <v>45</v>
      </c>
      <c r="O232" s="44"/>
      <c r="P232" s="214">
        <f>O232*H232</f>
        <v>0</v>
      </c>
      <c r="Q232" s="214">
        <v>2.5000000000000001E-3</v>
      </c>
      <c r="R232" s="214">
        <f>Q232*H232</f>
        <v>2.75E-2</v>
      </c>
      <c r="S232" s="214">
        <v>0</v>
      </c>
      <c r="T232" s="215">
        <f>S232*H232</f>
        <v>0</v>
      </c>
      <c r="AR232" s="26" t="s">
        <v>218</v>
      </c>
      <c r="AT232" s="26" t="s">
        <v>304</v>
      </c>
      <c r="AU232" s="26" t="s">
        <v>83</v>
      </c>
      <c r="AY232" s="26" t="s">
        <v>182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26" t="s">
        <v>81</v>
      </c>
      <c r="BK232" s="216">
        <f>ROUND(I232*H232,2)</f>
        <v>0</v>
      </c>
      <c r="BL232" s="26" t="s">
        <v>189</v>
      </c>
      <c r="BM232" s="26" t="s">
        <v>504</v>
      </c>
    </row>
    <row r="233" spans="2:65" s="15" customFormat="1" ht="13.5">
      <c r="B233" s="267"/>
      <c r="C233" s="268"/>
      <c r="D233" s="219" t="s">
        <v>191</v>
      </c>
      <c r="E233" s="269" t="s">
        <v>21</v>
      </c>
      <c r="F233" s="270" t="s">
        <v>486</v>
      </c>
      <c r="G233" s="268"/>
      <c r="H233" s="269" t="s">
        <v>21</v>
      </c>
      <c r="I233" s="271"/>
      <c r="J233" s="268"/>
      <c r="K233" s="268"/>
      <c r="L233" s="272"/>
      <c r="M233" s="273"/>
      <c r="N233" s="274"/>
      <c r="O233" s="274"/>
      <c r="P233" s="274"/>
      <c r="Q233" s="274"/>
      <c r="R233" s="274"/>
      <c r="S233" s="274"/>
      <c r="T233" s="275"/>
      <c r="AT233" s="276" t="s">
        <v>191</v>
      </c>
      <c r="AU233" s="276" t="s">
        <v>83</v>
      </c>
      <c r="AV233" s="15" t="s">
        <v>81</v>
      </c>
      <c r="AW233" s="15" t="s">
        <v>37</v>
      </c>
      <c r="AX233" s="15" t="s">
        <v>74</v>
      </c>
      <c r="AY233" s="276" t="s">
        <v>182</v>
      </c>
    </row>
    <row r="234" spans="2:65" s="12" customFormat="1" ht="13.5">
      <c r="B234" s="217"/>
      <c r="C234" s="218"/>
      <c r="D234" s="219" t="s">
        <v>191</v>
      </c>
      <c r="E234" s="220" t="s">
        <v>21</v>
      </c>
      <c r="F234" s="221" t="s">
        <v>487</v>
      </c>
      <c r="G234" s="218"/>
      <c r="H234" s="222">
        <v>6</v>
      </c>
      <c r="I234" s="223"/>
      <c r="J234" s="218"/>
      <c r="K234" s="218"/>
      <c r="L234" s="224"/>
      <c r="M234" s="225"/>
      <c r="N234" s="226"/>
      <c r="O234" s="226"/>
      <c r="P234" s="226"/>
      <c r="Q234" s="226"/>
      <c r="R234" s="226"/>
      <c r="S234" s="226"/>
      <c r="T234" s="227"/>
      <c r="AT234" s="228" t="s">
        <v>191</v>
      </c>
      <c r="AU234" s="228" t="s">
        <v>83</v>
      </c>
      <c r="AV234" s="12" t="s">
        <v>83</v>
      </c>
      <c r="AW234" s="12" t="s">
        <v>37</v>
      </c>
      <c r="AX234" s="12" t="s">
        <v>74</v>
      </c>
      <c r="AY234" s="228" t="s">
        <v>182</v>
      </c>
    </row>
    <row r="235" spans="2:65" s="12" customFormat="1" ht="13.5">
      <c r="B235" s="217"/>
      <c r="C235" s="218"/>
      <c r="D235" s="219" t="s">
        <v>191</v>
      </c>
      <c r="E235" s="220" t="s">
        <v>21</v>
      </c>
      <c r="F235" s="221" t="s">
        <v>492</v>
      </c>
      <c r="G235" s="218"/>
      <c r="H235" s="222">
        <v>1</v>
      </c>
      <c r="I235" s="223"/>
      <c r="J235" s="218"/>
      <c r="K235" s="218"/>
      <c r="L235" s="224"/>
      <c r="M235" s="225"/>
      <c r="N235" s="226"/>
      <c r="O235" s="226"/>
      <c r="P235" s="226"/>
      <c r="Q235" s="226"/>
      <c r="R235" s="226"/>
      <c r="S235" s="226"/>
      <c r="T235" s="227"/>
      <c r="AT235" s="228" t="s">
        <v>191</v>
      </c>
      <c r="AU235" s="228" t="s">
        <v>83</v>
      </c>
      <c r="AV235" s="12" t="s">
        <v>83</v>
      </c>
      <c r="AW235" s="12" t="s">
        <v>37</v>
      </c>
      <c r="AX235" s="12" t="s">
        <v>74</v>
      </c>
      <c r="AY235" s="228" t="s">
        <v>182</v>
      </c>
    </row>
    <row r="236" spans="2:65" s="12" customFormat="1" ht="13.5">
      <c r="B236" s="217"/>
      <c r="C236" s="218"/>
      <c r="D236" s="219" t="s">
        <v>191</v>
      </c>
      <c r="E236" s="220" t="s">
        <v>21</v>
      </c>
      <c r="F236" s="221" t="s">
        <v>489</v>
      </c>
      <c r="G236" s="218"/>
      <c r="H236" s="222">
        <v>4</v>
      </c>
      <c r="I236" s="223"/>
      <c r="J236" s="218"/>
      <c r="K236" s="218"/>
      <c r="L236" s="224"/>
      <c r="M236" s="225"/>
      <c r="N236" s="226"/>
      <c r="O236" s="226"/>
      <c r="P236" s="226"/>
      <c r="Q236" s="226"/>
      <c r="R236" s="226"/>
      <c r="S236" s="226"/>
      <c r="T236" s="227"/>
      <c r="AT236" s="228" t="s">
        <v>191</v>
      </c>
      <c r="AU236" s="228" t="s">
        <v>83</v>
      </c>
      <c r="AV236" s="12" t="s">
        <v>83</v>
      </c>
      <c r="AW236" s="12" t="s">
        <v>37</v>
      </c>
      <c r="AX236" s="12" t="s">
        <v>74</v>
      </c>
      <c r="AY236" s="228" t="s">
        <v>182</v>
      </c>
    </row>
    <row r="237" spans="2:65" s="14" customFormat="1" ht="13.5">
      <c r="B237" s="246"/>
      <c r="C237" s="247"/>
      <c r="D237" s="219" t="s">
        <v>191</v>
      </c>
      <c r="E237" s="248" t="s">
        <v>21</v>
      </c>
      <c r="F237" s="249" t="s">
        <v>281</v>
      </c>
      <c r="G237" s="247"/>
      <c r="H237" s="250">
        <v>11</v>
      </c>
      <c r="I237" s="251"/>
      <c r="J237" s="247"/>
      <c r="K237" s="247"/>
      <c r="L237" s="252"/>
      <c r="M237" s="253"/>
      <c r="N237" s="254"/>
      <c r="O237" s="254"/>
      <c r="P237" s="254"/>
      <c r="Q237" s="254"/>
      <c r="R237" s="254"/>
      <c r="S237" s="254"/>
      <c r="T237" s="255"/>
      <c r="AT237" s="256" t="s">
        <v>191</v>
      </c>
      <c r="AU237" s="256" t="s">
        <v>83</v>
      </c>
      <c r="AV237" s="14" t="s">
        <v>189</v>
      </c>
      <c r="AW237" s="14" t="s">
        <v>37</v>
      </c>
      <c r="AX237" s="14" t="s">
        <v>81</v>
      </c>
      <c r="AY237" s="256" t="s">
        <v>182</v>
      </c>
    </row>
    <row r="238" spans="2:65" s="1" customFormat="1" ht="16.5" customHeight="1">
      <c r="B238" s="43"/>
      <c r="C238" s="205" t="s">
        <v>505</v>
      </c>
      <c r="D238" s="205" t="s">
        <v>184</v>
      </c>
      <c r="E238" s="206" t="s">
        <v>506</v>
      </c>
      <c r="F238" s="207" t="s">
        <v>507</v>
      </c>
      <c r="G238" s="208" t="s">
        <v>204</v>
      </c>
      <c r="H238" s="209">
        <v>11</v>
      </c>
      <c r="I238" s="210"/>
      <c r="J238" s="211">
        <f>ROUND(I238*H238,2)</f>
        <v>0</v>
      </c>
      <c r="K238" s="207" t="s">
        <v>188</v>
      </c>
      <c r="L238" s="63"/>
      <c r="M238" s="212" t="s">
        <v>21</v>
      </c>
      <c r="N238" s="213" t="s">
        <v>45</v>
      </c>
      <c r="O238" s="44"/>
      <c r="P238" s="214">
        <f>O238*H238</f>
        <v>0</v>
      </c>
      <c r="Q238" s="214">
        <v>0.10940999999999999</v>
      </c>
      <c r="R238" s="214">
        <f>Q238*H238</f>
        <v>1.2035099999999999</v>
      </c>
      <c r="S238" s="214">
        <v>0</v>
      </c>
      <c r="T238" s="215">
        <f>S238*H238</f>
        <v>0</v>
      </c>
      <c r="AR238" s="26" t="s">
        <v>189</v>
      </c>
      <c r="AT238" s="26" t="s">
        <v>184</v>
      </c>
      <c r="AU238" s="26" t="s">
        <v>83</v>
      </c>
      <c r="AY238" s="26" t="s">
        <v>182</v>
      </c>
      <c r="BE238" s="216">
        <f>IF(N238="základní",J238,0)</f>
        <v>0</v>
      </c>
      <c r="BF238" s="216">
        <f>IF(N238="snížená",J238,0)</f>
        <v>0</v>
      </c>
      <c r="BG238" s="216">
        <f>IF(N238="zákl. přenesená",J238,0)</f>
        <v>0</v>
      </c>
      <c r="BH238" s="216">
        <f>IF(N238="sníž. přenesená",J238,0)</f>
        <v>0</v>
      </c>
      <c r="BI238" s="216">
        <f>IF(N238="nulová",J238,0)</f>
        <v>0</v>
      </c>
      <c r="BJ238" s="26" t="s">
        <v>81</v>
      </c>
      <c r="BK238" s="216">
        <f>ROUND(I238*H238,2)</f>
        <v>0</v>
      </c>
      <c r="BL238" s="26" t="s">
        <v>189</v>
      </c>
      <c r="BM238" s="26" t="s">
        <v>508</v>
      </c>
    </row>
    <row r="239" spans="2:65" s="15" customFormat="1" ht="13.5">
      <c r="B239" s="267"/>
      <c r="C239" s="268"/>
      <c r="D239" s="219" t="s">
        <v>191</v>
      </c>
      <c r="E239" s="269" t="s">
        <v>21</v>
      </c>
      <c r="F239" s="270" t="s">
        <v>484</v>
      </c>
      <c r="G239" s="268"/>
      <c r="H239" s="269" t="s">
        <v>21</v>
      </c>
      <c r="I239" s="271"/>
      <c r="J239" s="268"/>
      <c r="K239" s="268"/>
      <c r="L239" s="272"/>
      <c r="M239" s="273"/>
      <c r="N239" s="274"/>
      <c r="O239" s="274"/>
      <c r="P239" s="274"/>
      <c r="Q239" s="274"/>
      <c r="R239" s="274"/>
      <c r="S239" s="274"/>
      <c r="T239" s="275"/>
      <c r="AT239" s="276" t="s">
        <v>191</v>
      </c>
      <c r="AU239" s="276" t="s">
        <v>83</v>
      </c>
      <c r="AV239" s="15" t="s">
        <v>81</v>
      </c>
      <c r="AW239" s="15" t="s">
        <v>37</v>
      </c>
      <c r="AX239" s="15" t="s">
        <v>74</v>
      </c>
      <c r="AY239" s="276" t="s">
        <v>182</v>
      </c>
    </row>
    <row r="240" spans="2:65" s="12" customFormat="1" ht="13.5">
      <c r="B240" s="217"/>
      <c r="C240" s="218"/>
      <c r="D240" s="219" t="s">
        <v>191</v>
      </c>
      <c r="E240" s="220" t="s">
        <v>21</v>
      </c>
      <c r="F240" s="221" t="s">
        <v>509</v>
      </c>
      <c r="G240" s="218"/>
      <c r="H240" s="222">
        <v>1</v>
      </c>
      <c r="I240" s="223"/>
      <c r="J240" s="218"/>
      <c r="K240" s="218"/>
      <c r="L240" s="224"/>
      <c r="M240" s="225"/>
      <c r="N240" s="226"/>
      <c r="O240" s="226"/>
      <c r="P240" s="226"/>
      <c r="Q240" s="226"/>
      <c r="R240" s="226"/>
      <c r="S240" s="226"/>
      <c r="T240" s="227"/>
      <c r="AT240" s="228" t="s">
        <v>191</v>
      </c>
      <c r="AU240" s="228" t="s">
        <v>83</v>
      </c>
      <c r="AV240" s="12" t="s">
        <v>83</v>
      </c>
      <c r="AW240" s="12" t="s">
        <v>37</v>
      </c>
      <c r="AX240" s="12" t="s">
        <v>74</v>
      </c>
      <c r="AY240" s="228" t="s">
        <v>182</v>
      </c>
    </row>
    <row r="241" spans="2:65" s="15" customFormat="1" ht="13.5">
      <c r="B241" s="267"/>
      <c r="C241" s="268"/>
      <c r="D241" s="219" t="s">
        <v>191</v>
      </c>
      <c r="E241" s="269" t="s">
        <v>21</v>
      </c>
      <c r="F241" s="270" t="s">
        <v>486</v>
      </c>
      <c r="G241" s="268"/>
      <c r="H241" s="269" t="s">
        <v>21</v>
      </c>
      <c r="I241" s="271"/>
      <c r="J241" s="268"/>
      <c r="K241" s="268"/>
      <c r="L241" s="272"/>
      <c r="M241" s="273"/>
      <c r="N241" s="274"/>
      <c r="O241" s="274"/>
      <c r="P241" s="274"/>
      <c r="Q241" s="274"/>
      <c r="R241" s="274"/>
      <c r="S241" s="274"/>
      <c r="T241" s="275"/>
      <c r="AT241" s="276" t="s">
        <v>191</v>
      </c>
      <c r="AU241" s="276" t="s">
        <v>83</v>
      </c>
      <c r="AV241" s="15" t="s">
        <v>81</v>
      </c>
      <c r="AW241" s="15" t="s">
        <v>37</v>
      </c>
      <c r="AX241" s="15" t="s">
        <v>74</v>
      </c>
      <c r="AY241" s="276" t="s">
        <v>182</v>
      </c>
    </row>
    <row r="242" spans="2:65" s="12" customFormat="1" ht="13.5">
      <c r="B242" s="217"/>
      <c r="C242" s="218"/>
      <c r="D242" s="219" t="s">
        <v>191</v>
      </c>
      <c r="E242" s="220" t="s">
        <v>21</v>
      </c>
      <c r="F242" s="221" t="s">
        <v>510</v>
      </c>
      <c r="G242" s="218"/>
      <c r="H242" s="222">
        <v>1</v>
      </c>
      <c r="I242" s="223"/>
      <c r="J242" s="218"/>
      <c r="K242" s="218"/>
      <c r="L242" s="224"/>
      <c r="M242" s="225"/>
      <c r="N242" s="226"/>
      <c r="O242" s="226"/>
      <c r="P242" s="226"/>
      <c r="Q242" s="226"/>
      <c r="R242" s="226"/>
      <c r="S242" s="226"/>
      <c r="T242" s="227"/>
      <c r="AT242" s="228" t="s">
        <v>191</v>
      </c>
      <c r="AU242" s="228" t="s">
        <v>83</v>
      </c>
      <c r="AV242" s="12" t="s">
        <v>83</v>
      </c>
      <c r="AW242" s="12" t="s">
        <v>37</v>
      </c>
      <c r="AX242" s="12" t="s">
        <v>74</v>
      </c>
      <c r="AY242" s="228" t="s">
        <v>182</v>
      </c>
    </row>
    <row r="243" spans="2:65" s="12" customFormat="1" ht="13.5">
      <c r="B243" s="217"/>
      <c r="C243" s="218"/>
      <c r="D243" s="219" t="s">
        <v>191</v>
      </c>
      <c r="E243" s="220" t="s">
        <v>21</v>
      </c>
      <c r="F243" s="221" t="s">
        <v>488</v>
      </c>
      <c r="G243" s="218"/>
      <c r="H243" s="222">
        <v>1</v>
      </c>
      <c r="I243" s="223"/>
      <c r="J243" s="218"/>
      <c r="K243" s="218"/>
      <c r="L243" s="224"/>
      <c r="M243" s="225"/>
      <c r="N243" s="226"/>
      <c r="O243" s="226"/>
      <c r="P243" s="226"/>
      <c r="Q243" s="226"/>
      <c r="R243" s="226"/>
      <c r="S243" s="226"/>
      <c r="T243" s="227"/>
      <c r="AT243" s="228" t="s">
        <v>191</v>
      </c>
      <c r="AU243" s="228" t="s">
        <v>83</v>
      </c>
      <c r="AV243" s="12" t="s">
        <v>83</v>
      </c>
      <c r="AW243" s="12" t="s">
        <v>37</v>
      </c>
      <c r="AX243" s="12" t="s">
        <v>74</v>
      </c>
      <c r="AY243" s="228" t="s">
        <v>182</v>
      </c>
    </row>
    <row r="244" spans="2:65" s="12" customFormat="1" ht="13.5">
      <c r="B244" s="217"/>
      <c r="C244" s="218"/>
      <c r="D244" s="219" t="s">
        <v>191</v>
      </c>
      <c r="E244" s="220" t="s">
        <v>21</v>
      </c>
      <c r="F244" s="221" t="s">
        <v>489</v>
      </c>
      <c r="G244" s="218"/>
      <c r="H244" s="222">
        <v>4</v>
      </c>
      <c r="I244" s="223"/>
      <c r="J244" s="218"/>
      <c r="K244" s="218"/>
      <c r="L244" s="224"/>
      <c r="M244" s="225"/>
      <c r="N244" s="226"/>
      <c r="O244" s="226"/>
      <c r="P244" s="226"/>
      <c r="Q244" s="226"/>
      <c r="R244" s="226"/>
      <c r="S244" s="226"/>
      <c r="T244" s="227"/>
      <c r="AT244" s="228" t="s">
        <v>191</v>
      </c>
      <c r="AU244" s="228" t="s">
        <v>83</v>
      </c>
      <c r="AV244" s="12" t="s">
        <v>83</v>
      </c>
      <c r="AW244" s="12" t="s">
        <v>37</v>
      </c>
      <c r="AX244" s="12" t="s">
        <v>74</v>
      </c>
      <c r="AY244" s="228" t="s">
        <v>182</v>
      </c>
    </row>
    <row r="245" spans="2:65" s="12" customFormat="1" ht="13.5">
      <c r="B245" s="217"/>
      <c r="C245" s="218"/>
      <c r="D245" s="219" t="s">
        <v>191</v>
      </c>
      <c r="E245" s="220" t="s">
        <v>21</v>
      </c>
      <c r="F245" s="221" t="s">
        <v>490</v>
      </c>
      <c r="G245" s="218"/>
      <c r="H245" s="222">
        <v>1</v>
      </c>
      <c r="I245" s="223"/>
      <c r="J245" s="218"/>
      <c r="K245" s="218"/>
      <c r="L245" s="224"/>
      <c r="M245" s="225"/>
      <c r="N245" s="226"/>
      <c r="O245" s="226"/>
      <c r="P245" s="226"/>
      <c r="Q245" s="226"/>
      <c r="R245" s="226"/>
      <c r="S245" s="226"/>
      <c r="T245" s="227"/>
      <c r="AT245" s="228" t="s">
        <v>191</v>
      </c>
      <c r="AU245" s="228" t="s">
        <v>83</v>
      </c>
      <c r="AV245" s="12" t="s">
        <v>83</v>
      </c>
      <c r="AW245" s="12" t="s">
        <v>37</v>
      </c>
      <c r="AX245" s="12" t="s">
        <v>74</v>
      </c>
      <c r="AY245" s="228" t="s">
        <v>182</v>
      </c>
    </row>
    <row r="246" spans="2:65" s="12" customFormat="1" ht="13.5">
      <c r="B246" s="217"/>
      <c r="C246" s="218"/>
      <c r="D246" s="219" t="s">
        <v>191</v>
      </c>
      <c r="E246" s="220" t="s">
        <v>21</v>
      </c>
      <c r="F246" s="221" t="s">
        <v>511</v>
      </c>
      <c r="G246" s="218"/>
      <c r="H246" s="222">
        <v>2</v>
      </c>
      <c r="I246" s="223"/>
      <c r="J246" s="218"/>
      <c r="K246" s="218"/>
      <c r="L246" s="224"/>
      <c r="M246" s="225"/>
      <c r="N246" s="226"/>
      <c r="O246" s="226"/>
      <c r="P246" s="226"/>
      <c r="Q246" s="226"/>
      <c r="R246" s="226"/>
      <c r="S246" s="226"/>
      <c r="T246" s="227"/>
      <c r="AT246" s="228" t="s">
        <v>191</v>
      </c>
      <c r="AU246" s="228" t="s">
        <v>83</v>
      </c>
      <c r="AV246" s="12" t="s">
        <v>83</v>
      </c>
      <c r="AW246" s="12" t="s">
        <v>37</v>
      </c>
      <c r="AX246" s="12" t="s">
        <v>74</v>
      </c>
      <c r="AY246" s="228" t="s">
        <v>182</v>
      </c>
    </row>
    <row r="247" spans="2:65" s="12" customFormat="1" ht="13.5">
      <c r="B247" s="217"/>
      <c r="C247" s="218"/>
      <c r="D247" s="219" t="s">
        <v>191</v>
      </c>
      <c r="E247" s="220" t="s">
        <v>21</v>
      </c>
      <c r="F247" s="221" t="s">
        <v>512</v>
      </c>
      <c r="G247" s="218"/>
      <c r="H247" s="222">
        <v>1</v>
      </c>
      <c r="I247" s="223"/>
      <c r="J247" s="218"/>
      <c r="K247" s="218"/>
      <c r="L247" s="224"/>
      <c r="M247" s="225"/>
      <c r="N247" s="226"/>
      <c r="O247" s="226"/>
      <c r="P247" s="226"/>
      <c r="Q247" s="226"/>
      <c r="R247" s="226"/>
      <c r="S247" s="226"/>
      <c r="T247" s="227"/>
      <c r="AT247" s="228" t="s">
        <v>191</v>
      </c>
      <c r="AU247" s="228" t="s">
        <v>83</v>
      </c>
      <c r="AV247" s="12" t="s">
        <v>83</v>
      </c>
      <c r="AW247" s="12" t="s">
        <v>37</v>
      </c>
      <c r="AX247" s="12" t="s">
        <v>74</v>
      </c>
      <c r="AY247" s="228" t="s">
        <v>182</v>
      </c>
    </row>
    <row r="248" spans="2:65" s="14" customFormat="1" ht="13.5">
      <c r="B248" s="246"/>
      <c r="C248" s="247"/>
      <c r="D248" s="219" t="s">
        <v>191</v>
      </c>
      <c r="E248" s="248" t="s">
        <v>21</v>
      </c>
      <c r="F248" s="249" t="s">
        <v>281</v>
      </c>
      <c r="G248" s="247"/>
      <c r="H248" s="250">
        <v>11</v>
      </c>
      <c r="I248" s="251"/>
      <c r="J248" s="247"/>
      <c r="K248" s="247"/>
      <c r="L248" s="252"/>
      <c r="M248" s="253"/>
      <c r="N248" s="254"/>
      <c r="O248" s="254"/>
      <c r="P248" s="254"/>
      <c r="Q248" s="254"/>
      <c r="R248" s="254"/>
      <c r="S248" s="254"/>
      <c r="T248" s="255"/>
      <c r="AT248" s="256" t="s">
        <v>191</v>
      </c>
      <c r="AU248" s="256" t="s">
        <v>83</v>
      </c>
      <c r="AV248" s="14" t="s">
        <v>189</v>
      </c>
      <c r="AW248" s="14" t="s">
        <v>37</v>
      </c>
      <c r="AX248" s="14" t="s">
        <v>81</v>
      </c>
      <c r="AY248" s="256" t="s">
        <v>182</v>
      </c>
    </row>
    <row r="249" spans="2:65" s="1" customFormat="1" ht="16.5" customHeight="1">
      <c r="B249" s="43"/>
      <c r="C249" s="257" t="s">
        <v>513</v>
      </c>
      <c r="D249" s="257" t="s">
        <v>304</v>
      </c>
      <c r="E249" s="258" t="s">
        <v>514</v>
      </c>
      <c r="F249" s="259" t="s">
        <v>515</v>
      </c>
      <c r="G249" s="260" t="s">
        <v>204</v>
      </c>
      <c r="H249" s="261">
        <v>11</v>
      </c>
      <c r="I249" s="262"/>
      <c r="J249" s="263">
        <f>ROUND(I249*H249,2)</f>
        <v>0</v>
      </c>
      <c r="K249" s="259" t="s">
        <v>188</v>
      </c>
      <c r="L249" s="264"/>
      <c r="M249" s="265" t="s">
        <v>21</v>
      </c>
      <c r="N249" s="266" t="s">
        <v>45</v>
      </c>
      <c r="O249" s="44"/>
      <c r="P249" s="214">
        <f>O249*H249</f>
        <v>0</v>
      </c>
      <c r="Q249" s="214">
        <v>6.4999999999999997E-3</v>
      </c>
      <c r="R249" s="214">
        <f>Q249*H249</f>
        <v>7.1499999999999994E-2</v>
      </c>
      <c r="S249" s="214">
        <v>0</v>
      </c>
      <c r="T249" s="215">
        <f>S249*H249</f>
        <v>0</v>
      </c>
      <c r="AR249" s="26" t="s">
        <v>218</v>
      </c>
      <c r="AT249" s="26" t="s">
        <v>304</v>
      </c>
      <c r="AU249" s="26" t="s">
        <v>83</v>
      </c>
      <c r="AY249" s="26" t="s">
        <v>182</v>
      </c>
      <c r="BE249" s="216">
        <f>IF(N249="základní",J249,0)</f>
        <v>0</v>
      </c>
      <c r="BF249" s="216">
        <f>IF(N249="snížená",J249,0)</f>
        <v>0</v>
      </c>
      <c r="BG249" s="216">
        <f>IF(N249="zákl. přenesená",J249,0)</f>
        <v>0</v>
      </c>
      <c r="BH249" s="216">
        <f>IF(N249="sníž. přenesená",J249,0)</f>
        <v>0</v>
      </c>
      <c r="BI249" s="216">
        <f>IF(N249="nulová",J249,0)</f>
        <v>0</v>
      </c>
      <c r="BJ249" s="26" t="s">
        <v>81</v>
      </c>
      <c r="BK249" s="216">
        <f>ROUND(I249*H249,2)</f>
        <v>0</v>
      </c>
      <c r="BL249" s="26" t="s">
        <v>189</v>
      </c>
      <c r="BM249" s="26" t="s">
        <v>516</v>
      </c>
    </row>
    <row r="250" spans="2:65" s="1" customFormat="1" ht="16.5" customHeight="1">
      <c r="B250" s="43"/>
      <c r="C250" s="257" t="s">
        <v>517</v>
      </c>
      <c r="D250" s="257" t="s">
        <v>304</v>
      </c>
      <c r="E250" s="258" t="s">
        <v>518</v>
      </c>
      <c r="F250" s="259" t="s">
        <v>519</v>
      </c>
      <c r="G250" s="260" t="s">
        <v>204</v>
      </c>
      <c r="H250" s="261">
        <v>11</v>
      </c>
      <c r="I250" s="262"/>
      <c r="J250" s="263">
        <f>ROUND(I250*H250,2)</f>
        <v>0</v>
      </c>
      <c r="K250" s="259" t="s">
        <v>188</v>
      </c>
      <c r="L250" s="264"/>
      <c r="M250" s="265" t="s">
        <v>21</v>
      </c>
      <c r="N250" s="266" t="s">
        <v>45</v>
      </c>
      <c r="O250" s="44"/>
      <c r="P250" s="214">
        <f>O250*H250</f>
        <v>0</v>
      </c>
      <c r="Q250" s="214">
        <v>1.4999999999999999E-4</v>
      </c>
      <c r="R250" s="214">
        <f>Q250*H250</f>
        <v>1.6499999999999998E-3</v>
      </c>
      <c r="S250" s="214">
        <v>0</v>
      </c>
      <c r="T250" s="215">
        <f>S250*H250</f>
        <v>0</v>
      </c>
      <c r="AR250" s="26" t="s">
        <v>218</v>
      </c>
      <c r="AT250" s="26" t="s">
        <v>304</v>
      </c>
      <c r="AU250" s="26" t="s">
        <v>83</v>
      </c>
      <c r="AY250" s="26" t="s">
        <v>182</v>
      </c>
      <c r="BE250" s="216">
        <f>IF(N250="základní",J250,0)</f>
        <v>0</v>
      </c>
      <c r="BF250" s="216">
        <f>IF(N250="snížená",J250,0)</f>
        <v>0</v>
      </c>
      <c r="BG250" s="216">
        <f>IF(N250="zákl. přenesená",J250,0)</f>
        <v>0</v>
      </c>
      <c r="BH250" s="216">
        <f>IF(N250="sníž. přenesená",J250,0)</f>
        <v>0</v>
      </c>
      <c r="BI250" s="216">
        <f>IF(N250="nulová",J250,0)</f>
        <v>0</v>
      </c>
      <c r="BJ250" s="26" t="s">
        <v>81</v>
      </c>
      <c r="BK250" s="216">
        <f>ROUND(I250*H250,2)</f>
        <v>0</v>
      </c>
      <c r="BL250" s="26" t="s">
        <v>189</v>
      </c>
      <c r="BM250" s="26" t="s">
        <v>520</v>
      </c>
    </row>
    <row r="251" spans="2:65" s="1" customFormat="1" ht="16.5" customHeight="1">
      <c r="B251" s="43"/>
      <c r="C251" s="257" t="s">
        <v>521</v>
      </c>
      <c r="D251" s="257" t="s">
        <v>304</v>
      </c>
      <c r="E251" s="258" t="s">
        <v>522</v>
      </c>
      <c r="F251" s="259" t="s">
        <v>523</v>
      </c>
      <c r="G251" s="260" t="s">
        <v>204</v>
      </c>
      <c r="H251" s="261">
        <v>36</v>
      </c>
      <c r="I251" s="262"/>
      <c r="J251" s="263">
        <f>ROUND(I251*H251,2)</f>
        <v>0</v>
      </c>
      <c r="K251" s="259" t="s">
        <v>188</v>
      </c>
      <c r="L251" s="264"/>
      <c r="M251" s="265" t="s">
        <v>21</v>
      </c>
      <c r="N251" s="266" t="s">
        <v>45</v>
      </c>
      <c r="O251" s="44"/>
      <c r="P251" s="214">
        <f>O251*H251</f>
        <v>0</v>
      </c>
      <c r="Q251" s="214">
        <v>4.0000000000000002E-4</v>
      </c>
      <c r="R251" s="214">
        <f>Q251*H251</f>
        <v>1.4400000000000001E-2</v>
      </c>
      <c r="S251" s="214">
        <v>0</v>
      </c>
      <c r="T251" s="215">
        <f>S251*H251</f>
        <v>0</v>
      </c>
      <c r="AR251" s="26" t="s">
        <v>218</v>
      </c>
      <c r="AT251" s="26" t="s">
        <v>304</v>
      </c>
      <c r="AU251" s="26" t="s">
        <v>83</v>
      </c>
      <c r="AY251" s="26" t="s">
        <v>182</v>
      </c>
      <c r="BE251" s="216">
        <f>IF(N251="základní",J251,0)</f>
        <v>0</v>
      </c>
      <c r="BF251" s="216">
        <f>IF(N251="snížená",J251,0)</f>
        <v>0</v>
      </c>
      <c r="BG251" s="216">
        <f>IF(N251="zákl. přenesená",J251,0)</f>
        <v>0</v>
      </c>
      <c r="BH251" s="216">
        <f>IF(N251="sníž. přenesená",J251,0)</f>
        <v>0</v>
      </c>
      <c r="BI251" s="216">
        <f>IF(N251="nulová",J251,0)</f>
        <v>0</v>
      </c>
      <c r="BJ251" s="26" t="s">
        <v>81</v>
      </c>
      <c r="BK251" s="216">
        <f>ROUND(I251*H251,2)</f>
        <v>0</v>
      </c>
      <c r="BL251" s="26" t="s">
        <v>189</v>
      </c>
      <c r="BM251" s="26" t="s">
        <v>524</v>
      </c>
    </row>
    <row r="252" spans="2:65" s="12" customFormat="1" ht="13.5">
      <c r="B252" s="217"/>
      <c r="C252" s="218"/>
      <c r="D252" s="219" t="s">
        <v>191</v>
      </c>
      <c r="E252" s="220" t="s">
        <v>21</v>
      </c>
      <c r="F252" s="221" t="s">
        <v>525</v>
      </c>
      <c r="G252" s="218"/>
      <c r="H252" s="222">
        <v>36</v>
      </c>
      <c r="I252" s="223"/>
      <c r="J252" s="218"/>
      <c r="K252" s="218"/>
      <c r="L252" s="224"/>
      <c r="M252" s="225"/>
      <c r="N252" s="226"/>
      <c r="O252" s="226"/>
      <c r="P252" s="226"/>
      <c r="Q252" s="226"/>
      <c r="R252" s="226"/>
      <c r="S252" s="226"/>
      <c r="T252" s="227"/>
      <c r="AT252" s="228" t="s">
        <v>191</v>
      </c>
      <c r="AU252" s="228" t="s">
        <v>83</v>
      </c>
      <c r="AV252" s="12" t="s">
        <v>83</v>
      </c>
      <c r="AW252" s="12" t="s">
        <v>37</v>
      </c>
      <c r="AX252" s="12" t="s">
        <v>81</v>
      </c>
      <c r="AY252" s="228" t="s">
        <v>182</v>
      </c>
    </row>
    <row r="253" spans="2:65" s="1" customFormat="1" ht="25.5" customHeight="1">
      <c r="B253" s="43"/>
      <c r="C253" s="205" t="s">
        <v>526</v>
      </c>
      <c r="D253" s="205" t="s">
        <v>184</v>
      </c>
      <c r="E253" s="206" t="s">
        <v>527</v>
      </c>
      <c r="F253" s="207" t="s">
        <v>528</v>
      </c>
      <c r="G253" s="208" t="s">
        <v>187</v>
      </c>
      <c r="H253" s="209">
        <v>159.9</v>
      </c>
      <c r="I253" s="210"/>
      <c r="J253" s="211">
        <f>ROUND(I253*H253,2)</f>
        <v>0</v>
      </c>
      <c r="K253" s="207" t="s">
        <v>188</v>
      </c>
      <c r="L253" s="63"/>
      <c r="M253" s="212" t="s">
        <v>21</v>
      </c>
      <c r="N253" s="213" t="s">
        <v>45</v>
      </c>
      <c r="O253" s="44"/>
      <c r="P253" s="214">
        <f>O253*H253</f>
        <v>0</v>
      </c>
      <c r="Q253" s="214">
        <v>8.4999999999999995E-4</v>
      </c>
      <c r="R253" s="214">
        <f>Q253*H253</f>
        <v>0.13591500000000001</v>
      </c>
      <c r="S253" s="214">
        <v>0</v>
      </c>
      <c r="T253" s="215">
        <f>S253*H253</f>
        <v>0</v>
      </c>
      <c r="AR253" s="26" t="s">
        <v>189</v>
      </c>
      <c r="AT253" s="26" t="s">
        <v>184</v>
      </c>
      <c r="AU253" s="26" t="s">
        <v>83</v>
      </c>
      <c r="AY253" s="26" t="s">
        <v>182</v>
      </c>
      <c r="BE253" s="216">
        <f>IF(N253="základní",J253,0)</f>
        <v>0</v>
      </c>
      <c r="BF253" s="216">
        <f>IF(N253="snížená",J253,0)</f>
        <v>0</v>
      </c>
      <c r="BG253" s="216">
        <f>IF(N253="zákl. přenesená",J253,0)</f>
        <v>0</v>
      </c>
      <c r="BH253" s="216">
        <f>IF(N253="sníž. přenesená",J253,0)</f>
        <v>0</v>
      </c>
      <c r="BI253" s="216">
        <f>IF(N253="nulová",J253,0)</f>
        <v>0</v>
      </c>
      <c r="BJ253" s="26" t="s">
        <v>81</v>
      </c>
      <c r="BK253" s="216">
        <f>ROUND(I253*H253,2)</f>
        <v>0</v>
      </c>
      <c r="BL253" s="26" t="s">
        <v>189</v>
      </c>
      <c r="BM253" s="26" t="s">
        <v>529</v>
      </c>
    </row>
    <row r="254" spans="2:65" s="12" customFormat="1" ht="13.5">
      <c r="B254" s="217"/>
      <c r="C254" s="218"/>
      <c r="D254" s="219" t="s">
        <v>191</v>
      </c>
      <c r="E254" s="220" t="s">
        <v>21</v>
      </c>
      <c r="F254" s="221" t="s">
        <v>530</v>
      </c>
      <c r="G254" s="218"/>
      <c r="H254" s="222">
        <v>75.75</v>
      </c>
      <c r="I254" s="223"/>
      <c r="J254" s="218"/>
      <c r="K254" s="218"/>
      <c r="L254" s="224"/>
      <c r="M254" s="225"/>
      <c r="N254" s="226"/>
      <c r="O254" s="226"/>
      <c r="P254" s="226"/>
      <c r="Q254" s="226"/>
      <c r="R254" s="226"/>
      <c r="S254" s="226"/>
      <c r="T254" s="227"/>
      <c r="AT254" s="228" t="s">
        <v>191</v>
      </c>
      <c r="AU254" s="228" t="s">
        <v>83</v>
      </c>
      <c r="AV254" s="12" t="s">
        <v>83</v>
      </c>
      <c r="AW254" s="12" t="s">
        <v>37</v>
      </c>
      <c r="AX254" s="12" t="s">
        <v>74</v>
      </c>
      <c r="AY254" s="228" t="s">
        <v>182</v>
      </c>
    </row>
    <row r="255" spans="2:65" s="12" customFormat="1" ht="13.5">
      <c r="B255" s="217"/>
      <c r="C255" s="218"/>
      <c r="D255" s="219" t="s">
        <v>191</v>
      </c>
      <c r="E255" s="220" t="s">
        <v>21</v>
      </c>
      <c r="F255" s="221" t="s">
        <v>531</v>
      </c>
      <c r="G255" s="218"/>
      <c r="H255" s="222">
        <v>84.15</v>
      </c>
      <c r="I255" s="223"/>
      <c r="J255" s="218"/>
      <c r="K255" s="218"/>
      <c r="L255" s="224"/>
      <c r="M255" s="225"/>
      <c r="N255" s="226"/>
      <c r="O255" s="226"/>
      <c r="P255" s="226"/>
      <c r="Q255" s="226"/>
      <c r="R255" s="226"/>
      <c r="S255" s="226"/>
      <c r="T255" s="227"/>
      <c r="AT255" s="228" t="s">
        <v>191</v>
      </c>
      <c r="AU255" s="228" t="s">
        <v>83</v>
      </c>
      <c r="AV255" s="12" t="s">
        <v>83</v>
      </c>
      <c r="AW255" s="12" t="s">
        <v>37</v>
      </c>
      <c r="AX255" s="12" t="s">
        <v>74</v>
      </c>
      <c r="AY255" s="228" t="s">
        <v>182</v>
      </c>
    </row>
    <row r="256" spans="2:65" s="14" customFormat="1" ht="13.5">
      <c r="B256" s="246"/>
      <c r="C256" s="247"/>
      <c r="D256" s="219" t="s">
        <v>191</v>
      </c>
      <c r="E256" s="248" t="s">
        <v>21</v>
      </c>
      <c r="F256" s="249" t="s">
        <v>281</v>
      </c>
      <c r="G256" s="247"/>
      <c r="H256" s="250">
        <v>159.9</v>
      </c>
      <c r="I256" s="251"/>
      <c r="J256" s="247"/>
      <c r="K256" s="247"/>
      <c r="L256" s="252"/>
      <c r="M256" s="253"/>
      <c r="N256" s="254"/>
      <c r="O256" s="254"/>
      <c r="P256" s="254"/>
      <c r="Q256" s="254"/>
      <c r="R256" s="254"/>
      <c r="S256" s="254"/>
      <c r="T256" s="255"/>
      <c r="AT256" s="256" t="s">
        <v>191</v>
      </c>
      <c r="AU256" s="256" t="s">
        <v>83</v>
      </c>
      <c r="AV256" s="14" t="s">
        <v>189</v>
      </c>
      <c r="AW256" s="14" t="s">
        <v>37</v>
      </c>
      <c r="AX256" s="14" t="s">
        <v>81</v>
      </c>
      <c r="AY256" s="256" t="s">
        <v>182</v>
      </c>
    </row>
    <row r="257" spans="2:65" s="1" customFormat="1" ht="25.5" customHeight="1">
      <c r="B257" s="43"/>
      <c r="C257" s="205" t="s">
        <v>532</v>
      </c>
      <c r="D257" s="205" t="s">
        <v>184</v>
      </c>
      <c r="E257" s="206" t="s">
        <v>533</v>
      </c>
      <c r="F257" s="207" t="s">
        <v>534</v>
      </c>
      <c r="G257" s="208" t="s">
        <v>372</v>
      </c>
      <c r="H257" s="209">
        <v>1976.5</v>
      </c>
      <c r="I257" s="210"/>
      <c r="J257" s="211">
        <f>ROUND(I257*H257,2)</f>
        <v>0</v>
      </c>
      <c r="K257" s="207" t="s">
        <v>188</v>
      </c>
      <c r="L257" s="63"/>
      <c r="M257" s="212" t="s">
        <v>21</v>
      </c>
      <c r="N257" s="213" t="s">
        <v>45</v>
      </c>
      <c r="O257" s="44"/>
      <c r="P257" s="214">
        <f>O257*H257</f>
        <v>0</v>
      </c>
      <c r="Q257" s="214">
        <v>1.1E-4</v>
      </c>
      <c r="R257" s="214">
        <f>Q257*H257</f>
        <v>0.217415</v>
      </c>
      <c r="S257" s="214">
        <v>0</v>
      </c>
      <c r="T257" s="215">
        <f>S257*H257</f>
        <v>0</v>
      </c>
      <c r="AR257" s="26" t="s">
        <v>189</v>
      </c>
      <c r="AT257" s="26" t="s">
        <v>184</v>
      </c>
      <c r="AU257" s="26" t="s">
        <v>83</v>
      </c>
      <c r="AY257" s="26" t="s">
        <v>182</v>
      </c>
      <c r="BE257" s="216">
        <f>IF(N257="základní",J257,0)</f>
        <v>0</v>
      </c>
      <c r="BF257" s="216">
        <f>IF(N257="snížená",J257,0)</f>
        <v>0</v>
      </c>
      <c r="BG257" s="216">
        <f>IF(N257="zákl. přenesená",J257,0)</f>
        <v>0</v>
      </c>
      <c r="BH257" s="216">
        <f>IF(N257="sníž. přenesená",J257,0)</f>
        <v>0</v>
      </c>
      <c r="BI257" s="216">
        <f>IF(N257="nulová",J257,0)</f>
        <v>0</v>
      </c>
      <c r="BJ257" s="26" t="s">
        <v>81</v>
      </c>
      <c r="BK257" s="216">
        <f>ROUND(I257*H257,2)</f>
        <v>0</v>
      </c>
      <c r="BL257" s="26" t="s">
        <v>189</v>
      </c>
      <c r="BM257" s="26" t="s">
        <v>535</v>
      </c>
    </row>
    <row r="258" spans="2:65" s="12" customFormat="1" ht="13.5">
      <c r="B258" s="217"/>
      <c r="C258" s="218"/>
      <c r="D258" s="219" t="s">
        <v>191</v>
      </c>
      <c r="E258" s="220" t="s">
        <v>21</v>
      </c>
      <c r="F258" s="221" t="s">
        <v>536</v>
      </c>
      <c r="G258" s="218"/>
      <c r="H258" s="222">
        <v>1772</v>
      </c>
      <c r="I258" s="223"/>
      <c r="J258" s="218"/>
      <c r="K258" s="218"/>
      <c r="L258" s="224"/>
      <c r="M258" s="225"/>
      <c r="N258" s="226"/>
      <c r="O258" s="226"/>
      <c r="P258" s="226"/>
      <c r="Q258" s="226"/>
      <c r="R258" s="226"/>
      <c r="S258" s="226"/>
      <c r="T258" s="227"/>
      <c r="AT258" s="228" t="s">
        <v>191</v>
      </c>
      <c r="AU258" s="228" t="s">
        <v>83</v>
      </c>
      <c r="AV258" s="12" t="s">
        <v>83</v>
      </c>
      <c r="AW258" s="12" t="s">
        <v>37</v>
      </c>
      <c r="AX258" s="12" t="s">
        <v>74</v>
      </c>
      <c r="AY258" s="228" t="s">
        <v>182</v>
      </c>
    </row>
    <row r="259" spans="2:65" s="12" customFormat="1" ht="13.5">
      <c r="B259" s="217"/>
      <c r="C259" s="218"/>
      <c r="D259" s="219" t="s">
        <v>191</v>
      </c>
      <c r="E259" s="220" t="s">
        <v>21</v>
      </c>
      <c r="F259" s="221" t="s">
        <v>537</v>
      </c>
      <c r="G259" s="218"/>
      <c r="H259" s="222">
        <v>171.5</v>
      </c>
      <c r="I259" s="223"/>
      <c r="J259" s="218"/>
      <c r="K259" s="218"/>
      <c r="L259" s="224"/>
      <c r="M259" s="225"/>
      <c r="N259" s="226"/>
      <c r="O259" s="226"/>
      <c r="P259" s="226"/>
      <c r="Q259" s="226"/>
      <c r="R259" s="226"/>
      <c r="S259" s="226"/>
      <c r="T259" s="227"/>
      <c r="AT259" s="228" t="s">
        <v>191</v>
      </c>
      <c r="AU259" s="228" t="s">
        <v>83</v>
      </c>
      <c r="AV259" s="12" t="s">
        <v>83</v>
      </c>
      <c r="AW259" s="12" t="s">
        <v>37</v>
      </c>
      <c r="AX259" s="12" t="s">
        <v>74</v>
      </c>
      <c r="AY259" s="228" t="s">
        <v>182</v>
      </c>
    </row>
    <row r="260" spans="2:65" s="12" customFormat="1" ht="13.5">
      <c r="B260" s="217"/>
      <c r="C260" s="218"/>
      <c r="D260" s="219" t="s">
        <v>191</v>
      </c>
      <c r="E260" s="220" t="s">
        <v>21</v>
      </c>
      <c r="F260" s="221" t="s">
        <v>538</v>
      </c>
      <c r="G260" s="218"/>
      <c r="H260" s="222">
        <v>33</v>
      </c>
      <c r="I260" s="223"/>
      <c r="J260" s="218"/>
      <c r="K260" s="218"/>
      <c r="L260" s="224"/>
      <c r="M260" s="225"/>
      <c r="N260" s="226"/>
      <c r="O260" s="226"/>
      <c r="P260" s="226"/>
      <c r="Q260" s="226"/>
      <c r="R260" s="226"/>
      <c r="S260" s="226"/>
      <c r="T260" s="227"/>
      <c r="AT260" s="228" t="s">
        <v>191</v>
      </c>
      <c r="AU260" s="228" t="s">
        <v>83</v>
      </c>
      <c r="AV260" s="12" t="s">
        <v>83</v>
      </c>
      <c r="AW260" s="12" t="s">
        <v>37</v>
      </c>
      <c r="AX260" s="12" t="s">
        <v>74</v>
      </c>
      <c r="AY260" s="228" t="s">
        <v>182</v>
      </c>
    </row>
    <row r="261" spans="2:65" s="14" customFormat="1" ht="13.5">
      <c r="B261" s="246"/>
      <c r="C261" s="247"/>
      <c r="D261" s="219" t="s">
        <v>191</v>
      </c>
      <c r="E261" s="248" t="s">
        <v>21</v>
      </c>
      <c r="F261" s="249" t="s">
        <v>281</v>
      </c>
      <c r="G261" s="247"/>
      <c r="H261" s="250">
        <v>1976.5</v>
      </c>
      <c r="I261" s="251"/>
      <c r="J261" s="247"/>
      <c r="K261" s="247"/>
      <c r="L261" s="252"/>
      <c r="M261" s="253"/>
      <c r="N261" s="254"/>
      <c r="O261" s="254"/>
      <c r="P261" s="254"/>
      <c r="Q261" s="254"/>
      <c r="R261" s="254"/>
      <c r="S261" s="254"/>
      <c r="T261" s="255"/>
      <c r="AT261" s="256" t="s">
        <v>191</v>
      </c>
      <c r="AU261" s="256" t="s">
        <v>83</v>
      </c>
      <c r="AV261" s="14" t="s">
        <v>189</v>
      </c>
      <c r="AW261" s="14" t="s">
        <v>37</v>
      </c>
      <c r="AX261" s="14" t="s">
        <v>81</v>
      </c>
      <c r="AY261" s="256" t="s">
        <v>182</v>
      </c>
    </row>
    <row r="262" spans="2:65" s="1" customFormat="1" ht="25.5" customHeight="1">
      <c r="B262" s="43"/>
      <c r="C262" s="205" t="s">
        <v>539</v>
      </c>
      <c r="D262" s="205" t="s">
        <v>184</v>
      </c>
      <c r="E262" s="206" t="s">
        <v>540</v>
      </c>
      <c r="F262" s="207" t="s">
        <v>541</v>
      </c>
      <c r="G262" s="208" t="s">
        <v>372</v>
      </c>
      <c r="H262" s="209">
        <v>698</v>
      </c>
      <c r="I262" s="210"/>
      <c r="J262" s="211">
        <f>ROUND(I262*H262,2)</f>
        <v>0</v>
      </c>
      <c r="K262" s="207" t="s">
        <v>188</v>
      </c>
      <c r="L262" s="63"/>
      <c r="M262" s="212" t="s">
        <v>21</v>
      </c>
      <c r="N262" s="213" t="s">
        <v>45</v>
      </c>
      <c r="O262" s="44"/>
      <c r="P262" s="214">
        <f>O262*H262</f>
        <v>0</v>
      </c>
      <c r="Q262" s="214">
        <v>4.0000000000000003E-5</v>
      </c>
      <c r="R262" s="214">
        <f>Q262*H262</f>
        <v>2.7920000000000004E-2</v>
      </c>
      <c r="S262" s="214">
        <v>0</v>
      </c>
      <c r="T262" s="215">
        <f>S262*H262</f>
        <v>0</v>
      </c>
      <c r="AR262" s="26" t="s">
        <v>189</v>
      </c>
      <c r="AT262" s="26" t="s">
        <v>184</v>
      </c>
      <c r="AU262" s="26" t="s">
        <v>83</v>
      </c>
      <c r="AY262" s="26" t="s">
        <v>182</v>
      </c>
      <c r="BE262" s="216">
        <f>IF(N262="základní",J262,0)</f>
        <v>0</v>
      </c>
      <c r="BF262" s="216">
        <f>IF(N262="snížená",J262,0)</f>
        <v>0</v>
      </c>
      <c r="BG262" s="216">
        <f>IF(N262="zákl. přenesená",J262,0)</f>
        <v>0</v>
      </c>
      <c r="BH262" s="216">
        <f>IF(N262="sníž. přenesená",J262,0)</f>
        <v>0</v>
      </c>
      <c r="BI262" s="216">
        <f>IF(N262="nulová",J262,0)</f>
        <v>0</v>
      </c>
      <c r="BJ262" s="26" t="s">
        <v>81</v>
      </c>
      <c r="BK262" s="216">
        <f>ROUND(I262*H262,2)</f>
        <v>0</v>
      </c>
      <c r="BL262" s="26" t="s">
        <v>189</v>
      </c>
      <c r="BM262" s="26" t="s">
        <v>542</v>
      </c>
    </row>
    <row r="263" spans="2:65" s="12" customFormat="1" ht="13.5">
      <c r="B263" s="217"/>
      <c r="C263" s="218"/>
      <c r="D263" s="219" t="s">
        <v>191</v>
      </c>
      <c r="E263" s="220" t="s">
        <v>21</v>
      </c>
      <c r="F263" s="221" t="s">
        <v>543</v>
      </c>
      <c r="G263" s="218"/>
      <c r="H263" s="222">
        <v>698</v>
      </c>
      <c r="I263" s="223"/>
      <c r="J263" s="218"/>
      <c r="K263" s="218"/>
      <c r="L263" s="224"/>
      <c r="M263" s="225"/>
      <c r="N263" s="226"/>
      <c r="O263" s="226"/>
      <c r="P263" s="226"/>
      <c r="Q263" s="226"/>
      <c r="R263" s="226"/>
      <c r="S263" s="226"/>
      <c r="T263" s="227"/>
      <c r="AT263" s="228" t="s">
        <v>191</v>
      </c>
      <c r="AU263" s="228" t="s">
        <v>83</v>
      </c>
      <c r="AV263" s="12" t="s">
        <v>83</v>
      </c>
      <c r="AW263" s="12" t="s">
        <v>37</v>
      </c>
      <c r="AX263" s="12" t="s">
        <v>81</v>
      </c>
      <c r="AY263" s="228" t="s">
        <v>182</v>
      </c>
    </row>
    <row r="264" spans="2:65" s="1" customFormat="1" ht="25.5" customHeight="1">
      <c r="B264" s="43"/>
      <c r="C264" s="205" t="s">
        <v>544</v>
      </c>
      <c r="D264" s="205" t="s">
        <v>184</v>
      </c>
      <c r="E264" s="206" t="s">
        <v>545</v>
      </c>
      <c r="F264" s="207" t="s">
        <v>546</v>
      </c>
      <c r="G264" s="208" t="s">
        <v>372</v>
      </c>
      <c r="H264" s="209">
        <v>1976.5</v>
      </c>
      <c r="I264" s="210"/>
      <c r="J264" s="211">
        <f>ROUND(I264*H264,2)</f>
        <v>0</v>
      </c>
      <c r="K264" s="207" t="s">
        <v>188</v>
      </c>
      <c r="L264" s="63"/>
      <c r="M264" s="212" t="s">
        <v>21</v>
      </c>
      <c r="N264" s="213" t="s">
        <v>45</v>
      </c>
      <c r="O264" s="44"/>
      <c r="P264" s="214">
        <f>O264*H264</f>
        <v>0</v>
      </c>
      <c r="Q264" s="214">
        <v>3.3E-4</v>
      </c>
      <c r="R264" s="214">
        <f>Q264*H264</f>
        <v>0.65224499999999996</v>
      </c>
      <c r="S264" s="214">
        <v>0</v>
      </c>
      <c r="T264" s="215">
        <f>S264*H264</f>
        <v>0</v>
      </c>
      <c r="AR264" s="26" t="s">
        <v>189</v>
      </c>
      <c r="AT264" s="26" t="s">
        <v>184</v>
      </c>
      <c r="AU264" s="26" t="s">
        <v>83</v>
      </c>
      <c r="AY264" s="26" t="s">
        <v>182</v>
      </c>
      <c r="BE264" s="216">
        <f>IF(N264="základní",J264,0)</f>
        <v>0</v>
      </c>
      <c r="BF264" s="216">
        <f>IF(N264="snížená",J264,0)</f>
        <v>0</v>
      </c>
      <c r="BG264" s="216">
        <f>IF(N264="zákl. přenesená",J264,0)</f>
        <v>0</v>
      </c>
      <c r="BH264" s="216">
        <f>IF(N264="sníž. přenesená",J264,0)</f>
        <v>0</v>
      </c>
      <c r="BI264" s="216">
        <f>IF(N264="nulová",J264,0)</f>
        <v>0</v>
      </c>
      <c r="BJ264" s="26" t="s">
        <v>81</v>
      </c>
      <c r="BK264" s="216">
        <f>ROUND(I264*H264,2)</f>
        <v>0</v>
      </c>
      <c r="BL264" s="26" t="s">
        <v>189</v>
      </c>
      <c r="BM264" s="26" t="s">
        <v>547</v>
      </c>
    </row>
    <row r="265" spans="2:65" s="1" customFormat="1" ht="25.5" customHeight="1">
      <c r="B265" s="43"/>
      <c r="C265" s="205" t="s">
        <v>548</v>
      </c>
      <c r="D265" s="205" t="s">
        <v>184</v>
      </c>
      <c r="E265" s="206" t="s">
        <v>549</v>
      </c>
      <c r="F265" s="207" t="s">
        <v>550</v>
      </c>
      <c r="G265" s="208" t="s">
        <v>372</v>
      </c>
      <c r="H265" s="209">
        <v>698</v>
      </c>
      <c r="I265" s="210"/>
      <c r="J265" s="211">
        <f>ROUND(I265*H265,2)</f>
        <v>0</v>
      </c>
      <c r="K265" s="207" t="s">
        <v>188</v>
      </c>
      <c r="L265" s="63"/>
      <c r="M265" s="212" t="s">
        <v>21</v>
      </c>
      <c r="N265" s="213" t="s">
        <v>45</v>
      </c>
      <c r="O265" s="44"/>
      <c r="P265" s="214">
        <f>O265*H265</f>
        <v>0</v>
      </c>
      <c r="Q265" s="214">
        <v>1.1E-4</v>
      </c>
      <c r="R265" s="214">
        <f>Q265*H265</f>
        <v>7.6780000000000001E-2</v>
      </c>
      <c r="S265" s="214">
        <v>0</v>
      </c>
      <c r="T265" s="215">
        <f>S265*H265</f>
        <v>0</v>
      </c>
      <c r="AR265" s="26" t="s">
        <v>189</v>
      </c>
      <c r="AT265" s="26" t="s">
        <v>184</v>
      </c>
      <c r="AU265" s="26" t="s">
        <v>83</v>
      </c>
      <c r="AY265" s="26" t="s">
        <v>182</v>
      </c>
      <c r="BE265" s="216">
        <f>IF(N265="základní",J265,0)</f>
        <v>0</v>
      </c>
      <c r="BF265" s="216">
        <f>IF(N265="snížená",J265,0)</f>
        <v>0</v>
      </c>
      <c r="BG265" s="216">
        <f>IF(N265="zákl. přenesená",J265,0)</f>
        <v>0</v>
      </c>
      <c r="BH265" s="216">
        <f>IF(N265="sníž. přenesená",J265,0)</f>
        <v>0</v>
      </c>
      <c r="BI265" s="216">
        <f>IF(N265="nulová",J265,0)</f>
        <v>0</v>
      </c>
      <c r="BJ265" s="26" t="s">
        <v>81</v>
      </c>
      <c r="BK265" s="216">
        <f>ROUND(I265*H265,2)</f>
        <v>0</v>
      </c>
      <c r="BL265" s="26" t="s">
        <v>189</v>
      </c>
      <c r="BM265" s="26" t="s">
        <v>551</v>
      </c>
    </row>
    <row r="266" spans="2:65" s="11" customFormat="1" ht="22.35" customHeight="1">
      <c r="B266" s="189"/>
      <c r="C266" s="190"/>
      <c r="D266" s="191" t="s">
        <v>73</v>
      </c>
      <c r="E266" s="203" t="s">
        <v>252</v>
      </c>
      <c r="F266" s="203" t="s">
        <v>253</v>
      </c>
      <c r="G266" s="190"/>
      <c r="H266" s="190"/>
      <c r="I266" s="193"/>
      <c r="J266" s="204">
        <f>BK266</f>
        <v>0</v>
      </c>
      <c r="K266" s="190"/>
      <c r="L266" s="195"/>
      <c r="M266" s="196"/>
      <c r="N266" s="197"/>
      <c r="O266" s="197"/>
      <c r="P266" s="198">
        <f>P267+P268</f>
        <v>0</v>
      </c>
      <c r="Q266" s="197"/>
      <c r="R266" s="198">
        <f>R267+R268</f>
        <v>0</v>
      </c>
      <c r="S266" s="197"/>
      <c r="T266" s="199">
        <f>T267+T268</f>
        <v>0</v>
      </c>
      <c r="AR266" s="200" t="s">
        <v>81</v>
      </c>
      <c r="AT266" s="201" t="s">
        <v>73</v>
      </c>
      <c r="AU266" s="201" t="s">
        <v>83</v>
      </c>
      <c r="AY266" s="200" t="s">
        <v>182</v>
      </c>
      <c r="BK266" s="202">
        <f>BK267+BK268</f>
        <v>0</v>
      </c>
    </row>
    <row r="267" spans="2:65" s="1" customFormat="1" ht="25.5" customHeight="1">
      <c r="B267" s="43"/>
      <c r="C267" s="205" t="s">
        <v>552</v>
      </c>
      <c r="D267" s="205" t="s">
        <v>184</v>
      </c>
      <c r="E267" s="206" t="s">
        <v>553</v>
      </c>
      <c r="F267" s="207" t="s">
        <v>554</v>
      </c>
      <c r="G267" s="208" t="s">
        <v>258</v>
      </c>
      <c r="H267" s="209">
        <v>2013.5640000000001</v>
      </c>
      <c r="I267" s="210"/>
      <c r="J267" s="211">
        <f>ROUND(I267*H267,2)</f>
        <v>0</v>
      </c>
      <c r="K267" s="207" t="s">
        <v>268</v>
      </c>
      <c r="L267" s="63"/>
      <c r="M267" s="212" t="s">
        <v>21</v>
      </c>
      <c r="N267" s="213" t="s">
        <v>45</v>
      </c>
      <c r="O267" s="44"/>
      <c r="P267" s="214">
        <f>O267*H267</f>
        <v>0</v>
      </c>
      <c r="Q267" s="214">
        <v>0</v>
      </c>
      <c r="R267" s="214">
        <f>Q267*H267</f>
        <v>0</v>
      </c>
      <c r="S267" s="214">
        <v>0</v>
      </c>
      <c r="T267" s="215">
        <f>S267*H267</f>
        <v>0</v>
      </c>
      <c r="AR267" s="26" t="s">
        <v>189</v>
      </c>
      <c r="AT267" s="26" t="s">
        <v>184</v>
      </c>
      <c r="AU267" s="26" t="s">
        <v>197</v>
      </c>
      <c r="AY267" s="26" t="s">
        <v>182</v>
      </c>
      <c r="BE267" s="216">
        <f>IF(N267="základní",J267,0)</f>
        <v>0</v>
      </c>
      <c r="BF267" s="216">
        <f>IF(N267="snížená",J267,0)</f>
        <v>0</v>
      </c>
      <c r="BG267" s="216">
        <f>IF(N267="zákl. přenesená",J267,0)</f>
        <v>0</v>
      </c>
      <c r="BH267" s="216">
        <f>IF(N267="sníž. přenesená",J267,0)</f>
        <v>0</v>
      </c>
      <c r="BI267" s="216">
        <f>IF(N267="nulová",J267,0)</f>
        <v>0</v>
      </c>
      <c r="BJ267" s="26" t="s">
        <v>81</v>
      </c>
      <c r="BK267" s="216">
        <f>ROUND(I267*H267,2)</f>
        <v>0</v>
      </c>
      <c r="BL267" s="26" t="s">
        <v>189</v>
      </c>
      <c r="BM267" s="26" t="s">
        <v>555</v>
      </c>
    </row>
    <row r="268" spans="2:65" s="13" customFormat="1" ht="21.6" customHeight="1">
      <c r="B268" s="229"/>
      <c r="C268" s="230"/>
      <c r="D268" s="231" t="s">
        <v>73</v>
      </c>
      <c r="E268" s="231" t="s">
        <v>254</v>
      </c>
      <c r="F268" s="231" t="s">
        <v>255</v>
      </c>
      <c r="G268" s="230"/>
      <c r="H268" s="230"/>
      <c r="I268" s="232"/>
      <c r="J268" s="233">
        <f>BK268</f>
        <v>0</v>
      </c>
      <c r="K268" s="230"/>
      <c r="L268" s="234"/>
      <c r="M268" s="235"/>
      <c r="N268" s="236"/>
      <c r="O268" s="236"/>
      <c r="P268" s="237">
        <f>SUM(P269:P272)</f>
        <v>0</v>
      </c>
      <c r="Q268" s="236"/>
      <c r="R268" s="237">
        <f>SUM(R269:R272)</f>
        <v>0</v>
      </c>
      <c r="S268" s="236"/>
      <c r="T268" s="238">
        <f>SUM(T269:T272)</f>
        <v>0</v>
      </c>
      <c r="AR268" s="239" t="s">
        <v>81</v>
      </c>
      <c r="AT268" s="240" t="s">
        <v>73</v>
      </c>
      <c r="AU268" s="240" t="s">
        <v>197</v>
      </c>
      <c r="AY268" s="239" t="s">
        <v>182</v>
      </c>
      <c r="BK268" s="241">
        <f>SUM(BK269:BK272)</f>
        <v>0</v>
      </c>
    </row>
    <row r="269" spans="2:65" s="1" customFormat="1" ht="25.5" customHeight="1">
      <c r="B269" s="43"/>
      <c r="C269" s="205" t="s">
        <v>556</v>
      </c>
      <c r="D269" s="205" t="s">
        <v>184</v>
      </c>
      <c r="E269" s="206" t="s">
        <v>256</v>
      </c>
      <c r="F269" s="207" t="s">
        <v>257</v>
      </c>
      <c r="G269" s="208" t="s">
        <v>258</v>
      </c>
      <c r="H269" s="209">
        <v>32.33</v>
      </c>
      <c r="I269" s="210"/>
      <c r="J269" s="211">
        <f>ROUND(I269*H269,2)</f>
        <v>0</v>
      </c>
      <c r="K269" s="207" t="s">
        <v>188</v>
      </c>
      <c r="L269" s="63"/>
      <c r="M269" s="212" t="s">
        <v>21</v>
      </c>
      <c r="N269" s="213" t="s">
        <v>45</v>
      </c>
      <c r="O269" s="44"/>
      <c r="P269" s="214">
        <f>O269*H269</f>
        <v>0</v>
      </c>
      <c r="Q269" s="214">
        <v>0</v>
      </c>
      <c r="R269" s="214">
        <f>Q269*H269</f>
        <v>0</v>
      </c>
      <c r="S269" s="214">
        <v>0</v>
      </c>
      <c r="T269" s="215">
        <f>S269*H269</f>
        <v>0</v>
      </c>
      <c r="AR269" s="26" t="s">
        <v>189</v>
      </c>
      <c r="AT269" s="26" t="s">
        <v>184</v>
      </c>
      <c r="AU269" s="26" t="s">
        <v>189</v>
      </c>
      <c r="AY269" s="26" t="s">
        <v>182</v>
      </c>
      <c r="BE269" s="216">
        <f>IF(N269="základní",J269,0)</f>
        <v>0</v>
      </c>
      <c r="BF269" s="216">
        <f>IF(N269="snížená",J269,0)</f>
        <v>0</v>
      </c>
      <c r="BG269" s="216">
        <f>IF(N269="zákl. přenesená",J269,0)</f>
        <v>0</v>
      </c>
      <c r="BH269" s="216">
        <f>IF(N269="sníž. přenesená",J269,0)</f>
        <v>0</v>
      </c>
      <c r="BI269" s="216">
        <f>IF(N269="nulová",J269,0)</f>
        <v>0</v>
      </c>
      <c r="BJ269" s="26" t="s">
        <v>81</v>
      </c>
      <c r="BK269" s="216">
        <f>ROUND(I269*H269,2)</f>
        <v>0</v>
      </c>
      <c r="BL269" s="26" t="s">
        <v>189</v>
      </c>
      <c r="BM269" s="26" t="s">
        <v>557</v>
      </c>
    </row>
    <row r="270" spans="2:65" s="1" customFormat="1" ht="38.25" customHeight="1">
      <c r="B270" s="43"/>
      <c r="C270" s="205" t="s">
        <v>558</v>
      </c>
      <c r="D270" s="205" t="s">
        <v>184</v>
      </c>
      <c r="E270" s="206" t="s">
        <v>261</v>
      </c>
      <c r="F270" s="207" t="s">
        <v>262</v>
      </c>
      <c r="G270" s="208" t="s">
        <v>258</v>
      </c>
      <c r="H270" s="209">
        <v>290.97000000000003</v>
      </c>
      <c r="I270" s="210"/>
      <c r="J270" s="211">
        <f>ROUND(I270*H270,2)</f>
        <v>0</v>
      </c>
      <c r="K270" s="207" t="s">
        <v>188</v>
      </c>
      <c r="L270" s="63"/>
      <c r="M270" s="212" t="s">
        <v>21</v>
      </c>
      <c r="N270" s="213" t="s">
        <v>45</v>
      </c>
      <c r="O270" s="44"/>
      <c r="P270" s="214">
        <f>O270*H270</f>
        <v>0</v>
      </c>
      <c r="Q270" s="214">
        <v>0</v>
      </c>
      <c r="R270" s="214">
        <f>Q270*H270</f>
        <v>0</v>
      </c>
      <c r="S270" s="214">
        <v>0</v>
      </c>
      <c r="T270" s="215">
        <f>S270*H270</f>
        <v>0</v>
      </c>
      <c r="AR270" s="26" t="s">
        <v>189</v>
      </c>
      <c r="AT270" s="26" t="s">
        <v>184</v>
      </c>
      <c r="AU270" s="26" t="s">
        <v>189</v>
      </c>
      <c r="AY270" s="26" t="s">
        <v>182</v>
      </c>
      <c r="BE270" s="216">
        <f>IF(N270="základní",J270,0)</f>
        <v>0</v>
      </c>
      <c r="BF270" s="216">
        <f>IF(N270="snížená",J270,0)</f>
        <v>0</v>
      </c>
      <c r="BG270" s="216">
        <f>IF(N270="zákl. přenesená",J270,0)</f>
        <v>0</v>
      </c>
      <c r="BH270" s="216">
        <f>IF(N270="sníž. přenesená",J270,0)</f>
        <v>0</v>
      </c>
      <c r="BI270" s="216">
        <f>IF(N270="nulová",J270,0)</f>
        <v>0</v>
      </c>
      <c r="BJ270" s="26" t="s">
        <v>81</v>
      </c>
      <c r="BK270" s="216">
        <f>ROUND(I270*H270,2)</f>
        <v>0</v>
      </c>
      <c r="BL270" s="26" t="s">
        <v>189</v>
      </c>
      <c r="BM270" s="26" t="s">
        <v>559</v>
      </c>
    </row>
    <row r="271" spans="2:65" s="12" customFormat="1" ht="13.5">
      <c r="B271" s="217"/>
      <c r="C271" s="218"/>
      <c r="D271" s="219" t="s">
        <v>191</v>
      </c>
      <c r="E271" s="218"/>
      <c r="F271" s="221" t="s">
        <v>560</v>
      </c>
      <c r="G271" s="218"/>
      <c r="H271" s="222">
        <v>290.97000000000003</v>
      </c>
      <c r="I271" s="223"/>
      <c r="J271" s="218"/>
      <c r="K271" s="218"/>
      <c r="L271" s="224"/>
      <c r="M271" s="225"/>
      <c r="N271" s="226"/>
      <c r="O271" s="226"/>
      <c r="P271" s="226"/>
      <c r="Q271" s="226"/>
      <c r="R271" s="226"/>
      <c r="S271" s="226"/>
      <c r="T271" s="227"/>
      <c r="AT271" s="228" t="s">
        <v>191</v>
      </c>
      <c r="AU271" s="228" t="s">
        <v>189</v>
      </c>
      <c r="AV271" s="12" t="s">
        <v>83</v>
      </c>
      <c r="AW271" s="12" t="s">
        <v>6</v>
      </c>
      <c r="AX271" s="12" t="s">
        <v>81</v>
      </c>
      <c r="AY271" s="228" t="s">
        <v>182</v>
      </c>
    </row>
    <row r="272" spans="2:65" s="1" customFormat="1" ht="16.5" customHeight="1">
      <c r="B272" s="43"/>
      <c r="C272" s="205" t="s">
        <v>561</v>
      </c>
      <c r="D272" s="205" t="s">
        <v>184</v>
      </c>
      <c r="E272" s="206" t="s">
        <v>562</v>
      </c>
      <c r="F272" s="207" t="s">
        <v>563</v>
      </c>
      <c r="G272" s="208" t="s">
        <v>258</v>
      </c>
      <c r="H272" s="209">
        <v>32.33</v>
      </c>
      <c r="I272" s="210"/>
      <c r="J272" s="211">
        <f>ROUND(I272*H272,2)</f>
        <v>0</v>
      </c>
      <c r="K272" s="207" t="s">
        <v>21</v>
      </c>
      <c r="L272" s="63"/>
      <c r="M272" s="212" t="s">
        <v>21</v>
      </c>
      <c r="N272" s="242" t="s">
        <v>45</v>
      </c>
      <c r="O272" s="243"/>
      <c r="P272" s="244">
        <f>O272*H272</f>
        <v>0</v>
      </c>
      <c r="Q272" s="244">
        <v>0</v>
      </c>
      <c r="R272" s="244">
        <f>Q272*H272</f>
        <v>0</v>
      </c>
      <c r="S272" s="244">
        <v>0</v>
      </c>
      <c r="T272" s="245">
        <f>S272*H272</f>
        <v>0</v>
      </c>
      <c r="AR272" s="26" t="s">
        <v>189</v>
      </c>
      <c r="AT272" s="26" t="s">
        <v>184</v>
      </c>
      <c r="AU272" s="26" t="s">
        <v>189</v>
      </c>
      <c r="AY272" s="26" t="s">
        <v>182</v>
      </c>
      <c r="BE272" s="216">
        <f>IF(N272="základní",J272,0)</f>
        <v>0</v>
      </c>
      <c r="BF272" s="216">
        <f>IF(N272="snížená",J272,0)</f>
        <v>0</v>
      </c>
      <c r="BG272" s="216">
        <f>IF(N272="zákl. přenesená",J272,0)</f>
        <v>0</v>
      </c>
      <c r="BH272" s="216">
        <f>IF(N272="sníž. přenesená",J272,0)</f>
        <v>0</v>
      </c>
      <c r="BI272" s="216">
        <f>IF(N272="nulová",J272,0)</f>
        <v>0</v>
      </c>
      <c r="BJ272" s="26" t="s">
        <v>81</v>
      </c>
      <c r="BK272" s="216">
        <f>ROUND(I272*H272,2)</f>
        <v>0</v>
      </c>
      <c r="BL272" s="26" t="s">
        <v>189</v>
      </c>
      <c r="BM272" s="26" t="s">
        <v>564</v>
      </c>
    </row>
    <row r="273" spans="2:12" s="1" customFormat="1" ht="6.95" customHeight="1">
      <c r="B273" s="58"/>
      <c r="C273" s="59"/>
      <c r="D273" s="59"/>
      <c r="E273" s="59"/>
      <c r="F273" s="59"/>
      <c r="G273" s="59"/>
      <c r="H273" s="59"/>
      <c r="I273" s="150"/>
      <c r="J273" s="59"/>
      <c r="K273" s="59"/>
      <c r="L273" s="63"/>
    </row>
  </sheetData>
  <sheetProtection algorithmName="SHA-512" hashValue="iUH2iiukwLF+RhY56zM6t4wT6emdxzNXj/Bgvm4RiJlmLQBNjjDxLTHGEoahRm+I8I40gh0LOkA6/QsYl2Sp7g==" saltValue="2OWJebXjwW/+drlrWA/PsvaLocdLWv76hhjCHAm+Onb5kkuXrgFOb1uVUjlToyoCuEVg08Wq7dK19iAsBGeGNQ==" spinCount="100000" sheet="1" objects="1" scenarios="1" formatColumns="0" formatRows="0" autoFilter="0"/>
  <autoFilter ref="C89:K272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4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97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ht="15">
      <c r="B8" s="30"/>
      <c r="C8" s="31"/>
      <c r="D8" s="39" t="s">
        <v>152</v>
      </c>
      <c r="E8" s="31"/>
      <c r="F8" s="31"/>
      <c r="G8" s="31"/>
      <c r="H8" s="31"/>
      <c r="I8" s="128"/>
      <c r="J8" s="31"/>
      <c r="K8" s="33"/>
    </row>
    <row r="9" spans="1:70" s="1" customFormat="1" ht="16.5" customHeight="1">
      <c r="B9" s="43"/>
      <c r="C9" s="44"/>
      <c r="D9" s="44"/>
      <c r="E9" s="416" t="s">
        <v>270</v>
      </c>
      <c r="F9" s="418"/>
      <c r="G9" s="418"/>
      <c r="H9" s="418"/>
      <c r="I9" s="129"/>
      <c r="J9" s="44"/>
      <c r="K9" s="47"/>
    </row>
    <row r="10" spans="1:70" s="1" customFormat="1" ht="15">
      <c r="B10" s="43"/>
      <c r="C10" s="44"/>
      <c r="D10" s="39" t="s">
        <v>154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9" t="s">
        <v>565</v>
      </c>
      <c r="F11" s="418"/>
      <c r="G11" s="418"/>
      <c r="H11" s="418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9" t="s">
        <v>20</v>
      </c>
      <c r="E13" s="44"/>
      <c r="F13" s="37" t="s">
        <v>21</v>
      </c>
      <c r="G13" s="44"/>
      <c r="H13" s="44"/>
      <c r="I13" s="130" t="s">
        <v>22</v>
      </c>
      <c r="J13" s="37" t="s">
        <v>21</v>
      </c>
      <c r="K13" s="47"/>
    </row>
    <row r="14" spans="1:70" s="1" customFormat="1" ht="14.45" customHeight="1">
      <c r="B14" s="43"/>
      <c r="C14" s="44"/>
      <c r="D14" s="39" t="s">
        <v>23</v>
      </c>
      <c r="E14" s="44"/>
      <c r="F14" s="37" t="s">
        <v>24</v>
      </c>
      <c r="G14" s="44"/>
      <c r="H14" s="44"/>
      <c r="I14" s="130" t="s">
        <v>25</v>
      </c>
      <c r="J14" s="131" t="str">
        <f>'Rekapitulace stavby'!AN8</f>
        <v>4. 5. 2018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9" t="s">
        <v>27</v>
      </c>
      <c r="E16" s="44"/>
      <c r="F16" s="44"/>
      <c r="G16" s="44"/>
      <c r="H16" s="44"/>
      <c r="I16" s="130" t="s">
        <v>28</v>
      </c>
      <c r="J16" s="37" t="s">
        <v>21</v>
      </c>
      <c r="K16" s="47"/>
    </row>
    <row r="17" spans="2:11" s="1" customFormat="1" ht="18" customHeight="1">
      <c r="B17" s="43"/>
      <c r="C17" s="44"/>
      <c r="D17" s="44"/>
      <c r="E17" s="37" t="s">
        <v>29</v>
      </c>
      <c r="F17" s="44"/>
      <c r="G17" s="44"/>
      <c r="H17" s="44"/>
      <c r="I17" s="130" t="s">
        <v>30</v>
      </c>
      <c r="J17" s="37" t="s">
        <v>21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9" t="s">
        <v>31</v>
      </c>
      <c r="E19" s="44"/>
      <c r="F19" s="44"/>
      <c r="G19" s="44"/>
      <c r="H19" s="44"/>
      <c r="I19" s="130" t="s">
        <v>28</v>
      </c>
      <c r="J19" s="37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7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30</v>
      </c>
      <c r="J20" s="37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9" t="s">
        <v>33</v>
      </c>
      <c r="E22" s="44"/>
      <c r="F22" s="44"/>
      <c r="G22" s="44"/>
      <c r="H22" s="44"/>
      <c r="I22" s="130" t="s">
        <v>28</v>
      </c>
      <c r="J22" s="37" t="s">
        <v>34</v>
      </c>
      <c r="K22" s="47"/>
    </row>
    <row r="23" spans="2:11" s="1" customFormat="1" ht="18" customHeight="1">
      <c r="B23" s="43"/>
      <c r="C23" s="44"/>
      <c r="D23" s="44"/>
      <c r="E23" s="37" t="s">
        <v>35</v>
      </c>
      <c r="F23" s="44"/>
      <c r="G23" s="44"/>
      <c r="H23" s="44"/>
      <c r="I23" s="130" t="s">
        <v>30</v>
      </c>
      <c r="J23" s="37" t="s">
        <v>36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9" t="s">
        <v>38</v>
      </c>
      <c r="E25" s="44"/>
      <c r="F25" s="44"/>
      <c r="G25" s="44"/>
      <c r="H25" s="44"/>
      <c r="I25" s="129"/>
      <c r="J25" s="44"/>
      <c r="K25" s="47"/>
    </row>
    <row r="26" spans="2:11" s="7" customFormat="1" ht="16.5" customHeight="1">
      <c r="B26" s="132"/>
      <c r="C26" s="133"/>
      <c r="D26" s="133"/>
      <c r="E26" s="381" t="s">
        <v>21</v>
      </c>
      <c r="F26" s="381"/>
      <c r="G26" s="381"/>
      <c r="H26" s="38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40</v>
      </c>
      <c r="E29" s="44"/>
      <c r="F29" s="44"/>
      <c r="G29" s="44"/>
      <c r="H29" s="44"/>
      <c r="I29" s="129"/>
      <c r="J29" s="139">
        <f>ROUND(J90,2)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42</v>
      </c>
      <c r="G31" s="44"/>
      <c r="H31" s="44"/>
      <c r="I31" s="140" t="s">
        <v>41</v>
      </c>
      <c r="J31" s="48" t="s">
        <v>43</v>
      </c>
      <c r="K31" s="47"/>
    </row>
    <row r="32" spans="2:11" s="1" customFormat="1" ht="14.45" customHeight="1">
      <c r="B32" s="43"/>
      <c r="C32" s="44"/>
      <c r="D32" s="51" t="s">
        <v>44</v>
      </c>
      <c r="E32" s="51" t="s">
        <v>45</v>
      </c>
      <c r="F32" s="141">
        <f>ROUND(SUM(BE90:BE163), 2)</f>
        <v>0</v>
      </c>
      <c r="G32" s="44"/>
      <c r="H32" s="44"/>
      <c r="I32" s="142">
        <v>0.21</v>
      </c>
      <c r="J32" s="141">
        <f>ROUND(ROUND((SUM(BE90:BE163)),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46</v>
      </c>
      <c r="F33" s="141">
        <f>ROUND(SUM(BF90:BF163), 2)</f>
        <v>0</v>
      </c>
      <c r="G33" s="44"/>
      <c r="H33" s="44"/>
      <c r="I33" s="142">
        <v>0.15</v>
      </c>
      <c r="J33" s="141">
        <f>ROUND(ROUND((SUM(BF90:BF163)),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47</v>
      </c>
      <c r="F34" s="141">
        <f>ROUND(SUM(BG90:BG163),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48</v>
      </c>
      <c r="F35" s="141">
        <f>ROUND(SUM(BH90:BH163),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49</v>
      </c>
      <c r="F36" s="141">
        <f>ROUND(SUM(BI90:BI163),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50</v>
      </c>
      <c r="E38" s="81"/>
      <c r="F38" s="81"/>
      <c r="G38" s="145" t="s">
        <v>51</v>
      </c>
      <c r="H38" s="146" t="s">
        <v>52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2" t="s">
        <v>156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9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6.5" customHeight="1">
      <c r="B47" s="43"/>
      <c r="C47" s="44"/>
      <c r="D47" s="44"/>
      <c r="E47" s="416" t="str">
        <f>E7</f>
        <v>OBCHVAT KRÁLŮV DVŮR - silnice II. třídy - I. etapa</v>
      </c>
      <c r="F47" s="417"/>
      <c r="G47" s="417"/>
      <c r="H47" s="417"/>
      <c r="I47" s="129"/>
      <c r="J47" s="44"/>
      <c r="K47" s="47"/>
    </row>
    <row r="48" spans="2:11" ht="15">
      <c r="B48" s="30"/>
      <c r="C48" s="39" t="s">
        <v>152</v>
      </c>
      <c r="D48" s="31"/>
      <c r="E48" s="31"/>
      <c r="F48" s="31"/>
      <c r="G48" s="31"/>
      <c r="H48" s="31"/>
      <c r="I48" s="128"/>
      <c r="J48" s="31"/>
      <c r="K48" s="33"/>
    </row>
    <row r="49" spans="2:47" s="1" customFormat="1" ht="16.5" customHeight="1">
      <c r="B49" s="43"/>
      <c r="C49" s="44"/>
      <c r="D49" s="44"/>
      <c r="E49" s="416" t="s">
        <v>270</v>
      </c>
      <c r="F49" s="418"/>
      <c r="G49" s="418"/>
      <c r="H49" s="418"/>
      <c r="I49" s="129"/>
      <c r="J49" s="44"/>
      <c r="K49" s="47"/>
    </row>
    <row r="50" spans="2:47" s="1" customFormat="1" ht="14.45" customHeight="1">
      <c r="B50" s="43"/>
      <c r="C50" s="39" t="s">
        <v>154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17.25" customHeight="1">
      <c r="B51" s="43"/>
      <c r="C51" s="44"/>
      <c r="D51" s="44"/>
      <c r="E51" s="419" t="str">
        <f>E11</f>
        <v>SO 102 - Větev B</v>
      </c>
      <c r="F51" s="418"/>
      <c r="G51" s="418"/>
      <c r="H51" s="418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9" t="s">
        <v>23</v>
      </c>
      <c r="D53" s="44"/>
      <c r="E53" s="44"/>
      <c r="F53" s="37" t="str">
        <f>F14</f>
        <v>Králův Dvůr</v>
      </c>
      <c r="G53" s="44"/>
      <c r="H53" s="44"/>
      <c r="I53" s="130" t="s">
        <v>25</v>
      </c>
      <c r="J53" s="131" t="str">
        <f>IF(J14="","",J14)</f>
        <v>4. 5. 2018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9" t="s">
        <v>27</v>
      </c>
      <c r="D55" s="44"/>
      <c r="E55" s="44"/>
      <c r="F55" s="37" t="str">
        <f>E17</f>
        <v>Město Králův Dvůr, Náměstí Míru  139, 267 01</v>
      </c>
      <c r="G55" s="44"/>
      <c r="H55" s="44"/>
      <c r="I55" s="130" t="s">
        <v>33</v>
      </c>
      <c r="J55" s="381" t="str">
        <f>E23</f>
        <v>Spektra s.r.o.Beroun, V Hlinkách 1548, 266 01</v>
      </c>
      <c r="K55" s="47"/>
    </row>
    <row r="56" spans="2:47" s="1" customFormat="1" ht="14.45" customHeight="1">
      <c r="B56" s="43"/>
      <c r="C56" s="39" t="s">
        <v>31</v>
      </c>
      <c r="D56" s="44"/>
      <c r="E56" s="44"/>
      <c r="F56" s="37" t="str">
        <f>IF(E20="","",E20)</f>
        <v/>
      </c>
      <c r="G56" s="44"/>
      <c r="H56" s="44"/>
      <c r="I56" s="129"/>
      <c r="J56" s="420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157</v>
      </c>
      <c r="D58" s="143"/>
      <c r="E58" s="143"/>
      <c r="F58" s="143"/>
      <c r="G58" s="143"/>
      <c r="H58" s="143"/>
      <c r="I58" s="156"/>
      <c r="J58" s="157" t="s">
        <v>158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159</v>
      </c>
      <c r="D60" s="44"/>
      <c r="E60" s="44"/>
      <c r="F60" s="44"/>
      <c r="G60" s="44"/>
      <c r="H60" s="44"/>
      <c r="I60" s="129"/>
      <c r="J60" s="139">
        <f>J90</f>
        <v>0</v>
      </c>
      <c r="K60" s="47"/>
      <c r="AU60" s="26" t="s">
        <v>160</v>
      </c>
    </row>
    <row r="61" spans="2:47" s="8" customFormat="1" ht="24.95" customHeight="1">
      <c r="B61" s="160"/>
      <c r="C61" s="161"/>
      <c r="D61" s="162" t="s">
        <v>161</v>
      </c>
      <c r="E61" s="163"/>
      <c r="F61" s="163"/>
      <c r="G61" s="163"/>
      <c r="H61" s="163"/>
      <c r="I61" s="164"/>
      <c r="J61" s="165">
        <f>J91</f>
        <v>0</v>
      </c>
      <c r="K61" s="166"/>
    </row>
    <row r="62" spans="2:47" s="9" customFormat="1" ht="19.899999999999999" customHeight="1">
      <c r="B62" s="167"/>
      <c r="C62" s="168"/>
      <c r="D62" s="169" t="s">
        <v>162</v>
      </c>
      <c r="E62" s="170"/>
      <c r="F62" s="170"/>
      <c r="G62" s="170"/>
      <c r="H62" s="170"/>
      <c r="I62" s="171"/>
      <c r="J62" s="172">
        <f>J92</f>
        <v>0</v>
      </c>
      <c r="K62" s="173"/>
    </row>
    <row r="63" spans="2:47" s="9" customFormat="1" ht="19.899999999999999" customHeight="1">
      <c r="B63" s="167"/>
      <c r="C63" s="168"/>
      <c r="D63" s="169" t="s">
        <v>272</v>
      </c>
      <c r="E63" s="170"/>
      <c r="F63" s="170"/>
      <c r="G63" s="170"/>
      <c r="H63" s="170"/>
      <c r="I63" s="171"/>
      <c r="J63" s="172">
        <f>J112</f>
        <v>0</v>
      </c>
      <c r="K63" s="173"/>
    </row>
    <row r="64" spans="2:47" s="9" customFormat="1" ht="19.899999999999999" customHeight="1">
      <c r="B64" s="167"/>
      <c r="C64" s="168"/>
      <c r="D64" s="169" t="s">
        <v>274</v>
      </c>
      <c r="E64" s="170"/>
      <c r="F64" s="170"/>
      <c r="G64" s="170"/>
      <c r="H64" s="170"/>
      <c r="I64" s="171"/>
      <c r="J64" s="172">
        <f>J123</f>
        <v>0</v>
      </c>
      <c r="K64" s="173"/>
    </row>
    <row r="65" spans="2:12" s="9" customFormat="1" ht="14.85" customHeight="1">
      <c r="B65" s="167"/>
      <c r="C65" s="168"/>
      <c r="D65" s="169" t="s">
        <v>566</v>
      </c>
      <c r="E65" s="170"/>
      <c r="F65" s="170"/>
      <c r="G65" s="170"/>
      <c r="H65" s="170"/>
      <c r="I65" s="171"/>
      <c r="J65" s="172">
        <f>J124</f>
        <v>0</v>
      </c>
      <c r="K65" s="173"/>
    </row>
    <row r="66" spans="2:12" s="9" customFormat="1" ht="14.85" customHeight="1">
      <c r="B66" s="167"/>
      <c r="C66" s="168"/>
      <c r="D66" s="169" t="s">
        <v>567</v>
      </c>
      <c r="E66" s="170"/>
      <c r="F66" s="170"/>
      <c r="G66" s="170"/>
      <c r="H66" s="170"/>
      <c r="I66" s="171"/>
      <c r="J66" s="172">
        <f>J132</f>
        <v>0</v>
      </c>
      <c r="K66" s="173"/>
    </row>
    <row r="67" spans="2:12" s="9" customFormat="1" ht="19.899999999999999" customHeight="1">
      <c r="B67" s="167"/>
      <c r="C67" s="168"/>
      <c r="D67" s="169" t="s">
        <v>275</v>
      </c>
      <c r="E67" s="170"/>
      <c r="F67" s="170"/>
      <c r="G67" s="170"/>
      <c r="H67" s="170"/>
      <c r="I67" s="171"/>
      <c r="J67" s="172">
        <f>J141</f>
        <v>0</v>
      </c>
      <c r="K67" s="173"/>
    </row>
    <row r="68" spans="2:12" s="9" customFormat="1" ht="14.85" customHeight="1">
      <c r="B68" s="167"/>
      <c r="C68" s="168"/>
      <c r="D68" s="169" t="s">
        <v>164</v>
      </c>
      <c r="E68" s="170"/>
      <c r="F68" s="170"/>
      <c r="G68" s="170"/>
      <c r="H68" s="170"/>
      <c r="I68" s="171"/>
      <c r="J68" s="172">
        <f>J162</f>
        <v>0</v>
      </c>
      <c r="K68" s="173"/>
    </row>
    <row r="69" spans="2:12" s="1" customFormat="1" ht="21.75" customHeight="1">
      <c r="B69" s="43"/>
      <c r="C69" s="44"/>
      <c r="D69" s="44"/>
      <c r="E69" s="44"/>
      <c r="F69" s="44"/>
      <c r="G69" s="44"/>
      <c r="H69" s="44"/>
      <c r="I69" s="129"/>
      <c r="J69" s="44"/>
      <c r="K69" s="47"/>
    </row>
    <row r="70" spans="2:12" s="1" customFormat="1" ht="6.95" customHeight="1">
      <c r="B70" s="58"/>
      <c r="C70" s="59"/>
      <c r="D70" s="59"/>
      <c r="E70" s="59"/>
      <c r="F70" s="59"/>
      <c r="G70" s="59"/>
      <c r="H70" s="59"/>
      <c r="I70" s="150"/>
      <c r="J70" s="59"/>
      <c r="K70" s="60"/>
    </row>
    <row r="74" spans="2:12" s="1" customFormat="1" ht="6.95" customHeight="1">
      <c r="B74" s="61"/>
      <c r="C74" s="62"/>
      <c r="D74" s="62"/>
      <c r="E74" s="62"/>
      <c r="F74" s="62"/>
      <c r="G74" s="62"/>
      <c r="H74" s="62"/>
      <c r="I74" s="153"/>
      <c r="J74" s="62"/>
      <c r="K74" s="62"/>
      <c r="L74" s="63"/>
    </row>
    <row r="75" spans="2:12" s="1" customFormat="1" ht="36.950000000000003" customHeight="1">
      <c r="B75" s="43"/>
      <c r="C75" s="64" t="s">
        <v>166</v>
      </c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6.95" customHeight="1">
      <c r="B76" s="43"/>
      <c r="C76" s="65"/>
      <c r="D76" s="65"/>
      <c r="E76" s="65"/>
      <c r="F76" s="65"/>
      <c r="G76" s="65"/>
      <c r="H76" s="65"/>
      <c r="I76" s="174"/>
      <c r="J76" s="65"/>
      <c r="K76" s="65"/>
      <c r="L76" s="63"/>
    </row>
    <row r="77" spans="2:12" s="1" customFormat="1" ht="14.45" customHeight="1">
      <c r="B77" s="43"/>
      <c r="C77" s="67" t="s">
        <v>18</v>
      </c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6.5" customHeight="1">
      <c r="B78" s="43"/>
      <c r="C78" s="65"/>
      <c r="D78" s="65"/>
      <c r="E78" s="421" t="str">
        <f>E7</f>
        <v>OBCHVAT KRÁLŮV DVŮR - silnice II. třídy - I. etapa</v>
      </c>
      <c r="F78" s="422"/>
      <c r="G78" s="422"/>
      <c r="H78" s="422"/>
      <c r="I78" s="174"/>
      <c r="J78" s="65"/>
      <c r="K78" s="65"/>
      <c r="L78" s="63"/>
    </row>
    <row r="79" spans="2:12" ht="15">
      <c r="B79" s="30"/>
      <c r="C79" s="67" t="s">
        <v>152</v>
      </c>
      <c r="D79" s="175"/>
      <c r="E79" s="175"/>
      <c r="F79" s="175"/>
      <c r="G79" s="175"/>
      <c r="H79" s="175"/>
      <c r="J79" s="175"/>
      <c r="K79" s="175"/>
      <c r="L79" s="176"/>
    </row>
    <row r="80" spans="2:12" s="1" customFormat="1" ht="16.5" customHeight="1">
      <c r="B80" s="43"/>
      <c r="C80" s="65"/>
      <c r="D80" s="65"/>
      <c r="E80" s="421" t="s">
        <v>270</v>
      </c>
      <c r="F80" s="423"/>
      <c r="G80" s="423"/>
      <c r="H80" s="423"/>
      <c r="I80" s="174"/>
      <c r="J80" s="65"/>
      <c r="K80" s="65"/>
      <c r="L80" s="63"/>
    </row>
    <row r="81" spans="2:65" s="1" customFormat="1" ht="14.45" customHeight="1">
      <c r="B81" s="43"/>
      <c r="C81" s="67" t="s">
        <v>154</v>
      </c>
      <c r="D81" s="65"/>
      <c r="E81" s="65"/>
      <c r="F81" s="65"/>
      <c r="G81" s="65"/>
      <c r="H81" s="65"/>
      <c r="I81" s="174"/>
      <c r="J81" s="65"/>
      <c r="K81" s="65"/>
      <c r="L81" s="63"/>
    </row>
    <row r="82" spans="2:65" s="1" customFormat="1" ht="17.25" customHeight="1">
      <c r="B82" s="43"/>
      <c r="C82" s="65"/>
      <c r="D82" s="65"/>
      <c r="E82" s="392" t="str">
        <f>E11</f>
        <v>SO 102 - Větev B</v>
      </c>
      <c r="F82" s="423"/>
      <c r="G82" s="423"/>
      <c r="H82" s="423"/>
      <c r="I82" s="174"/>
      <c r="J82" s="65"/>
      <c r="K82" s="65"/>
      <c r="L82" s="63"/>
    </row>
    <row r="83" spans="2:65" s="1" customFormat="1" ht="6.95" customHeight="1">
      <c r="B83" s="43"/>
      <c r="C83" s="65"/>
      <c r="D83" s="65"/>
      <c r="E83" s="65"/>
      <c r="F83" s="65"/>
      <c r="G83" s="65"/>
      <c r="H83" s="65"/>
      <c r="I83" s="174"/>
      <c r="J83" s="65"/>
      <c r="K83" s="65"/>
      <c r="L83" s="63"/>
    </row>
    <row r="84" spans="2:65" s="1" customFormat="1" ht="18" customHeight="1">
      <c r="B84" s="43"/>
      <c r="C84" s="67" t="s">
        <v>23</v>
      </c>
      <c r="D84" s="65"/>
      <c r="E84" s="65"/>
      <c r="F84" s="177" t="str">
        <f>F14</f>
        <v>Králův Dvůr</v>
      </c>
      <c r="G84" s="65"/>
      <c r="H84" s="65"/>
      <c r="I84" s="178" t="s">
        <v>25</v>
      </c>
      <c r="J84" s="75" t="str">
        <f>IF(J14="","",J14)</f>
        <v>4. 5. 2018</v>
      </c>
      <c r="K84" s="65"/>
      <c r="L84" s="63"/>
    </row>
    <row r="85" spans="2:65" s="1" customFormat="1" ht="6.95" customHeight="1">
      <c r="B85" s="43"/>
      <c r="C85" s="65"/>
      <c r="D85" s="65"/>
      <c r="E85" s="65"/>
      <c r="F85" s="65"/>
      <c r="G85" s="65"/>
      <c r="H85" s="65"/>
      <c r="I85" s="174"/>
      <c r="J85" s="65"/>
      <c r="K85" s="65"/>
      <c r="L85" s="63"/>
    </row>
    <row r="86" spans="2:65" s="1" customFormat="1" ht="15">
      <c r="B86" s="43"/>
      <c r="C86" s="67" t="s">
        <v>27</v>
      </c>
      <c r="D86" s="65"/>
      <c r="E86" s="65"/>
      <c r="F86" s="177" t="str">
        <f>E17</f>
        <v>Město Králův Dvůr, Náměstí Míru  139, 267 01</v>
      </c>
      <c r="G86" s="65"/>
      <c r="H86" s="65"/>
      <c r="I86" s="178" t="s">
        <v>33</v>
      </c>
      <c r="J86" s="177" t="str">
        <f>E23</f>
        <v>Spektra s.r.o.Beroun, V Hlinkách 1548, 266 01</v>
      </c>
      <c r="K86" s="65"/>
      <c r="L86" s="63"/>
    </row>
    <row r="87" spans="2:65" s="1" customFormat="1" ht="14.45" customHeight="1">
      <c r="B87" s="43"/>
      <c r="C87" s="67" t="s">
        <v>31</v>
      </c>
      <c r="D87" s="65"/>
      <c r="E87" s="65"/>
      <c r="F87" s="177" t="str">
        <f>IF(E20="","",E20)</f>
        <v/>
      </c>
      <c r="G87" s="65"/>
      <c r="H87" s="65"/>
      <c r="I87" s="174"/>
      <c r="J87" s="65"/>
      <c r="K87" s="65"/>
      <c r="L87" s="63"/>
    </row>
    <row r="88" spans="2:65" s="1" customFormat="1" ht="10.35" customHeight="1">
      <c r="B88" s="43"/>
      <c r="C88" s="65"/>
      <c r="D88" s="65"/>
      <c r="E88" s="65"/>
      <c r="F88" s="65"/>
      <c r="G88" s="65"/>
      <c r="H88" s="65"/>
      <c r="I88" s="174"/>
      <c r="J88" s="65"/>
      <c r="K88" s="65"/>
      <c r="L88" s="63"/>
    </row>
    <row r="89" spans="2:65" s="10" customFormat="1" ht="29.25" customHeight="1">
      <c r="B89" s="179"/>
      <c r="C89" s="180" t="s">
        <v>167</v>
      </c>
      <c r="D89" s="181" t="s">
        <v>59</v>
      </c>
      <c r="E89" s="181" t="s">
        <v>55</v>
      </c>
      <c r="F89" s="181" t="s">
        <v>168</v>
      </c>
      <c r="G89" s="181" t="s">
        <v>169</v>
      </c>
      <c r="H89" s="181" t="s">
        <v>170</v>
      </c>
      <c r="I89" s="182" t="s">
        <v>171</v>
      </c>
      <c r="J89" s="181" t="s">
        <v>158</v>
      </c>
      <c r="K89" s="183" t="s">
        <v>172</v>
      </c>
      <c r="L89" s="184"/>
      <c r="M89" s="83" t="s">
        <v>173</v>
      </c>
      <c r="N89" s="84" t="s">
        <v>44</v>
      </c>
      <c r="O89" s="84" t="s">
        <v>174</v>
      </c>
      <c r="P89" s="84" t="s">
        <v>175</v>
      </c>
      <c r="Q89" s="84" t="s">
        <v>176</v>
      </c>
      <c r="R89" s="84" t="s">
        <v>177</v>
      </c>
      <c r="S89" s="84" t="s">
        <v>178</v>
      </c>
      <c r="T89" s="85" t="s">
        <v>179</v>
      </c>
    </row>
    <row r="90" spans="2:65" s="1" customFormat="1" ht="29.25" customHeight="1">
      <c r="B90" s="43"/>
      <c r="C90" s="89" t="s">
        <v>159</v>
      </c>
      <c r="D90" s="65"/>
      <c r="E90" s="65"/>
      <c r="F90" s="65"/>
      <c r="G90" s="65"/>
      <c r="H90" s="65"/>
      <c r="I90" s="174"/>
      <c r="J90" s="185">
        <f>BK90</f>
        <v>0</v>
      </c>
      <c r="K90" s="65"/>
      <c r="L90" s="63"/>
      <c r="M90" s="86"/>
      <c r="N90" s="87"/>
      <c r="O90" s="87"/>
      <c r="P90" s="186">
        <f>P91</f>
        <v>0</v>
      </c>
      <c r="Q90" s="87"/>
      <c r="R90" s="186">
        <f>R91</f>
        <v>50.388345999999999</v>
      </c>
      <c r="S90" s="87"/>
      <c r="T90" s="187">
        <f>T91</f>
        <v>0</v>
      </c>
      <c r="AT90" s="26" t="s">
        <v>73</v>
      </c>
      <c r="AU90" s="26" t="s">
        <v>160</v>
      </c>
      <c r="BK90" s="188">
        <f>BK91</f>
        <v>0</v>
      </c>
    </row>
    <row r="91" spans="2:65" s="11" customFormat="1" ht="37.35" customHeight="1">
      <c r="B91" s="189"/>
      <c r="C91" s="190"/>
      <c r="D91" s="191" t="s">
        <v>73</v>
      </c>
      <c r="E91" s="192" t="s">
        <v>180</v>
      </c>
      <c r="F91" s="192" t="s">
        <v>181</v>
      </c>
      <c r="G91" s="190"/>
      <c r="H91" s="190"/>
      <c r="I91" s="193"/>
      <c r="J91" s="194">
        <f>BK91</f>
        <v>0</v>
      </c>
      <c r="K91" s="190"/>
      <c r="L91" s="195"/>
      <c r="M91" s="196"/>
      <c r="N91" s="197"/>
      <c r="O91" s="197"/>
      <c r="P91" s="198">
        <f>P92+P112+P123+P141</f>
        <v>0</v>
      </c>
      <c r="Q91" s="197"/>
      <c r="R91" s="198">
        <f>R92+R112+R123+R141</f>
        <v>50.388345999999999</v>
      </c>
      <c r="S91" s="197"/>
      <c r="T91" s="199">
        <f>T92+T112+T123+T141</f>
        <v>0</v>
      </c>
      <c r="AR91" s="200" t="s">
        <v>81</v>
      </c>
      <c r="AT91" s="201" t="s">
        <v>73</v>
      </c>
      <c r="AU91" s="201" t="s">
        <v>74</v>
      </c>
      <c r="AY91" s="200" t="s">
        <v>182</v>
      </c>
      <c r="BK91" s="202">
        <f>BK92+BK112+BK123+BK141</f>
        <v>0</v>
      </c>
    </row>
    <row r="92" spans="2:65" s="11" customFormat="1" ht="19.899999999999999" customHeight="1">
      <c r="B92" s="189"/>
      <c r="C92" s="190"/>
      <c r="D92" s="191" t="s">
        <v>73</v>
      </c>
      <c r="E92" s="203" t="s">
        <v>81</v>
      </c>
      <c r="F92" s="203" t="s">
        <v>183</v>
      </c>
      <c r="G92" s="190"/>
      <c r="H92" s="190"/>
      <c r="I92" s="193"/>
      <c r="J92" s="204">
        <f>BK92</f>
        <v>0</v>
      </c>
      <c r="K92" s="190"/>
      <c r="L92" s="195"/>
      <c r="M92" s="196"/>
      <c r="N92" s="197"/>
      <c r="O92" s="197"/>
      <c r="P92" s="198">
        <f>SUM(P93:P111)</f>
        <v>0</v>
      </c>
      <c r="Q92" s="197"/>
      <c r="R92" s="198">
        <f>SUM(R93:R111)</f>
        <v>0</v>
      </c>
      <c r="S92" s="197"/>
      <c r="T92" s="199">
        <f>SUM(T93:T111)</f>
        <v>0</v>
      </c>
      <c r="AR92" s="200" t="s">
        <v>81</v>
      </c>
      <c r="AT92" s="201" t="s">
        <v>73</v>
      </c>
      <c r="AU92" s="201" t="s">
        <v>81</v>
      </c>
      <c r="AY92" s="200" t="s">
        <v>182</v>
      </c>
      <c r="BK92" s="202">
        <f>SUM(BK93:BK111)</f>
        <v>0</v>
      </c>
    </row>
    <row r="93" spans="2:65" s="1" customFormat="1" ht="38.25" customHeight="1">
      <c r="B93" s="43"/>
      <c r="C93" s="205" t="s">
        <v>81</v>
      </c>
      <c r="D93" s="205" t="s">
        <v>184</v>
      </c>
      <c r="E93" s="206" t="s">
        <v>282</v>
      </c>
      <c r="F93" s="207" t="s">
        <v>283</v>
      </c>
      <c r="G93" s="208" t="s">
        <v>236</v>
      </c>
      <c r="H93" s="209">
        <v>18</v>
      </c>
      <c r="I93" s="210"/>
      <c r="J93" s="211">
        <f>ROUND(I93*H93,2)</f>
        <v>0</v>
      </c>
      <c r="K93" s="207" t="s">
        <v>188</v>
      </c>
      <c r="L93" s="63"/>
      <c r="M93" s="212" t="s">
        <v>21</v>
      </c>
      <c r="N93" s="213" t="s">
        <v>45</v>
      </c>
      <c r="O93" s="44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AR93" s="26" t="s">
        <v>189</v>
      </c>
      <c r="AT93" s="26" t="s">
        <v>184</v>
      </c>
      <c r="AU93" s="26" t="s">
        <v>83</v>
      </c>
      <c r="AY93" s="26" t="s">
        <v>182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26" t="s">
        <v>81</v>
      </c>
      <c r="BK93" s="216">
        <f>ROUND(I93*H93,2)</f>
        <v>0</v>
      </c>
      <c r="BL93" s="26" t="s">
        <v>189</v>
      </c>
      <c r="BM93" s="26" t="s">
        <v>568</v>
      </c>
    </row>
    <row r="94" spans="2:65" s="12" customFormat="1" ht="13.5">
      <c r="B94" s="217"/>
      <c r="C94" s="218"/>
      <c r="D94" s="219" t="s">
        <v>191</v>
      </c>
      <c r="E94" s="220" t="s">
        <v>21</v>
      </c>
      <c r="F94" s="221" t="s">
        <v>569</v>
      </c>
      <c r="G94" s="218"/>
      <c r="H94" s="222">
        <v>18</v>
      </c>
      <c r="I94" s="223"/>
      <c r="J94" s="218"/>
      <c r="K94" s="218"/>
      <c r="L94" s="224"/>
      <c r="M94" s="225"/>
      <c r="N94" s="226"/>
      <c r="O94" s="226"/>
      <c r="P94" s="226"/>
      <c r="Q94" s="226"/>
      <c r="R94" s="226"/>
      <c r="S94" s="226"/>
      <c r="T94" s="227"/>
      <c r="AT94" s="228" t="s">
        <v>191</v>
      </c>
      <c r="AU94" s="228" t="s">
        <v>83</v>
      </c>
      <c r="AV94" s="12" t="s">
        <v>83</v>
      </c>
      <c r="AW94" s="12" t="s">
        <v>37</v>
      </c>
      <c r="AX94" s="12" t="s">
        <v>81</v>
      </c>
      <c r="AY94" s="228" t="s">
        <v>182</v>
      </c>
    </row>
    <row r="95" spans="2:65" s="1" customFormat="1" ht="51" customHeight="1">
      <c r="B95" s="43"/>
      <c r="C95" s="205" t="s">
        <v>83</v>
      </c>
      <c r="D95" s="205" t="s">
        <v>184</v>
      </c>
      <c r="E95" s="206" t="s">
        <v>286</v>
      </c>
      <c r="F95" s="207" t="s">
        <v>287</v>
      </c>
      <c r="G95" s="208" t="s">
        <v>236</v>
      </c>
      <c r="H95" s="209">
        <v>18</v>
      </c>
      <c r="I95" s="210"/>
      <c r="J95" s="211">
        <f>ROUND(I95*H95,2)</f>
        <v>0</v>
      </c>
      <c r="K95" s="207" t="s">
        <v>188</v>
      </c>
      <c r="L95" s="63"/>
      <c r="M95" s="212" t="s">
        <v>21</v>
      </c>
      <c r="N95" s="213" t="s">
        <v>45</v>
      </c>
      <c r="O95" s="44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AR95" s="26" t="s">
        <v>189</v>
      </c>
      <c r="AT95" s="26" t="s">
        <v>184</v>
      </c>
      <c r="AU95" s="26" t="s">
        <v>83</v>
      </c>
      <c r="AY95" s="26" t="s">
        <v>182</v>
      </c>
      <c r="BE95" s="216">
        <f>IF(N95="základní",J95,0)</f>
        <v>0</v>
      </c>
      <c r="BF95" s="216">
        <f>IF(N95="snížená",J95,0)</f>
        <v>0</v>
      </c>
      <c r="BG95" s="216">
        <f>IF(N95="zákl. přenesená",J95,0)</f>
        <v>0</v>
      </c>
      <c r="BH95" s="216">
        <f>IF(N95="sníž. přenesená",J95,0)</f>
        <v>0</v>
      </c>
      <c r="BI95" s="216">
        <f>IF(N95="nulová",J95,0)</f>
        <v>0</v>
      </c>
      <c r="BJ95" s="26" t="s">
        <v>81</v>
      </c>
      <c r="BK95" s="216">
        <f>ROUND(I95*H95,2)</f>
        <v>0</v>
      </c>
      <c r="BL95" s="26" t="s">
        <v>189</v>
      </c>
      <c r="BM95" s="26" t="s">
        <v>570</v>
      </c>
    </row>
    <row r="96" spans="2:65" s="1" customFormat="1" ht="38.25" customHeight="1">
      <c r="B96" s="43"/>
      <c r="C96" s="205" t="s">
        <v>197</v>
      </c>
      <c r="D96" s="205" t="s">
        <v>184</v>
      </c>
      <c r="E96" s="206" t="s">
        <v>289</v>
      </c>
      <c r="F96" s="207" t="s">
        <v>290</v>
      </c>
      <c r="G96" s="208" t="s">
        <v>236</v>
      </c>
      <c r="H96" s="209">
        <v>18</v>
      </c>
      <c r="I96" s="210"/>
      <c r="J96" s="211">
        <f>ROUND(I96*H96,2)</f>
        <v>0</v>
      </c>
      <c r="K96" s="207" t="s">
        <v>21</v>
      </c>
      <c r="L96" s="63"/>
      <c r="M96" s="212" t="s">
        <v>21</v>
      </c>
      <c r="N96" s="213" t="s">
        <v>45</v>
      </c>
      <c r="O96" s="44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AR96" s="26" t="s">
        <v>189</v>
      </c>
      <c r="AT96" s="26" t="s">
        <v>184</v>
      </c>
      <c r="AU96" s="26" t="s">
        <v>83</v>
      </c>
      <c r="AY96" s="26" t="s">
        <v>182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26" t="s">
        <v>81</v>
      </c>
      <c r="BK96" s="216">
        <f>ROUND(I96*H96,2)</f>
        <v>0</v>
      </c>
      <c r="BL96" s="26" t="s">
        <v>189</v>
      </c>
      <c r="BM96" s="26" t="s">
        <v>571</v>
      </c>
    </row>
    <row r="97" spans="2:65" s="1" customFormat="1" ht="25.5" customHeight="1">
      <c r="B97" s="43"/>
      <c r="C97" s="205" t="s">
        <v>189</v>
      </c>
      <c r="D97" s="205" t="s">
        <v>184</v>
      </c>
      <c r="E97" s="206" t="s">
        <v>292</v>
      </c>
      <c r="F97" s="207" t="s">
        <v>572</v>
      </c>
      <c r="G97" s="208" t="s">
        <v>236</v>
      </c>
      <c r="H97" s="209">
        <v>1205</v>
      </c>
      <c r="I97" s="210"/>
      <c r="J97" s="211">
        <f>ROUND(I97*H97,2)</f>
        <v>0</v>
      </c>
      <c r="K97" s="207" t="s">
        <v>21</v>
      </c>
      <c r="L97" s="63"/>
      <c r="M97" s="212" t="s">
        <v>21</v>
      </c>
      <c r="N97" s="213" t="s">
        <v>45</v>
      </c>
      <c r="O97" s="44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AR97" s="26" t="s">
        <v>189</v>
      </c>
      <c r="AT97" s="26" t="s">
        <v>184</v>
      </c>
      <c r="AU97" s="26" t="s">
        <v>83</v>
      </c>
      <c r="AY97" s="26" t="s">
        <v>182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26" t="s">
        <v>81</v>
      </c>
      <c r="BK97" s="216">
        <f>ROUND(I97*H97,2)</f>
        <v>0</v>
      </c>
      <c r="BL97" s="26" t="s">
        <v>189</v>
      </c>
      <c r="BM97" s="26" t="s">
        <v>573</v>
      </c>
    </row>
    <row r="98" spans="2:65" s="12" customFormat="1" ht="13.5">
      <c r="B98" s="217"/>
      <c r="C98" s="218"/>
      <c r="D98" s="219" t="s">
        <v>191</v>
      </c>
      <c r="E98" s="220" t="s">
        <v>21</v>
      </c>
      <c r="F98" s="221" t="s">
        <v>574</v>
      </c>
      <c r="G98" s="218"/>
      <c r="H98" s="222">
        <v>1205</v>
      </c>
      <c r="I98" s="223"/>
      <c r="J98" s="218"/>
      <c r="K98" s="218"/>
      <c r="L98" s="224"/>
      <c r="M98" s="225"/>
      <c r="N98" s="226"/>
      <c r="O98" s="226"/>
      <c r="P98" s="226"/>
      <c r="Q98" s="226"/>
      <c r="R98" s="226"/>
      <c r="S98" s="226"/>
      <c r="T98" s="227"/>
      <c r="AT98" s="228" t="s">
        <v>191</v>
      </c>
      <c r="AU98" s="228" t="s">
        <v>83</v>
      </c>
      <c r="AV98" s="12" t="s">
        <v>83</v>
      </c>
      <c r="AW98" s="12" t="s">
        <v>37</v>
      </c>
      <c r="AX98" s="12" t="s">
        <v>81</v>
      </c>
      <c r="AY98" s="228" t="s">
        <v>182</v>
      </c>
    </row>
    <row r="99" spans="2:65" s="1" customFormat="1" ht="51" customHeight="1">
      <c r="B99" s="43"/>
      <c r="C99" s="205" t="s">
        <v>206</v>
      </c>
      <c r="D99" s="205" t="s">
        <v>184</v>
      </c>
      <c r="E99" s="206" t="s">
        <v>301</v>
      </c>
      <c r="F99" s="207" t="s">
        <v>302</v>
      </c>
      <c r="G99" s="208" t="s">
        <v>236</v>
      </c>
      <c r="H99" s="209">
        <v>1205</v>
      </c>
      <c r="I99" s="210"/>
      <c r="J99" s="211">
        <f>ROUND(I99*H99,2)</f>
        <v>0</v>
      </c>
      <c r="K99" s="207" t="s">
        <v>188</v>
      </c>
      <c r="L99" s="63"/>
      <c r="M99" s="212" t="s">
        <v>21</v>
      </c>
      <c r="N99" s="213" t="s">
        <v>45</v>
      </c>
      <c r="O99" s="44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AR99" s="26" t="s">
        <v>189</v>
      </c>
      <c r="AT99" s="26" t="s">
        <v>184</v>
      </c>
      <c r="AU99" s="26" t="s">
        <v>83</v>
      </c>
      <c r="AY99" s="26" t="s">
        <v>182</v>
      </c>
      <c r="BE99" s="216">
        <f>IF(N99="základní",J99,0)</f>
        <v>0</v>
      </c>
      <c r="BF99" s="216">
        <f>IF(N99="snížená",J99,0)</f>
        <v>0</v>
      </c>
      <c r="BG99" s="216">
        <f>IF(N99="zákl. přenesená",J99,0)</f>
        <v>0</v>
      </c>
      <c r="BH99" s="216">
        <f>IF(N99="sníž. přenesená",J99,0)</f>
        <v>0</v>
      </c>
      <c r="BI99" s="216">
        <f>IF(N99="nulová",J99,0)</f>
        <v>0</v>
      </c>
      <c r="BJ99" s="26" t="s">
        <v>81</v>
      </c>
      <c r="BK99" s="216">
        <f>ROUND(I99*H99,2)</f>
        <v>0</v>
      </c>
      <c r="BL99" s="26" t="s">
        <v>189</v>
      </c>
      <c r="BM99" s="26" t="s">
        <v>575</v>
      </c>
    </row>
    <row r="100" spans="2:65" s="1" customFormat="1" ht="16.5" customHeight="1">
      <c r="B100" s="43"/>
      <c r="C100" s="257" t="s">
        <v>210</v>
      </c>
      <c r="D100" s="257" t="s">
        <v>304</v>
      </c>
      <c r="E100" s="258" t="s">
        <v>305</v>
      </c>
      <c r="F100" s="259" t="s">
        <v>306</v>
      </c>
      <c r="G100" s="260" t="s">
        <v>258</v>
      </c>
      <c r="H100" s="261">
        <v>2289.5</v>
      </c>
      <c r="I100" s="262"/>
      <c r="J100" s="263">
        <f>ROUND(I100*H100,2)</f>
        <v>0</v>
      </c>
      <c r="K100" s="259" t="s">
        <v>21</v>
      </c>
      <c r="L100" s="264"/>
      <c r="M100" s="265" t="s">
        <v>21</v>
      </c>
      <c r="N100" s="266" t="s">
        <v>45</v>
      </c>
      <c r="O100" s="44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AR100" s="26" t="s">
        <v>218</v>
      </c>
      <c r="AT100" s="26" t="s">
        <v>304</v>
      </c>
      <c r="AU100" s="26" t="s">
        <v>83</v>
      </c>
      <c r="AY100" s="26" t="s">
        <v>182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26" t="s">
        <v>81</v>
      </c>
      <c r="BK100" s="216">
        <f>ROUND(I100*H100,2)</f>
        <v>0</v>
      </c>
      <c r="BL100" s="26" t="s">
        <v>189</v>
      </c>
      <c r="BM100" s="26" t="s">
        <v>576</v>
      </c>
    </row>
    <row r="101" spans="2:65" s="1" customFormat="1" ht="51" customHeight="1">
      <c r="B101" s="43"/>
      <c r="C101" s="205" t="s">
        <v>214</v>
      </c>
      <c r="D101" s="205" t="s">
        <v>184</v>
      </c>
      <c r="E101" s="206" t="s">
        <v>315</v>
      </c>
      <c r="F101" s="207" t="s">
        <v>316</v>
      </c>
      <c r="G101" s="208" t="s">
        <v>236</v>
      </c>
      <c r="H101" s="209">
        <v>1223</v>
      </c>
      <c r="I101" s="210"/>
      <c r="J101" s="211">
        <f>ROUND(I101*H101,2)</f>
        <v>0</v>
      </c>
      <c r="K101" s="207" t="s">
        <v>188</v>
      </c>
      <c r="L101" s="63"/>
      <c r="M101" s="212" t="s">
        <v>21</v>
      </c>
      <c r="N101" s="213" t="s">
        <v>45</v>
      </c>
      <c r="O101" s="44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AR101" s="26" t="s">
        <v>189</v>
      </c>
      <c r="AT101" s="26" t="s">
        <v>184</v>
      </c>
      <c r="AU101" s="26" t="s">
        <v>83</v>
      </c>
      <c r="AY101" s="26" t="s">
        <v>182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26" t="s">
        <v>81</v>
      </c>
      <c r="BK101" s="216">
        <f>ROUND(I101*H101,2)</f>
        <v>0</v>
      </c>
      <c r="BL101" s="26" t="s">
        <v>189</v>
      </c>
      <c r="BM101" s="26" t="s">
        <v>577</v>
      </c>
    </row>
    <row r="102" spans="2:65" s="12" customFormat="1" ht="13.5">
      <c r="B102" s="217"/>
      <c r="C102" s="218"/>
      <c r="D102" s="219" t="s">
        <v>191</v>
      </c>
      <c r="E102" s="220" t="s">
        <v>21</v>
      </c>
      <c r="F102" s="221" t="s">
        <v>578</v>
      </c>
      <c r="G102" s="218"/>
      <c r="H102" s="222">
        <v>1223</v>
      </c>
      <c r="I102" s="223"/>
      <c r="J102" s="218"/>
      <c r="K102" s="218"/>
      <c r="L102" s="224"/>
      <c r="M102" s="225"/>
      <c r="N102" s="226"/>
      <c r="O102" s="226"/>
      <c r="P102" s="226"/>
      <c r="Q102" s="226"/>
      <c r="R102" s="226"/>
      <c r="S102" s="226"/>
      <c r="T102" s="227"/>
      <c r="AT102" s="228" t="s">
        <v>191</v>
      </c>
      <c r="AU102" s="228" t="s">
        <v>83</v>
      </c>
      <c r="AV102" s="12" t="s">
        <v>83</v>
      </c>
      <c r="AW102" s="12" t="s">
        <v>37</v>
      </c>
      <c r="AX102" s="12" t="s">
        <v>81</v>
      </c>
      <c r="AY102" s="228" t="s">
        <v>182</v>
      </c>
    </row>
    <row r="103" spans="2:65" s="1" customFormat="1" ht="51" customHeight="1">
      <c r="B103" s="43"/>
      <c r="C103" s="205" t="s">
        <v>218</v>
      </c>
      <c r="D103" s="205" t="s">
        <v>184</v>
      </c>
      <c r="E103" s="206" t="s">
        <v>319</v>
      </c>
      <c r="F103" s="207" t="s">
        <v>320</v>
      </c>
      <c r="G103" s="208" t="s">
        <v>236</v>
      </c>
      <c r="H103" s="209">
        <v>438.5</v>
      </c>
      <c r="I103" s="210"/>
      <c r="J103" s="211">
        <f>ROUND(I103*H103,2)</f>
        <v>0</v>
      </c>
      <c r="K103" s="207" t="s">
        <v>21</v>
      </c>
      <c r="L103" s="63"/>
      <c r="M103" s="212" t="s">
        <v>21</v>
      </c>
      <c r="N103" s="213" t="s">
        <v>45</v>
      </c>
      <c r="O103" s="44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AR103" s="26" t="s">
        <v>189</v>
      </c>
      <c r="AT103" s="26" t="s">
        <v>184</v>
      </c>
      <c r="AU103" s="26" t="s">
        <v>83</v>
      </c>
      <c r="AY103" s="26" t="s">
        <v>182</v>
      </c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26" t="s">
        <v>81</v>
      </c>
      <c r="BK103" s="216">
        <f>ROUND(I103*H103,2)</f>
        <v>0</v>
      </c>
      <c r="BL103" s="26" t="s">
        <v>189</v>
      </c>
      <c r="BM103" s="26" t="s">
        <v>579</v>
      </c>
    </row>
    <row r="104" spans="2:65" s="12" customFormat="1" ht="13.5">
      <c r="B104" s="217"/>
      <c r="C104" s="218"/>
      <c r="D104" s="219" t="s">
        <v>191</v>
      </c>
      <c r="E104" s="220" t="s">
        <v>21</v>
      </c>
      <c r="F104" s="221" t="s">
        <v>580</v>
      </c>
      <c r="G104" s="218"/>
      <c r="H104" s="222">
        <v>438.5</v>
      </c>
      <c r="I104" s="223"/>
      <c r="J104" s="218"/>
      <c r="K104" s="218"/>
      <c r="L104" s="224"/>
      <c r="M104" s="225"/>
      <c r="N104" s="226"/>
      <c r="O104" s="226"/>
      <c r="P104" s="226"/>
      <c r="Q104" s="226"/>
      <c r="R104" s="226"/>
      <c r="S104" s="226"/>
      <c r="T104" s="227"/>
      <c r="AT104" s="228" t="s">
        <v>191</v>
      </c>
      <c r="AU104" s="228" t="s">
        <v>83</v>
      </c>
      <c r="AV104" s="12" t="s">
        <v>83</v>
      </c>
      <c r="AW104" s="12" t="s">
        <v>37</v>
      </c>
      <c r="AX104" s="12" t="s">
        <v>81</v>
      </c>
      <c r="AY104" s="228" t="s">
        <v>182</v>
      </c>
    </row>
    <row r="105" spans="2:65" s="1" customFormat="1" ht="140.25" customHeight="1">
      <c r="B105" s="43"/>
      <c r="C105" s="205" t="s">
        <v>223</v>
      </c>
      <c r="D105" s="205" t="s">
        <v>184</v>
      </c>
      <c r="E105" s="206" t="s">
        <v>334</v>
      </c>
      <c r="F105" s="207" t="s">
        <v>335</v>
      </c>
      <c r="G105" s="208" t="s">
        <v>187</v>
      </c>
      <c r="H105" s="209">
        <v>877</v>
      </c>
      <c r="I105" s="210"/>
      <c r="J105" s="211">
        <f>ROUND(I105*H105,2)</f>
        <v>0</v>
      </c>
      <c r="K105" s="207" t="s">
        <v>21</v>
      </c>
      <c r="L105" s="63"/>
      <c r="M105" s="212" t="s">
        <v>21</v>
      </c>
      <c r="N105" s="213" t="s">
        <v>45</v>
      </c>
      <c r="O105" s="44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AR105" s="26" t="s">
        <v>189</v>
      </c>
      <c r="AT105" s="26" t="s">
        <v>184</v>
      </c>
      <c r="AU105" s="26" t="s">
        <v>83</v>
      </c>
      <c r="AY105" s="26" t="s">
        <v>182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26" t="s">
        <v>81</v>
      </c>
      <c r="BK105" s="216">
        <f>ROUND(I105*H105,2)</f>
        <v>0</v>
      </c>
      <c r="BL105" s="26" t="s">
        <v>189</v>
      </c>
      <c r="BM105" s="26" t="s">
        <v>581</v>
      </c>
    </row>
    <row r="106" spans="2:65" s="15" customFormat="1" ht="13.5">
      <c r="B106" s="267"/>
      <c r="C106" s="268"/>
      <c r="D106" s="219" t="s">
        <v>191</v>
      </c>
      <c r="E106" s="269" t="s">
        <v>21</v>
      </c>
      <c r="F106" s="270" t="s">
        <v>337</v>
      </c>
      <c r="G106" s="268"/>
      <c r="H106" s="269" t="s">
        <v>21</v>
      </c>
      <c r="I106" s="271"/>
      <c r="J106" s="268"/>
      <c r="K106" s="268"/>
      <c r="L106" s="272"/>
      <c r="M106" s="273"/>
      <c r="N106" s="274"/>
      <c r="O106" s="274"/>
      <c r="P106" s="274"/>
      <c r="Q106" s="274"/>
      <c r="R106" s="274"/>
      <c r="S106" s="274"/>
      <c r="T106" s="275"/>
      <c r="AT106" s="276" t="s">
        <v>191</v>
      </c>
      <c r="AU106" s="276" t="s">
        <v>83</v>
      </c>
      <c r="AV106" s="15" t="s">
        <v>81</v>
      </c>
      <c r="AW106" s="15" t="s">
        <v>37</v>
      </c>
      <c r="AX106" s="15" t="s">
        <v>74</v>
      </c>
      <c r="AY106" s="276" t="s">
        <v>182</v>
      </c>
    </row>
    <row r="107" spans="2:65" s="12" customFormat="1" ht="13.5">
      <c r="B107" s="217"/>
      <c r="C107" s="218"/>
      <c r="D107" s="219" t="s">
        <v>191</v>
      </c>
      <c r="E107" s="220" t="s">
        <v>21</v>
      </c>
      <c r="F107" s="221" t="s">
        <v>582</v>
      </c>
      <c r="G107" s="218"/>
      <c r="H107" s="222">
        <v>877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191</v>
      </c>
      <c r="AU107" s="228" t="s">
        <v>83</v>
      </c>
      <c r="AV107" s="12" t="s">
        <v>83</v>
      </c>
      <c r="AW107" s="12" t="s">
        <v>37</v>
      </c>
      <c r="AX107" s="12" t="s">
        <v>81</v>
      </c>
      <c r="AY107" s="228" t="s">
        <v>182</v>
      </c>
    </row>
    <row r="108" spans="2:65" s="1" customFormat="1" ht="25.5" customHeight="1">
      <c r="B108" s="43"/>
      <c r="C108" s="205" t="s">
        <v>228</v>
      </c>
      <c r="D108" s="205" t="s">
        <v>184</v>
      </c>
      <c r="E108" s="206" t="s">
        <v>344</v>
      </c>
      <c r="F108" s="207" t="s">
        <v>345</v>
      </c>
      <c r="G108" s="208" t="s">
        <v>187</v>
      </c>
      <c r="H108" s="209">
        <v>726.66700000000003</v>
      </c>
      <c r="I108" s="210"/>
      <c r="J108" s="211">
        <f>ROUND(I108*H108,2)</f>
        <v>0</v>
      </c>
      <c r="K108" s="207" t="s">
        <v>188</v>
      </c>
      <c r="L108" s="63"/>
      <c r="M108" s="212" t="s">
        <v>21</v>
      </c>
      <c r="N108" s="213" t="s">
        <v>45</v>
      </c>
      <c r="O108" s="44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AR108" s="26" t="s">
        <v>189</v>
      </c>
      <c r="AT108" s="26" t="s">
        <v>184</v>
      </c>
      <c r="AU108" s="26" t="s">
        <v>83</v>
      </c>
      <c r="AY108" s="26" t="s">
        <v>182</v>
      </c>
      <c r="BE108" s="216">
        <f>IF(N108="základní",J108,0)</f>
        <v>0</v>
      </c>
      <c r="BF108" s="216">
        <f>IF(N108="snížená",J108,0)</f>
        <v>0</v>
      </c>
      <c r="BG108" s="216">
        <f>IF(N108="zákl. přenesená",J108,0)</f>
        <v>0</v>
      </c>
      <c r="BH108" s="216">
        <f>IF(N108="sníž. přenesená",J108,0)</f>
        <v>0</v>
      </c>
      <c r="BI108" s="216">
        <f>IF(N108="nulová",J108,0)</f>
        <v>0</v>
      </c>
      <c r="BJ108" s="26" t="s">
        <v>81</v>
      </c>
      <c r="BK108" s="216">
        <f>ROUND(I108*H108,2)</f>
        <v>0</v>
      </c>
      <c r="BL108" s="26" t="s">
        <v>189</v>
      </c>
      <c r="BM108" s="26" t="s">
        <v>583</v>
      </c>
    </row>
    <row r="109" spans="2:65" s="12" customFormat="1" ht="13.5">
      <c r="B109" s="217"/>
      <c r="C109" s="218"/>
      <c r="D109" s="219" t="s">
        <v>191</v>
      </c>
      <c r="E109" s="220" t="s">
        <v>21</v>
      </c>
      <c r="F109" s="221" t="s">
        <v>584</v>
      </c>
      <c r="G109" s="218"/>
      <c r="H109" s="222">
        <v>726.66700000000003</v>
      </c>
      <c r="I109" s="223"/>
      <c r="J109" s="218"/>
      <c r="K109" s="218"/>
      <c r="L109" s="224"/>
      <c r="M109" s="225"/>
      <c r="N109" s="226"/>
      <c r="O109" s="226"/>
      <c r="P109" s="226"/>
      <c r="Q109" s="226"/>
      <c r="R109" s="226"/>
      <c r="S109" s="226"/>
      <c r="T109" s="227"/>
      <c r="AT109" s="228" t="s">
        <v>191</v>
      </c>
      <c r="AU109" s="228" t="s">
        <v>83</v>
      </c>
      <c r="AV109" s="12" t="s">
        <v>83</v>
      </c>
      <c r="AW109" s="12" t="s">
        <v>37</v>
      </c>
      <c r="AX109" s="12" t="s">
        <v>81</v>
      </c>
      <c r="AY109" s="228" t="s">
        <v>182</v>
      </c>
    </row>
    <row r="110" spans="2:65" s="1" customFormat="1" ht="25.5" customHeight="1">
      <c r="B110" s="43"/>
      <c r="C110" s="205" t="s">
        <v>233</v>
      </c>
      <c r="D110" s="205" t="s">
        <v>184</v>
      </c>
      <c r="E110" s="206" t="s">
        <v>339</v>
      </c>
      <c r="F110" s="207" t="s">
        <v>340</v>
      </c>
      <c r="G110" s="208" t="s">
        <v>187</v>
      </c>
      <c r="H110" s="209">
        <v>726.66700000000003</v>
      </c>
      <c r="I110" s="210"/>
      <c r="J110" s="211">
        <f>ROUND(I110*H110,2)</f>
        <v>0</v>
      </c>
      <c r="K110" s="207" t="s">
        <v>341</v>
      </c>
      <c r="L110" s="63"/>
      <c r="M110" s="212" t="s">
        <v>21</v>
      </c>
      <c r="N110" s="213" t="s">
        <v>45</v>
      </c>
      <c r="O110" s="44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AR110" s="26" t="s">
        <v>189</v>
      </c>
      <c r="AT110" s="26" t="s">
        <v>184</v>
      </c>
      <c r="AU110" s="26" t="s">
        <v>83</v>
      </c>
      <c r="AY110" s="26" t="s">
        <v>182</v>
      </c>
      <c r="BE110" s="216">
        <f>IF(N110="základní",J110,0)</f>
        <v>0</v>
      </c>
      <c r="BF110" s="216">
        <f>IF(N110="snížená",J110,0)</f>
        <v>0</v>
      </c>
      <c r="BG110" s="216">
        <f>IF(N110="zákl. přenesená",J110,0)</f>
        <v>0</v>
      </c>
      <c r="BH110" s="216">
        <f>IF(N110="sníž. přenesená",J110,0)</f>
        <v>0</v>
      </c>
      <c r="BI110" s="216">
        <f>IF(N110="nulová",J110,0)</f>
        <v>0</v>
      </c>
      <c r="BJ110" s="26" t="s">
        <v>81</v>
      </c>
      <c r="BK110" s="216">
        <f>ROUND(I110*H110,2)</f>
        <v>0</v>
      </c>
      <c r="BL110" s="26" t="s">
        <v>189</v>
      </c>
      <c r="BM110" s="26" t="s">
        <v>585</v>
      </c>
    </row>
    <row r="111" spans="2:65" s="12" customFormat="1" ht="13.5">
      <c r="B111" s="217"/>
      <c r="C111" s="218"/>
      <c r="D111" s="219" t="s">
        <v>191</v>
      </c>
      <c r="E111" s="220" t="s">
        <v>21</v>
      </c>
      <c r="F111" s="221" t="s">
        <v>584</v>
      </c>
      <c r="G111" s="218"/>
      <c r="H111" s="222">
        <v>726.66700000000003</v>
      </c>
      <c r="I111" s="223"/>
      <c r="J111" s="218"/>
      <c r="K111" s="218"/>
      <c r="L111" s="224"/>
      <c r="M111" s="225"/>
      <c r="N111" s="226"/>
      <c r="O111" s="226"/>
      <c r="P111" s="226"/>
      <c r="Q111" s="226"/>
      <c r="R111" s="226"/>
      <c r="S111" s="226"/>
      <c r="T111" s="227"/>
      <c r="AT111" s="228" t="s">
        <v>191</v>
      </c>
      <c r="AU111" s="228" t="s">
        <v>83</v>
      </c>
      <c r="AV111" s="12" t="s">
        <v>83</v>
      </c>
      <c r="AW111" s="12" t="s">
        <v>37</v>
      </c>
      <c r="AX111" s="12" t="s">
        <v>81</v>
      </c>
      <c r="AY111" s="228" t="s">
        <v>182</v>
      </c>
    </row>
    <row r="112" spans="2:65" s="11" customFormat="1" ht="29.85" customHeight="1">
      <c r="B112" s="189"/>
      <c r="C112" s="190"/>
      <c r="D112" s="191" t="s">
        <v>73</v>
      </c>
      <c r="E112" s="203" t="s">
        <v>83</v>
      </c>
      <c r="F112" s="203" t="s">
        <v>347</v>
      </c>
      <c r="G112" s="190"/>
      <c r="H112" s="190"/>
      <c r="I112" s="193"/>
      <c r="J112" s="204">
        <f>BK112</f>
        <v>0</v>
      </c>
      <c r="K112" s="190"/>
      <c r="L112" s="195"/>
      <c r="M112" s="196"/>
      <c r="N112" s="197"/>
      <c r="O112" s="197"/>
      <c r="P112" s="198">
        <f>SUM(P113:P122)</f>
        <v>0</v>
      </c>
      <c r="Q112" s="197"/>
      <c r="R112" s="198">
        <f>SUM(R113:R122)</f>
        <v>6.6049999999999998E-2</v>
      </c>
      <c r="S112" s="197"/>
      <c r="T112" s="199">
        <f>SUM(T113:T122)</f>
        <v>0</v>
      </c>
      <c r="AR112" s="200" t="s">
        <v>81</v>
      </c>
      <c r="AT112" s="201" t="s">
        <v>73</v>
      </c>
      <c r="AU112" s="201" t="s">
        <v>81</v>
      </c>
      <c r="AY112" s="200" t="s">
        <v>182</v>
      </c>
      <c r="BK112" s="202">
        <f>SUM(BK113:BK122)</f>
        <v>0</v>
      </c>
    </row>
    <row r="113" spans="2:65" s="1" customFormat="1" ht="25.5" customHeight="1">
      <c r="B113" s="43"/>
      <c r="C113" s="205" t="s">
        <v>239</v>
      </c>
      <c r="D113" s="205" t="s">
        <v>184</v>
      </c>
      <c r="E113" s="206" t="s">
        <v>348</v>
      </c>
      <c r="F113" s="207" t="s">
        <v>349</v>
      </c>
      <c r="G113" s="208" t="s">
        <v>236</v>
      </c>
      <c r="H113" s="209">
        <v>26.4</v>
      </c>
      <c r="I113" s="210"/>
      <c r="J113" s="211">
        <f>ROUND(I113*H113,2)</f>
        <v>0</v>
      </c>
      <c r="K113" s="207" t="s">
        <v>188</v>
      </c>
      <c r="L113" s="63"/>
      <c r="M113" s="212" t="s">
        <v>21</v>
      </c>
      <c r="N113" s="213" t="s">
        <v>45</v>
      </c>
      <c r="O113" s="44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AR113" s="26" t="s">
        <v>189</v>
      </c>
      <c r="AT113" s="26" t="s">
        <v>184</v>
      </c>
      <c r="AU113" s="26" t="s">
        <v>83</v>
      </c>
      <c r="AY113" s="26" t="s">
        <v>182</v>
      </c>
      <c r="BE113" s="216">
        <f>IF(N113="základní",J113,0)</f>
        <v>0</v>
      </c>
      <c r="BF113" s="216">
        <f>IF(N113="snížená",J113,0)</f>
        <v>0</v>
      </c>
      <c r="BG113" s="216">
        <f>IF(N113="zákl. přenesená",J113,0)</f>
        <v>0</v>
      </c>
      <c r="BH113" s="216">
        <f>IF(N113="sníž. přenesená",J113,0)</f>
        <v>0</v>
      </c>
      <c r="BI113" s="216">
        <f>IF(N113="nulová",J113,0)</f>
        <v>0</v>
      </c>
      <c r="BJ113" s="26" t="s">
        <v>81</v>
      </c>
      <c r="BK113" s="216">
        <f>ROUND(I113*H113,2)</f>
        <v>0</v>
      </c>
      <c r="BL113" s="26" t="s">
        <v>189</v>
      </c>
      <c r="BM113" s="26" t="s">
        <v>586</v>
      </c>
    </row>
    <row r="114" spans="2:65" s="12" customFormat="1" ht="13.5">
      <c r="B114" s="217"/>
      <c r="C114" s="218"/>
      <c r="D114" s="219" t="s">
        <v>191</v>
      </c>
      <c r="E114" s="220" t="s">
        <v>21</v>
      </c>
      <c r="F114" s="221" t="s">
        <v>587</v>
      </c>
      <c r="G114" s="218"/>
      <c r="H114" s="222">
        <v>26.4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191</v>
      </c>
      <c r="AU114" s="228" t="s">
        <v>83</v>
      </c>
      <c r="AV114" s="12" t="s">
        <v>83</v>
      </c>
      <c r="AW114" s="12" t="s">
        <v>37</v>
      </c>
      <c r="AX114" s="12" t="s">
        <v>81</v>
      </c>
      <c r="AY114" s="228" t="s">
        <v>182</v>
      </c>
    </row>
    <row r="115" spans="2:65" s="1" customFormat="1" ht="25.5" customHeight="1">
      <c r="B115" s="43"/>
      <c r="C115" s="205" t="s">
        <v>243</v>
      </c>
      <c r="D115" s="205" t="s">
        <v>184</v>
      </c>
      <c r="E115" s="206" t="s">
        <v>354</v>
      </c>
      <c r="F115" s="207" t="s">
        <v>355</v>
      </c>
      <c r="G115" s="208" t="s">
        <v>187</v>
      </c>
      <c r="H115" s="209">
        <v>60</v>
      </c>
      <c r="I115" s="210"/>
      <c r="J115" s="211">
        <f>ROUND(I115*H115,2)</f>
        <v>0</v>
      </c>
      <c r="K115" s="207" t="s">
        <v>188</v>
      </c>
      <c r="L115" s="63"/>
      <c r="M115" s="212" t="s">
        <v>21</v>
      </c>
      <c r="N115" s="213" t="s">
        <v>45</v>
      </c>
      <c r="O115" s="44"/>
      <c r="P115" s="214">
        <f>O115*H115</f>
        <v>0</v>
      </c>
      <c r="Q115" s="214">
        <v>1.7000000000000001E-4</v>
      </c>
      <c r="R115" s="214">
        <f>Q115*H115</f>
        <v>1.0200000000000001E-2</v>
      </c>
      <c r="S115" s="214">
        <v>0</v>
      </c>
      <c r="T115" s="215">
        <f>S115*H115</f>
        <v>0</v>
      </c>
      <c r="AR115" s="26" t="s">
        <v>189</v>
      </c>
      <c r="AT115" s="26" t="s">
        <v>184</v>
      </c>
      <c r="AU115" s="26" t="s">
        <v>83</v>
      </c>
      <c r="AY115" s="26" t="s">
        <v>182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26" t="s">
        <v>81</v>
      </c>
      <c r="BK115" s="216">
        <f>ROUND(I115*H115,2)</f>
        <v>0</v>
      </c>
      <c r="BL115" s="26" t="s">
        <v>189</v>
      </c>
      <c r="BM115" s="26" t="s">
        <v>588</v>
      </c>
    </row>
    <row r="116" spans="2:65" s="12" customFormat="1" ht="13.5">
      <c r="B116" s="217"/>
      <c r="C116" s="218"/>
      <c r="D116" s="219" t="s">
        <v>191</v>
      </c>
      <c r="E116" s="220" t="s">
        <v>21</v>
      </c>
      <c r="F116" s="221" t="s">
        <v>589</v>
      </c>
      <c r="G116" s="218"/>
      <c r="H116" s="222">
        <v>60</v>
      </c>
      <c r="I116" s="223"/>
      <c r="J116" s="218"/>
      <c r="K116" s="218"/>
      <c r="L116" s="224"/>
      <c r="M116" s="225"/>
      <c r="N116" s="226"/>
      <c r="O116" s="226"/>
      <c r="P116" s="226"/>
      <c r="Q116" s="226"/>
      <c r="R116" s="226"/>
      <c r="S116" s="226"/>
      <c r="T116" s="227"/>
      <c r="AT116" s="228" t="s">
        <v>191</v>
      </c>
      <c r="AU116" s="228" t="s">
        <v>83</v>
      </c>
      <c r="AV116" s="12" t="s">
        <v>83</v>
      </c>
      <c r="AW116" s="12" t="s">
        <v>37</v>
      </c>
      <c r="AX116" s="12" t="s">
        <v>81</v>
      </c>
      <c r="AY116" s="228" t="s">
        <v>182</v>
      </c>
    </row>
    <row r="117" spans="2:65" s="1" customFormat="1" ht="16.5" customHeight="1">
      <c r="B117" s="43"/>
      <c r="C117" s="257" t="s">
        <v>247</v>
      </c>
      <c r="D117" s="257" t="s">
        <v>304</v>
      </c>
      <c r="E117" s="258" t="s">
        <v>360</v>
      </c>
      <c r="F117" s="259" t="s">
        <v>361</v>
      </c>
      <c r="G117" s="260" t="s">
        <v>187</v>
      </c>
      <c r="H117" s="261">
        <v>63</v>
      </c>
      <c r="I117" s="262"/>
      <c r="J117" s="263">
        <f>ROUND(I117*H117,2)</f>
        <v>0</v>
      </c>
      <c r="K117" s="259" t="s">
        <v>188</v>
      </c>
      <c r="L117" s="264"/>
      <c r="M117" s="265" t="s">
        <v>21</v>
      </c>
      <c r="N117" s="266" t="s">
        <v>45</v>
      </c>
      <c r="O117" s="44"/>
      <c r="P117" s="214">
        <f>O117*H117</f>
        <v>0</v>
      </c>
      <c r="Q117" s="214">
        <v>1.4999999999999999E-4</v>
      </c>
      <c r="R117" s="214">
        <f>Q117*H117</f>
        <v>9.4499999999999983E-3</v>
      </c>
      <c r="S117" s="214">
        <v>0</v>
      </c>
      <c r="T117" s="215">
        <f>S117*H117</f>
        <v>0</v>
      </c>
      <c r="AR117" s="26" t="s">
        <v>218</v>
      </c>
      <c r="AT117" s="26" t="s">
        <v>304</v>
      </c>
      <c r="AU117" s="26" t="s">
        <v>83</v>
      </c>
      <c r="AY117" s="26" t="s">
        <v>182</v>
      </c>
      <c r="BE117" s="216">
        <f>IF(N117="základní",J117,0)</f>
        <v>0</v>
      </c>
      <c r="BF117" s="216">
        <f>IF(N117="snížená",J117,0)</f>
        <v>0</v>
      </c>
      <c r="BG117" s="216">
        <f>IF(N117="zákl. přenesená",J117,0)</f>
        <v>0</v>
      </c>
      <c r="BH117" s="216">
        <f>IF(N117="sníž. přenesená",J117,0)</f>
        <v>0</v>
      </c>
      <c r="BI117" s="216">
        <f>IF(N117="nulová",J117,0)</f>
        <v>0</v>
      </c>
      <c r="BJ117" s="26" t="s">
        <v>81</v>
      </c>
      <c r="BK117" s="216">
        <f>ROUND(I117*H117,2)</f>
        <v>0</v>
      </c>
      <c r="BL117" s="26" t="s">
        <v>189</v>
      </c>
      <c r="BM117" s="26" t="s">
        <v>590</v>
      </c>
    </row>
    <row r="118" spans="2:65" s="12" customFormat="1" ht="13.5">
      <c r="B118" s="217"/>
      <c r="C118" s="218"/>
      <c r="D118" s="219" t="s">
        <v>191</v>
      </c>
      <c r="E118" s="218"/>
      <c r="F118" s="221" t="s">
        <v>591</v>
      </c>
      <c r="G118" s="218"/>
      <c r="H118" s="222">
        <v>63</v>
      </c>
      <c r="I118" s="223"/>
      <c r="J118" s="218"/>
      <c r="K118" s="218"/>
      <c r="L118" s="224"/>
      <c r="M118" s="225"/>
      <c r="N118" s="226"/>
      <c r="O118" s="226"/>
      <c r="P118" s="226"/>
      <c r="Q118" s="226"/>
      <c r="R118" s="226"/>
      <c r="S118" s="226"/>
      <c r="T118" s="227"/>
      <c r="AT118" s="228" t="s">
        <v>191</v>
      </c>
      <c r="AU118" s="228" t="s">
        <v>83</v>
      </c>
      <c r="AV118" s="12" t="s">
        <v>83</v>
      </c>
      <c r="AW118" s="12" t="s">
        <v>6</v>
      </c>
      <c r="AX118" s="12" t="s">
        <v>81</v>
      </c>
      <c r="AY118" s="228" t="s">
        <v>182</v>
      </c>
    </row>
    <row r="119" spans="2:65" s="1" customFormat="1" ht="16.5" customHeight="1">
      <c r="B119" s="43"/>
      <c r="C119" s="205" t="s">
        <v>10</v>
      </c>
      <c r="D119" s="205" t="s">
        <v>184</v>
      </c>
      <c r="E119" s="206" t="s">
        <v>365</v>
      </c>
      <c r="F119" s="207" t="s">
        <v>366</v>
      </c>
      <c r="G119" s="208" t="s">
        <v>236</v>
      </c>
      <c r="H119" s="209">
        <v>1.2</v>
      </c>
      <c r="I119" s="210"/>
      <c r="J119" s="211">
        <f>ROUND(I119*H119,2)</f>
        <v>0</v>
      </c>
      <c r="K119" s="207" t="s">
        <v>188</v>
      </c>
      <c r="L119" s="63"/>
      <c r="M119" s="212" t="s">
        <v>21</v>
      </c>
      <c r="N119" s="213" t="s">
        <v>45</v>
      </c>
      <c r="O119" s="44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AR119" s="26" t="s">
        <v>189</v>
      </c>
      <c r="AT119" s="26" t="s">
        <v>184</v>
      </c>
      <c r="AU119" s="26" t="s">
        <v>83</v>
      </c>
      <c r="AY119" s="26" t="s">
        <v>182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26" t="s">
        <v>81</v>
      </c>
      <c r="BK119" s="216">
        <f>ROUND(I119*H119,2)</f>
        <v>0</v>
      </c>
      <c r="BL119" s="26" t="s">
        <v>189</v>
      </c>
      <c r="BM119" s="26" t="s">
        <v>592</v>
      </c>
    </row>
    <row r="120" spans="2:65" s="12" customFormat="1" ht="13.5">
      <c r="B120" s="217"/>
      <c r="C120" s="218"/>
      <c r="D120" s="219" t="s">
        <v>191</v>
      </c>
      <c r="E120" s="220" t="s">
        <v>21</v>
      </c>
      <c r="F120" s="221" t="s">
        <v>593</v>
      </c>
      <c r="G120" s="218"/>
      <c r="H120" s="222">
        <v>1.2</v>
      </c>
      <c r="I120" s="223"/>
      <c r="J120" s="218"/>
      <c r="K120" s="218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191</v>
      </c>
      <c r="AU120" s="228" t="s">
        <v>83</v>
      </c>
      <c r="AV120" s="12" t="s">
        <v>83</v>
      </c>
      <c r="AW120" s="12" t="s">
        <v>37</v>
      </c>
      <c r="AX120" s="12" t="s">
        <v>81</v>
      </c>
      <c r="AY120" s="228" t="s">
        <v>182</v>
      </c>
    </row>
    <row r="121" spans="2:65" s="1" customFormat="1" ht="16.5" customHeight="1">
      <c r="B121" s="43"/>
      <c r="C121" s="205" t="s">
        <v>260</v>
      </c>
      <c r="D121" s="205" t="s">
        <v>184</v>
      </c>
      <c r="E121" s="206" t="s">
        <v>370</v>
      </c>
      <c r="F121" s="207" t="s">
        <v>371</v>
      </c>
      <c r="G121" s="208" t="s">
        <v>372</v>
      </c>
      <c r="H121" s="209">
        <v>40</v>
      </c>
      <c r="I121" s="210"/>
      <c r="J121" s="211">
        <f>ROUND(I121*H121,2)</f>
        <v>0</v>
      </c>
      <c r="K121" s="207" t="s">
        <v>188</v>
      </c>
      <c r="L121" s="63"/>
      <c r="M121" s="212" t="s">
        <v>21</v>
      </c>
      <c r="N121" s="213" t="s">
        <v>45</v>
      </c>
      <c r="O121" s="44"/>
      <c r="P121" s="214">
        <f>O121*H121</f>
        <v>0</v>
      </c>
      <c r="Q121" s="214">
        <v>1.16E-3</v>
      </c>
      <c r="R121" s="214">
        <f>Q121*H121</f>
        <v>4.6399999999999997E-2</v>
      </c>
      <c r="S121" s="214">
        <v>0</v>
      </c>
      <c r="T121" s="215">
        <f>S121*H121</f>
        <v>0</v>
      </c>
      <c r="AR121" s="26" t="s">
        <v>189</v>
      </c>
      <c r="AT121" s="26" t="s">
        <v>184</v>
      </c>
      <c r="AU121" s="26" t="s">
        <v>83</v>
      </c>
      <c r="AY121" s="26" t="s">
        <v>182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26" t="s">
        <v>81</v>
      </c>
      <c r="BK121" s="216">
        <f>ROUND(I121*H121,2)</f>
        <v>0</v>
      </c>
      <c r="BL121" s="26" t="s">
        <v>189</v>
      </c>
      <c r="BM121" s="26" t="s">
        <v>594</v>
      </c>
    </row>
    <row r="122" spans="2:65" s="12" customFormat="1" ht="13.5">
      <c r="B122" s="217"/>
      <c r="C122" s="218"/>
      <c r="D122" s="219" t="s">
        <v>191</v>
      </c>
      <c r="E122" s="220" t="s">
        <v>21</v>
      </c>
      <c r="F122" s="221" t="s">
        <v>595</v>
      </c>
      <c r="G122" s="218"/>
      <c r="H122" s="222">
        <v>40</v>
      </c>
      <c r="I122" s="223"/>
      <c r="J122" s="218"/>
      <c r="K122" s="218"/>
      <c r="L122" s="224"/>
      <c r="M122" s="225"/>
      <c r="N122" s="226"/>
      <c r="O122" s="226"/>
      <c r="P122" s="226"/>
      <c r="Q122" s="226"/>
      <c r="R122" s="226"/>
      <c r="S122" s="226"/>
      <c r="T122" s="227"/>
      <c r="AT122" s="228" t="s">
        <v>191</v>
      </c>
      <c r="AU122" s="228" t="s">
        <v>83</v>
      </c>
      <c r="AV122" s="12" t="s">
        <v>83</v>
      </c>
      <c r="AW122" s="12" t="s">
        <v>37</v>
      </c>
      <c r="AX122" s="12" t="s">
        <v>81</v>
      </c>
      <c r="AY122" s="228" t="s">
        <v>182</v>
      </c>
    </row>
    <row r="123" spans="2:65" s="11" customFormat="1" ht="29.85" customHeight="1">
      <c r="B123" s="189"/>
      <c r="C123" s="190"/>
      <c r="D123" s="191" t="s">
        <v>73</v>
      </c>
      <c r="E123" s="203" t="s">
        <v>206</v>
      </c>
      <c r="F123" s="203" t="s">
        <v>390</v>
      </c>
      <c r="G123" s="190"/>
      <c r="H123" s="190"/>
      <c r="I123" s="193"/>
      <c r="J123" s="204">
        <f>BK123</f>
        <v>0</v>
      </c>
      <c r="K123" s="190"/>
      <c r="L123" s="195"/>
      <c r="M123" s="196"/>
      <c r="N123" s="197"/>
      <c r="O123" s="197"/>
      <c r="P123" s="198">
        <f>P124+P132</f>
        <v>0</v>
      </c>
      <c r="Q123" s="197"/>
      <c r="R123" s="198">
        <f>R124+R132</f>
        <v>0</v>
      </c>
      <c r="S123" s="197"/>
      <c r="T123" s="199">
        <f>T124+T132</f>
        <v>0</v>
      </c>
      <c r="AR123" s="200" t="s">
        <v>81</v>
      </c>
      <c r="AT123" s="201" t="s">
        <v>73</v>
      </c>
      <c r="AU123" s="201" t="s">
        <v>81</v>
      </c>
      <c r="AY123" s="200" t="s">
        <v>182</v>
      </c>
      <c r="BK123" s="202">
        <f>BK124+BK132</f>
        <v>0</v>
      </c>
    </row>
    <row r="124" spans="2:65" s="11" customFormat="1" ht="14.85" customHeight="1">
      <c r="B124" s="189"/>
      <c r="C124" s="190"/>
      <c r="D124" s="191" t="s">
        <v>73</v>
      </c>
      <c r="E124" s="203" t="s">
        <v>596</v>
      </c>
      <c r="F124" s="203" t="s">
        <v>597</v>
      </c>
      <c r="G124" s="190"/>
      <c r="H124" s="190"/>
      <c r="I124" s="193"/>
      <c r="J124" s="204">
        <f>BK124</f>
        <v>0</v>
      </c>
      <c r="K124" s="190"/>
      <c r="L124" s="195"/>
      <c r="M124" s="196"/>
      <c r="N124" s="197"/>
      <c r="O124" s="197"/>
      <c r="P124" s="198">
        <f>SUM(P125:P131)</f>
        <v>0</v>
      </c>
      <c r="Q124" s="197"/>
      <c r="R124" s="198">
        <f>SUM(R125:R131)</f>
        <v>0</v>
      </c>
      <c r="S124" s="197"/>
      <c r="T124" s="199">
        <f>SUM(T125:T131)</f>
        <v>0</v>
      </c>
      <c r="AR124" s="200" t="s">
        <v>81</v>
      </c>
      <c r="AT124" s="201" t="s">
        <v>73</v>
      </c>
      <c r="AU124" s="201" t="s">
        <v>83</v>
      </c>
      <c r="AY124" s="200" t="s">
        <v>182</v>
      </c>
      <c r="BK124" s="202">
        <f>SUM(BK125:BK131)</f>
        <v>0</v>
      </c>
    </row>
    <row r="125" spans="2:65" s="1" customFormat="1" ht="38.25" customHeight="1">
      <c r="B125" s="43"/>
      <c r="C125" s="205" t="s">
        <v>265</v>
      </c>
      <c r="D125" s="205" t="s">
        <v>184</v>
      </c>
      <c r="E125" s="206" t="s">
        <v>598</v>
      </c>
      <c r="F125" s="207" t="s">
        <v>599</v>
      </c>
      <c r="G125" s="208" t="s">
        <v>187</v>
      </c>
      <c r="H125" s="209">
        <v>236.48</v>
      </c>
      <c r="I125" s="210"/>
      <c r="J125" s="211">
        <f>ROUND(I125*H125,2)</f>
        <v>0</v>
      </c>
      <c r="K125" s="207" t="s">
        <v>188</v>
      </c>
      <c r="L125" s="63"/>
      <c r="M125" s="212" t="s">
        <v>21</v>
      </c>
      <c r="N125" s="213" t="s">
        <v>45</v>
      </c>
      <c r="O125" s="44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AR125" s="26" t="s">
        <v>189</v>
      </c>
      <c r="AT125" s="26" t="s">
        <v>184</v>
      </c>
      <c r="AU125" s="26" t="s">
        <v>197</v>
      </c>
      <c r="AY125" s="26" t="s">
        <v>182</v>
      </c>
      <c r="BE125" s="216">
        <f>IF(N125="základní",J125,0)</f>
        <v>0</v>
      </c>
      <c r="BF125" s="216">
        <f>IF(N125="snížená",J125,0)</f>
        <v>0</v>
      </c>
      <c r="BG125" s="216">
        <f>IF(N125="zákl. přenesená",J125,0)</f>
        <v>0</v>
      </c>
      <c r="BH125" s="216">
        <f>IF(N125="sníž. přenesená",J125,0)</f>
        <v>0</v>
      </c>
      <c r="BI125" s="216">
        <f>IF(N125="nulová",J125,0)</f>
        <v>0</v>
      </c>
      <c r="BJ125" s="26" t="s">
        <v>81</v>
      </c>
      <c r="BK125" s="216">
        <f>ROUND(I125*H125,2)</f>
        <v>0</v>
      </c>
      <c r="BL125" s="26" t="s">
        <v>189</v>
      </c>
      <c r="BM125" s="26" t="s">
        <v>600</v>
      </c>
    </row>
    <row r="126" spans="2:65" s="12" customFormat="1" ht="13.5">
      <c r="B126" s="217"/>
      <c r="C126" s="218"/>
      <c r="D126" s="219" t="s">
        <v>191</v>
      </c>
      <c r="E126" s="220" t="s">
        <v>21</v>
      </c>
      <c r="F126" s="221" t="s">
        <v>601</v>
      </c>
      <c r="G126" s="218"/>
      <c r="H126" s="222">
        <v>236.48</v>
      </c>
      <c r="I126" s="223"/>
      <c r="J126" s="218"/>
      <c r="K126" s="218"/>
      <c r="L126" s="224"/>
      <c r="M126" s="225"/>
      <c r="N126" s="226"/>
      <c r="O126" s="226"/>
      <c r="P126" s="226"/>
      <c r="Q126" s="226"/>
      <c r="R126" s="226"/>
      <c r="S126" s="226"/>
      <c r="T126" s="227"/>
      <c r="AT126" s="228" t="s">
        <v>191</v>
      </c>
      <c r="AU126" s="228" t="s">
        <v>197</v>
      </c>
      <c r="AV126" s="12" t="s">
        <v>83</v>
      </c>
      <c r="AW126" s="12" t="s">
        <v>37</v>
      </c>
      <c r="AX126" s="12" t="s">
        <v>81</v>
      </c>
      <c r="AY126" s="228" t="s">
        <v>182</v>
      </c>
    </row>
    <row r="127" spans="2:65" s="1" customFormat="1" ht="16.5" customHeight="1">
      <c r="B127" s="43"/>
      <c r="C127" s="205" t="s">
        <v>353</v>
      </c>
      <c r="D127" s="205" t="s">
        <v>184</v>
      </c>
      <c r="E127" s="206" t="s">
        <v>602</v>
      </c>
      <c r="F127" s="207" t="s">
        <v>603</v>
      </c>
      <c r="G127" s="208" t="s">
        <v>187</v>
      </c>
      <c r="H127" s="209">
        <v>236.48</v>
      </c>
      <c r="I127" s="210"/>
      <c r="J127" s="211">
        <f>ROUND(I127*H127,2)</f>
        <v>0</v>
      </c>
      <c r="K127" s="207" t="s">
        <v>21</v>
      </c>
      <c r="L127" s="63"/>
      <c r="M127" s="212" t="s">
        <v>21</v>
      </c>
      <c r="N127" s="213" t="s">
        <v>45</v>
      </c>
      <c r="O127" s="44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AR127" s="26" t="s">
        <v>189</v>
      </c>
      <c r="AT127" s="26" t="s">
        <v>184</v>
      </c>
      <c r="AU127" s="26" t="s">
        <v>197</v>
      </c>
      <c r="AY127" s="26" t="s">
        <v>182</v>
      </c>
      <c r="BE127" s="216">
        <f>IF(N127="základní",J127,0)</f>
        <v>0</v>
      </c>
      <c r="BF127" s="216">
        <f>IF(N127="snížená",J127,0)</f>
        <v>0</v>
      </c>
      <c r="BG127" s="216">
        <f>IF(N127="zákl. přenesená",J127,0)</f>
        <v>0</v>
      </c>
      <c r="BH127" s="216">
        <f>IF(N127="sníž. přenesená",J127,0)</f>
        <v>0</v>
      </c>
      <c r="BI127" s="216">
        <f>IF(N127="nulová",J127,0)</f>
        <v>0</v>
      </c>
      <c r="BJ127" s="26" t="s">
        <v>81</v>
      </c>
      <c r="BK127" s="216">
        <f>ROUND(I127*H127,2)</f>
        <v>0</v>
      </c>
      <c r="BL127" s="26" t="s">
        <v>189</v>
      </c>
      <c r="BM127" s="26" t="s">
        <v>604</v>
      </c>
    </row>
    <row r="128" spans="2:65" s="1" customFormat="1" ht="38.25" customHeight="1">
      <c r="B128" s="43"/>
      <c r="C128" s="205" t="s">
        <v>359</v>
      </c>
      <c r="D128" s="205" t="s">
        <v>184</v>
      </c>
      <c r="E128" s="206" t="s">
        <v>605</v>
      </c>
      <c r="F128" s="207" t="s">
        <v>606</v>
      </c>
      <c r="G128" s="208" t="s">
        <v>187</v>
      </c>
      <c r="H128" s="209">
        <v>236.48</v>
      </c>
      <c r="I128" s="210"/>
      <c r="J128" s="211">
        <f>ROUND(I128*H128,2)</f>
        <v>0</v>
      </c>
      <c r="K128" s="207" t="s">
        <v>188</v>
      </c>
      <c r="L128" s="63"/>
      <c r="M128" s="212" t="s">
        <v>21</v>
      </c>
      <c r="N128" s="213" t="s">
        <v>45</v>
      </c>
      <c r="O128" s="44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AR128" s="26" t="s">
        <v>189</v>
      </c>
      <c r="AT128" s="26" t="s">
        <v>184</v>
      </c>
      <c r="AU128" s="26" t="s">
        <v>197</v>
      </c>
      <c r="AY128" s="26" t="s">
        <v>182</v>
      </c>
      <c r="BE128" s="216">
        <f>IF(N128="základní",J128,0)</f>
        <v>0</v>
      </c>
      <c r="BF128" s="216">
        <f>IF(N128="snížená",J128,0)</f>
        <v>0</v>
      </c>
      <c r="BG128" s="216">
        <f>IF(N128="zákl. přenesená",J128,0)</f>
        <v>0</v>
      </c>
      <c r="BH128" s="216">
        <f>IF(N128="sníž. přenesená",J128,0)</f>
        <v>0</v>
      </c>
      <c r="BI128" s="216">
        <f>IF(N128="nulová",J128,0)</f>
        <v>0</v>
      </c>
      <c r="BJ128" s="26" t="s">
        <v>81</v>
      </c>
      <c r="BK128" s="216">
        <f>ROUND(I128*H128,2)</f>
        <v>0</v>
      </c>
      <c r="BL128" s="26" t="s">
        <v>189</v>
      </c>
      <c r="BM128" s="26" t="s">
        <v>607</v>
      </c>
    </row>
    <row r="129" spans="2:65" s="1" customFormat="1" ht="16.5" customHeight="1">
      <c r="B129" s="43"/>
      <c r="C129" s="205" t="s">
        <v>364</v>
      </c>
      <c r="D129" s="205" t="s">
        <v>184</v>
      </c>
      <c r="E129" s="206" t="s">
        <v>608</v>
      </c>
      <c r="F129" s="207" t="s">
        <v>609</v>
      </c>
      <c r="G129" s="208" t="s">
        <v>187</v>
      </c>
      <c r="H129" s="209">
        <v>236.48</v>
      </c>
      <c r="I129" s="210"/>
      <c r="J129" s="211">
        <f>ROUND(I129*H129,2)</f>
        <v>0</v>
      </c>
      <c r="K129" s="207" t="s">
        <v>21</v>
      </c>
      <c r="L129" s="63"/>
      <c r="M129" s="212" t="s">
        <v>21</v>
      </c>
      <c r="N129" s="213" t="s">
        <v>45</v>
      </c>
      <c r="O129" s="44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AR129" s="26" t="s">
        <v>189</v>
      </c>
      <c r="AT129" s="26" t="s">
        <v>184</v>
      </c>
      <c r="AU129" s="26" t="s">
        <v>197</v>
      </c>
      <c r="AY129" s="26" t="s">
        <v>182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26" t="s">
        <v>81</v>
      </c>
      <c r="BK129" s="216">
        <f>ROUND(I129*H129,2)</f>
        <v>0</v>
      </c>
      <c r="BL129" s="26" t="s">
        <v>189</v>
      </c>
      <c r="BM129" s="26" t="s">
        <v>610</v>
      </c>
    </row>
    <row r="130" spans="2:65" s="1" customFormat="1" ht="16.5" customHeight="1">
      <c r="B130" s="43"/>
      <c r="C130" s="205" t="s">
        <v>9</v>
      </c>
      <c r="D130" s="205" t="s">
        <v>184</v>
      </c>
      <c r="E130" s="206" t="s">
        <v>611</v>
      </c>
      <c r="F130" s="207" t="s">
        <v>612</v>
      </c>
      <c r="G130" s="208" t="s">
        <v>187</v>
      </c>
      <c r="H130" s="209">
        <v>236.48</v>
      </c>
      <c r="I130" s="210"/>
      <c r="J130" s="211">
        <f>ROUND(I130*H130,2)</f>
        <v>0</v>
      </c>
      <c r="K130" s="207" t="s">
        <v>21</v>
      </c>
      <c r="L130" s="63"/>
      <c r="M130" s="212" t="s">
        <v>21</v>
      </c>
      <c r="N130" s="213" t="s">
        <v>45</v>
      </c>
      <c r="O130" s="44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AR130" s="26" t="s">
        <v>189</v>
      </c>
      <c r="AT130" s="26" t="s">
        <v>184</v>
      </c>
      <c r="AU130" s="26" t="s">
        <v>197</v>
      </c>
      <c r="AY130" s="26" t="s">
        <v>182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26" t="s">
        <v>81</v>
      </c>
      <c r="BK130" s="216">
        <f>ROUND(I130*H130,2)</f>
        <v>0</v>
      </c>
      <c r="BL130" s="26" t="s">
        <v>189</v>
      </c>
      <c r="BM130" s="26" t="s">
        <v>613</v>
      </c>
    </row>
    <row r="131" spans="2:65" s="1" customFormat="1" ht="16.5" customHeight="1">
      <c r="B131" s="43"/>
      <c r="C131" s="205" t="s">
        <v>377</v>
      </c>
      <c r="D131" s="205" t="s">
        <v>184</v>
      </c>
      <c r="E131" s="206" t="s">
        <v>614</v>
      </c>
      <c r="F131" s="207" t="s">
        <v>615</v>
      </c>
      <c r="G131" s="208" t="s">
        <v>187</v>
      </c>
      <c r="H131" s="209">
        <v>236.48</v>
      </c>
      <c r="I131" s="210"/>
      <c r="J131" s="211">
        <f>ROUND(I131*H131,2)</f>
        <v>0</v>
      </c>
      <c r="K131" s="207" t="s">
        <v>21</v>
      </c>
      <c r="L131" s="63"/>
      <c r="M131" s="212" t="s">
        <v>21</v>
      </c>
      <c r="N131" s="213" t="s">
        <v>45</v>
      </c>
      <c r="O131" s="44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AR131" s="26" t="s">
        <v>189</v>
      </c>
      <c r="AT131" s="26" t="s">
        <v>184</v>
      </c>
      <c r="AU131" s="26" t="s">
        <v>197</v>
      </c>
      <c r="AY131" s="26" t="s">
        <v>182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26" t="s">
        <v>81</v>
      </c>
      <c r="BK131" s="216">
        <f>ROUND(I131*H131,2)</f>
        <v>0</v>
      </c>
      <c r="BL131" s="26" t="s">
        <v>189</v>
      </c>
      <c r="BM131" s="26" t="s">
        <v>616</v>
      </c>
    </row>
    <row r="132" spans="2:65" s="11" customFormat="1" ht="22.35" customHeight="1">
      <c r="B132" s="189"/>
      <c r="C132" s="190"/>
      <c r="D132" s="191" t="s">
        <v>73</v>
      </c>
      <c r="E132" s="203" t="s">
        <v>617</v>
      </c>
      <c r="F132" s="203" t="s">
        <v>618</v>
      </c>
      <c r="G132" s="190"/>
      <c r="H132" s="190"/>
      <c r="I132" s="193"/>
      <c r="J132" s="204">
        <f>BK132</f>
        <v>0</v>
      </c>
      <c r="K132" s="190"/>
      <c r="L132" s="195"/>
      <c r="M132" s="196"/>
      <c r="N132" s="197"/>
      <c r="O132" s="197"/>
      <c r="P132" s="198">
        <f>SUM(P133:P140)</f>
        <v>0</v>
      </c>
      <c r="Q132" s="197"/>
      <c r="R132" s="198">
        <f>SUM(R133:R140)</f>
        <v>0</v>
      </c>
      <c r="S132" s="197"/>
      <c r="T132" s="199">
        <f>SUM(T133:T140)</f>
        <v>0</v>
      </c>
      <c r="AR132" s="200" t="s">
        <v>81</v>
      </c>
      <c r="AT132" s="201" t="s">
        <v>73</v>
      </c>
      <c r="AU132" s="201" t="s">
        <v>83</v>
      </c>
      <c r="AY132" s="200" t="s">
        <v>182</v>
      </c>
      <c r="BK132" s="202">
        <f>SUM(BK133:BK140)</f>
        <v>0</v>
      </c>
    </row>
    <row r="133" spans="2:65" s="1" customFormat="1" ht="38.25" customHeight="1">
      <c r="B133" s="43"/>
      <c r="C133" s="205" t="s">
        <v>381</v>
      </c>
      <c r="D133" s="205" t="s">
        <v>184</v>
      </c>
      <c r="E133" s="206" t="s">
        <v>598</v>
      </c>
      <c r="F133" s="207" t="s">
        <v>599</v>
      </c>
      <c r="G133" s="208" t="s">
        <v>187</v>
      </c>
      <c r="H133" s="209">
        <v>778.44</v>
      </c>
      <c r="I133" s="210"/>
      <c r="J133" s="211">
        <f>ROUND(I133*H133,2)</f>
        <v>0</v>
      </c>
      <c r="K133" s="207" t="s">
        <v>188</v>
      </c>
      <c r="L133" s="63"/>
      <c r="M133" s="212" t="s">
        <v>21</v>
      </c>
      <c r="N133" s="213" t="s">
        <v>45</v>
      </c>
      <c r="O133" s="44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AR133" s="26" t="s">
        <v>189</v>
      </c>
      <c r="AT133" s="26" t="s">
        <v>184</v>
      </c>
      <c r="AU133" s="26" t="s">
        <v>197</v>
      </c>
      <c r="AY133" s="26" t="s">
        <v>182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26" t="s">
        <v>81</v>
      </c>
      <c r="BK133" s="216">
        <f>ROUND(I133*H133,2)</f>
        <v>0</v>
      </c>
      <c r="BL133" s="26" t="s">
        <v>189</v>
      </c>
      <c r="BM133" s="26" t="s">
        <v>619</v>
      </c>
    </row>
    <row r="134" spans="2:65" s="12" customFormat="1" ht="13.5">
      <c r="B134" s="217"/>
      <c r="C134" s="218"/>
      <c r="D134" s="219" t="s">
        <v>191</v>
      </c>
      <c r="E134" s="220" t="s">
        <v>21</v>
      </c>
      <c r="F134" s="221" t="s">
        <v>620</v>
      </c>
      <c r="G134" s="218"/>
      <c r="H134" s="222">
        <v>778.44</v>
      </c>
      <c r="I134" s="223"/>
      <c r="J134" s="218"/>
      <c r="K134" s="218"/>
      <c r="L134" s="224"/>
      <c r="M134" s="225"/>
      <c r="N134" s="226"/>
      <c r="O134" s="226"/>
      <c r="P134" s="226"/>
      <c r="Q134" s="226"/>
      <c r="R134" s="226"/>
      <c r="S134" s="226"/>
      <c r="T134" s="227"/>
      <c r="AT134" s="228" t="s">
        <v>191</v>
      </c>
      <c r="AU134" s="228" t="s">
        <v>197</v>
      </c>
      <c r="AV134" s="12" t="s">
        <v>83</v>
      </c>
      <c r="AW134" s="12" t="s">
        <v>37</v>
      </c>
      <c r="AX134" s="12" t="s">
        <v>81</v>
      </c>
      <c r="AY134" s="228" t="s">
        <v>182</v>
      </c>
    </row>
    <row r="135" spans="2:65" s="1" customFormat="1" ht="16.5" customHeight="1">
      <c r="B135" s="43"/>
      <c r="C135" s="205" t="s">
        <v>385</v>
      </c>
      <c r="D135" s="205" t="s">
        <v>184</v>
      </c>
      <c r="E135" s="206" t="s">
        <v>602</v>
      </c>
      <c r="F135" s="207" t="s">
        <v>603</v>
      </c>
      <c r="G135" s="208" t="s">
        <v>187</v>
      </c>
      <c r="H135" s="209">
        <v>778.44</v>
      </c>
      <c r="I135" s="210"/>
      <c r="J135" s="211">
        <f>ROUND(I135*H135,2)</f>
        <v>0</v>
      </c>
      <c r="K135" s="207" t="s">
        <v>21</v>
      </c>
      <c r="L135" s="63"/>
      <c r="M135" s="212" t="s">
        <v>21</v>
      </c>
      <c r="N135" s="213" t="s">
        <v>45</v>
      </c>
      <c r="O135" s="44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AR135" s="26" t="s">
        <v>189</v>
      </c>
      <c r="AT135" s="26" t="s">
        <v>184</v>
      </c>
      <c r="AU135" s="26" t="s">
        <v>197</v>
      </c>
      <c r="AY135" s="26" t="s">
        <v>182</v>
      </c>
      <c r="BE135" s="216">
        <f>IF(N135="základní",J135,0)</f>
        <v>0</v>
      </c>
      <c r="BF135" s="216">
        <f>IF(N135="snížená",J135,0)</f>
        <v>0</v>
      </c>
      <c r="BG135" s="216">
        <f>IF(N135="zákl. přenesená",J135,0)</f>
        <v>0</v>
      </c>
      <c r="BH135" s="216">
        <f>IF(N135="sníž. přenesená",J135,0)</f>
        <v>0</v>
      </c>
      <c r="BI135" s="216">
        <f>IF(N135="nulová",J135,0)</f>
        <v>0</v>
      </c>
      <c r="BJ135" s="26" t="s">
        <v>81</v>
      </c>
      <c r="BK135" s="216">
        <f>ROUND(I135*H135,2)</f>
        <v>0</v>
      </c>
      <c r="BL135" s="26" t="s">
        <v>189</v>
      </c>
      <c r="BM135" s="26" t="s">
        <v>621</v>
      </c>
    </row>
    <row r="136" spans="2:65" s="1" customFormat="1" ht="38.25" customHeight="1">
      <c r="B136" s="43"/>
      <c r="C136" s="205" t="s">
        <v>391</v>
      </c>
      <c r="D136" s="205" t="s">
        <v>184</v>
      </c>
      <c r="E136" s="206" t="s">
        <v>622</v>
      </c>
      <c r="F136" s="207" t="s">
        <v>623</v>
      </c>
      <c r="G136" s="208" t="s">
        <v>187</v>
      </c>
      <c r="H136" s="209">
        <v>778.44</v>
      </c>
      <c r="I136" s="210"/>
      <c r="J136" s="211">
        <f>ROUND(I136*H136,2)</f>
        <v>0</v>
      </c>
      <c r="K136" s="207" t="s">
        <v>188</v>
      </c>
      <c r="L136" s="63"/>
      <c r="M136" s="212" t="s">
        <v>21</v>
      </c>
      <c r="N136" s="213" t="s">
        <v>45</v>
      </c>
      <c r="O136" s="44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AR136" s="26" t="s">
        <v>189</v>
      </c>
      <c r="AT136" s="26" t="s">
        <v>184</v>
      </c>
      <c r="AU136" s="26" t="s">
        <v>197</v>
      </c>
      <c r="AY136" s="26" t="s">
        <v>182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26" t="s">
        <v>81</v>
      </c>
      <c r="BK136" s="216">
        <f>ROUND(I136*H136,2)</f>
        <v>0</v>
      </c>
      <c r="BL136" s="26" t="s">
        <v>189</v>
      </c>
      <c r="BM136" s="26" t="s">
        <v>624</v>
      </c>
    </row>
    <row r="137" spans="2:65" s="1" customFormat="1" ht="16.5" customHeight="1">
      <c r="B137" s="43"/>
      <c r="C137" s="205" t="s">
        <v>396</v>
      </c>
      <c r="D137" s="205" t="s">
        <v>184</v>
      </c>
      <c r="E137" s="206" t="s">
        <v>608</v>
      </c>
      <c r="F137" s="207" t="s">
        <v>609</v>
      </c>
      <c r="G137" s="208" t="s">
        <v>187</v>
      </c>
      <c r="H137" s="209">
        <v>778.44</v>
      </c>
      <c r="I137" s="210"/>
      <c r="J137" s="211">
        <f>ROUND(I137*H137,2)</f>
        <v>0</v>
      </c>
      <c r="K137" s="207" t="s">
        <v>21</v>
      </c>
      <c r="L137" s="63"/>
      <c r="M137" s="212" t="s">
        <v>21</v>
      </c>
      <c r="N137" s="213" t="s">
        <v>45</v>
      </c>
      <c r="O137" s="44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AR137" s="26" t="s">
        <v>189</v>
      </c>
      <c r="AT137" s="26" t="s">
        <v>184</v>
      </c>
      <c r="AU137" s="26" t="s">
        <v>197</v>
      </c>
      <c r="AY137" s="26" t="s">
        <v>182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26" t="s">
        <v>81</v>
      </c>
      <c r="BK137" s="216">
        <f>ROUND(I137*H137,2)</f>
        <v>0</v>
      </c>
      <c r="BL137" s="26" t="s">
        <v>189</v>
      </c>
      <c r="BM137" s="26" t="s">
        <v>625</v>
      </c>
    </row>
    <row r="138" spans="2:65" s="1" customFormat="1" ht="25.5" customHeight="1">
      <c r="B138" s="43"/>
      <c r="C138" s="205" t="s">
        <v>400</v>
      </c>
      <c r="D138" s="205" t="s">
        <v>184</v>
      </c>
      <c r="E138" s="206" t="s">
        <v>626</v>
      </c>
      <c r="F138" s="207" t="s">
        <v>627</v>
      </c>
      <c r="G138" s="208" t="s">
        <v>187</v>
      </c>
      <c r="H138" s="209">
        <v>778.44</v>
      </c>
      <c r="I138" s="210"/>
      <c r="J138" s="211">
        <f>ROUND(I138*H138,2)</f>
        <v>0</v>
      </c>
      <c r="K138" s="207" t="s">
        <v>188</v>
      </c>
      <c r="L138" s="63"/>
      <c r="M138" s="212" t="s">
        <v>21</v>
      </c>
      <c r="N138" s="213" t="s">
        <v>45</v>
      </c>
      <c r="O138" s="44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AR138" s="26" t="s">
        <v>189</v>
      </c>
      <c r="AT138" s="26" t="s">
        <v>184</v>
      </c>
      <c r="AU138" s="26" t="s">
        <v>197</v>
      </c>
      <c r="AY138" s="26" t="s">
        <v>182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26" t="s">
        <v>81</v>
      </c>
      <c r="BK138" s="216">
        <f>ROUND(I138*H138,2)</f>
        <v>0</v>
      </c>
      <c r="BL138" s="26" t="s">
        <v>189</v>
      </c>
      <c r="BM138" s="26" t="s">
        <v>628</v>
      </c>
    </row>
    <row r="139" spans="2:65" s="1" customFormat="1" ht="38.25" customHeight="1">
      <c r="B139" s="43"/>
      <c r="C139" s="205" t="s">
        <v>404</v>
      </c>
      <c r="D139" s="205" t="s">
        <v>184</v>
      </c>
      <c r="E139" s="206" t="s">
        <v>629</v>
      </c>
      <c r="F139" s="207" t="s">
        <v>630</v>
      </c>
      <c r="G139" s="208" t="s">
        <v>187</v>
      </c>
      <c r="H139" s="209">
        <v>834.31</v>
      </c>
      <c r="I139" s="210"/>
      <c r="J139" s="211">
        <f>ROUND(I139*H139,2)</f>
        <v>0</v>
      </c>
      <c r="K139" s="207" t="s">
        <v>21</v>
      </c>
      <c r="L139" s="63"/>
      <c r="M139" s="212" t="s">
        <v>21</v>
      </c>
      <c r="N139" s="213" t="s">
        <v>45</v>
      </c>
      <c r="O139" s="44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AR139" s="26" t="s">
        <v>189</v>
      </c>
      <c r="AT139" s="26" t="s">
        <v>184</v>
      </c>
      <c r="AU139" s="26" t="s">
        <v>197</v>
      </c>
      <c r="AY139" s="26" t="s">
        <v>182</v>
      </c>
      <c r="BE139" s="216">
        <f>IF(N139="základní",J139,0)</f>
        <v>0</v>
      </c>
      <c r="BF139" s="216">
        <f>IF(N139="snížená",J139,0)</f>
        <v>0</v>
      </c>
      <c r="BG139" s="216">
        <f>IF(N139="zákl. přenesená",J139,0)</f>
        <v>0</v>
      </c>
      <c r="BH139" s="216">
        <f>IF(N139="sníž. přenesená",J139,0)</f>
        <v>0</v>
      </c>
      <c r="BI139" s="216">
        <f>IF(N139="nulová",J139,0)</f>
        <v>0</v>
      </c>
      <c r="BJ139" s="26" t="s">
        <v>81</v>
      </c>
      <c r="BK139" s="216">
        <f>ROUND(I139*H139,2)</f>
        <v>0</v>
      </c>
      <c r="BL139" s="26" t="s">
        <v>189</v>
      </c>
      <c r="BM139" s="26" t="s">
        <v>631</v>
      </c>
    </row>
    <row r="140" spans="2:65" s="12" customFormat="1" ht="13.5">
      <c r="B140" s="217"/>
      <c r="C140" s="218"/>
      <c r="D140" s="219" t="s">
        <v>191</v>
      </c>
      <c r="E140" s="220" t="s">
        <v>21</v>
      </c>
      <c r="F140" s="221" t="s">
        <v>632</v>
      </c>
      <c r="G140" s="218"/>
      <c r="H140" s="222">
        <v>834.31</v>
      </c>
      <c r="I140" s="223"/>
      <c r="J140" s="218"/>
      <c r="K140" s="218"/>
      <c r="L140" s="224"/>
      <c r="M140" s="225"/>
      <c r="N140" s="226"/>
      <c r="O140" s="226"/>
      <c r="P140" s="226"/>
      <c r="Q140" s="226"/>
      <c r="R140" s="226"/>
      <c r="S140" s="226"/>
      <c r="T140" s="227"/>
      <c r="AT140" s="228" t="s">
        <v>191</v>
      </c>
      <c r="AU140" s="228" t="s">
        <v>197</v>
      </c>
      <c r="AV140" s="12" t="s">
        <v>83</v>
      </c>
      <c r="AW140" s="12" t="s">
        <v>37</v>
      </c>
      <c r="AX140" s="12" t="s">
        <v>81</v>
      </c>
      <c r="AY140" s="228" t="s">
        <v>182</v>
      </c>
    </row>
    <row r="141" spans="2:65" s="11" customFormat="1" ht="29.85" customHeight="1">
      <c r="B141" s="189"/>
      <c r="C141" s="190"/>
      <c r="D141" s="191" t="s">
        <v>73</v>
      </c>
      <c r="E141" s="203" t="s">
        <v>223</v>
      </c>
      <c r="F141" s="203" t="s">
        <v>423</v>
      </c>
      <c r="G141" s="190"/>
      <c r="H141" s="190"/>
      <c r="I141" s="193"/>
      <c r="J141" s="204">
        <f>BK141</f>
        <v>0</v>
      </c>
      <c r="K141" s="190"/>
      <c r="L141" s="195"/>
      <c r="M141" s="196"/>
      <c r="N141" s="197"/>
      <c r="O141" s="197"/>
      <c r="P141" s="198">
        <f>P142+SUM(P143:P162)</f>
        <v>0</v>
      </c>
      <c r="Q141" s="197"/>
      <c r="R141" s="198">
        <f>R142+SUM(R143:R162)</f>
        <v>50.322296000000001</v>
      </c>
      <c r="S141" s="197"/>
      <c r="T141" s="199">
        <f>T142+SUM(T143:T162)</f>
        <v>0</v>
      </c>
      <c r="AR141" s="200" t="s">
        <v>81</v>
      </c>
      <c r="AT141" s="201" t="s">
        <v>73</v>
      </c>
      <c r="AU141" s="201" t="s">
        <v>81</v>
      </c>
      <c r="AY141" s="200" t="s">
        <v>182</v>
      </c>
      <c r="BK141" s="202">
        <f>BK142+SUM(BK143:BK162)</f>
        <v>0</v>
      </c>
    </row>
    <row r="142" spans="2:65" s="1" customFormat="1" ht="38.25" customHeight="1">
      <c r="B142" s="43"/>
      <c r="C142" s="205" t="s">
        <v>407</v>
      </c>
      <c r="D142" s="205" t="s">
        <v>184</v>
      </c>
      <c r="E142" s="206" t="s">
        <v>450</v>
      </c>
      <c r="F142" s="207" t="s">
        <v>451</v>
      </c>
      <c r="G142" s="208" t="s">
        <v>372</v>
      </c>
      <c r="H142" s="209">
        <v>118.24</v>
      </c>
      <c r="I142" s="210"/>
      <c r="J142" s="211">
        <f>ROUND(I142*H142,2)</f>
        <v>0</v>
      </c>
      <c r="K142" s="207" t="s">
        <v>268</v>
      </c>
      <c r="L142" s="63"/>
      <c r="M142" s="212" t="s">
        <v>21</v>
      </c>
      <c r="N142" s="213" t="s">
        <v>45</v>
      </c>
      <c r="O142" s="44"/>
      <c r="P142" s="214">
        <f>O142*H142</f>
        <v>0</v>
      </c>
      <c r="Q142" s="214">
        <v>0.15540000000000001</v>
      </c>
      <c r="R142" s="214">
        <f>Q142*H142</f>
        <v>18.374496000000001</v>
      </c>
      <c r="S142" s="214">
        <v>0</v>
      </c>
      <c r="T142" s="215">
        <f>S142*H142</f>
        <v>0</v>
      </c>
      <c r="AR142" s="26" t="s">
        <v>189</v>
      </c>
      <c r="AT142" s="26" t="s">
        <v>184</v>
      </c>
      <c r="AU142" s="26" t="s">
        <v>83</v>
      </c>
      <c r="AY142" s="26" t="s">
        <v>182</v>
      </c>
      <c r="BE142" s="216">
        <f>IF(N142="základní",J142,0)</f>
        <v>0</v>
      </c>
      <c r="BF142" s="216">
        <f>IF(N142="snížená",J142,0)</f>
        <v>0</v>
      </c>
      <c r="BG142" s="216">
        <f>IF(N142="zákl. přenesená",J142,0)</f>
        <v>0</v>
      </c>
      <c r="BH142" s="216">
        <f>IF(N142="sníž. přenesená",J142,0)</f>
        <v>0</v>
      </c>
      <c r="BI142" s="216">
        <f>IF(N142="nulová",J142,0)</f>
        <v>0</v>
      </c>
      <c r="BJ142" s="26" t="s">
        <v>81</v>
      </c>
      <c r="BK142" s="216">
        <f>ROUND(I142*H142,2)</f>
        <v>0</v>
      </c>
      <c r="BL142" s="26" t="s">
        <v>189</v>
      </c>
      <c r="BM142" s="26" t="s">
        <v>633</v>
      </c>
    </row>
    <row r="143" spans="2:65" s="12" customFormat="1" ht="13.5">
      <c r="B143" s="217"/>
      <c r="C143" s="218"/>
      <c r="D143" s="219" t="s">
        <v>191</v>
      </c>
      <c r="E143" s="220" t="s">
        <v>21</v>
      </c>
      <c r="F143" s="221" t="s">
        <v>634</v>
      </c>
      <c r="G143" s="218"/>
      <c r="H143" s="222">
        <v>118.24</v>
      </c>
      <c r="I143" s="223"/>
      <c r="J143" s="218"/>
      <c r="K143" s="218"/>
      <c r="L143" s="224"/>
      <c r="M143" s="225"/>
      <c r="N143" s="226"/>
      <c r="O143" s="226"/>
      <c r="P143" s="226"/>
      <c r="Q143" s="226"/>
      <c r="R143" s="226"/>
      <c r="S143" s="226"/>
      <c r="T143" s="227"/>
      <c r="AT143" s="228" t="s">
        <v>191</v>
      </c>
      <c r="AU143" s="228" t="s">
        <v>83</v>
      </c>
      <c r="AV143" s="12" t="s">
        <v>83</v>
      </c>
      <c r="AW143" s="12" t="s">
        <v>37</v>
      </c>
      <c r="AX143" s="12" t="s">
        <v>81</v>
      </c>
      <c r="AY143" s="228" t="s">
        <v>182</v>
      </c>
    </row>
    <row r="144" spans="2:65" s="1" customFormat="1" ht="25.5" customHeight="1">
      <c r="B144" s="43"/>
      <c r="C144" s="257" t="s">
        <v>411</v>
      </c>
      <c r="D144" s="257" t="s">
        <v>304</v>
      </c>
      <c r="E144" s="258" t="s">
        <v>456</v>
      </c>
      <c r="F144" s="259" t="s">
        <v>457</v>
      </c>
      <c r="G144" s="260" t="s">
        <v>204</v>
      </c>
      <c r="H144" s="261">
        <v>119</v>
      </c>
      <c r="I144" s="262"/>
      <c r="J144" s="263">
        <f>ROUND(I144*H144,2)</f>
        <v>0</v>
      </c>
      <c r="K144" s="259" t="s">
        <v>268</v>
      </c>
      <c r="L144" s="264"/>
      <c r="M144" s="265" t="s">
        <v>21</v>
      </c>
      <c r="N144" s="266" t="s">
        <v>45</v>
      </c>
      <c r="O144" s="44"/>
      <c r="P144" s="214">
        <f>O144*H144</f>
        <v>0</v>
      </c>
      <c r="Q144" s="214">
        <v>8.5999999999999993E-2</v>
      </c>
      <c r="R144" s="214">
        <f>Q144*H144</f>
        <v>10.234</v>
      </c>
      <c r="S144" s="214">
        <v>0</v>
      </c>
      <c r="T144" s="215">
        <f>S144*H144</f>
        <v>0</v>
      </c>
      <c r="AR144" s="26" t="s">
        <v>218</v>
      </c>
      <c r="AT144" s="26" t="s">
        <v>304</v>
      </c>
      <c r="AU144" s="26" t="s">
        <v>83</v>
      </c>
      <c r="AY144" s="26" t="s">
        <v>182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26" t="s">
        <v>81</v>
      </c>
      <c r="BK144" s="216">
        <f>ROUND(I144*H144,2)</f>
        <v>0</v>
      </c>
      <c r="BL144" s="26" t="s">
        <v>189</v>
      </c>
      <c r="BM144" s="26" t="s">
        <v>635</v>
      </c>
    </row>
    <row r="145" spans="2:65" s="1" customFormat="1" ht="25.5" customHeight="1">
      <c r="B145" s="43"/>
      <c r="C145" s="257" t="s">
        <v>415</v>
      </c>
      <c r="D145" s="257" t="s">
        <v>304</v>
      </c>
      <c r="E145" s="258" t="s">
        <v>466</v>
      </c>
      <c r="F145" s="259" t="s">
        <v>636</v>
      </c>
      <c r="G145" s="260" t="s">
        <v>204</v>
      </c>
      <c r="H145" s="261">
        <v>6</v>
      </c>
      <c r="I145" s="262"/>
      <c r="J145" s="263">
        <f>ROUND(I145*H145,2)</f>
        <v>0</v>
      </c>
      <c r="K145" s="259" t="s">
        <v>268</v>
      </c>
      <c r="L145" s="264"/>
      <c r="M145" s="265" t="s">
        <v>21</v>
      </c>
      <c r="N145" s="266" t="s">
        <v>45</v>
      </c>
      <c r="O145" s="44"/>
      <c r="P145" s="214">
        <f>O145*H145</f>
        <v>0</v>
      </c>
      <c r="Q145" s="214">
        <v>4.2999999999999997E-2</v>
      </c>
      <c r="R145" s="214">
        <f>Q145*H145</f>
        <v>0.25800000000000001</v>
      </c>
      <c r="S145" s="214">
        <v>0</v>
      </c>
      <c r="T145" s="215">
        <f>S145*H145</f>
        <v>0</v>
      </c>
      <c r="AR145" s="26" t="s">
        <v>218</v>
      </c>
      <c r="AT145" s="26" t="s">
        <v>304</v>
      </c>
      <c r="AU145" s="26" t="s">
        <v>83</v>
      </c>
      <c r="AY145" s="26" t="s">
        <v>182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26" t="s">
        <v>81</v>
      </c>
      <c r="BK145" s="216">
        <f>ROUND(I145*H145,2)</f>
        <v>0</v>
      </c>
      <c r="BL145" s="26" t="s">
        <v>189</v>
      </c>
      <c r="BM145" s="26" t="s">
        <v>637</v>
      </c>
    </row>
    <row r="146" spans="2:65" s="12" customFormat="1" ht="13.5">
      <c r="B146" s="217"/>
      <c r="C146" s="218"/>
      <c r="D146" s="219" t="s">
        <v>191</v>
      </c>
      <c r="E146" s="218"/>
      <c r="F146" s="221" t="s">
        <v>638</v>
      </c>
      <c r="G146" s="218"/>
      <c r="H146" s="222">
        <v>6</v>
      </c>
      <c r="I146" s="223"/>
      <c r="J146" s="218"/>
      <c r="K146" s="218"/>
      <c r="L146" s="224"/>
      <c r="M146" s="225"/>
      <c r="N146" s="226"/>
      <c r="O146" s="226"/>
      <c r="P146" s="226"/>
      <c r="Q146" s="226"/>
      <c r="R146" s="226"/>
      <c r="S146" s="226"/>
      <c r="T146" s="227"/>
      <c r="AT146" s="228" t="s">
        <v>191</v>
      </c>
      <c r="AU146" s="228" t="s">
        <v>83</v>
      </c>
      <c r="AV146" s="12" t="s">
        <v>83</v>
      </c>
      <c r="AW146" s="12" t="s">
        <v>6</v>
      </c>
      <c r="AX146" s="12" t="s">
        <v>81</v>
      </c>
      <c r="AY146" s="228" t="s">
        <v>182</v>
      </c>
    </row>
    <row r="147" spans="2:65" s="1" customFormat="1" ht="38.25" customHeight="1">
      <c r="B147" s="43"/>
      <c r="C147" s="205" t="s">
        <v>419</v>
      </c>
      <c r="D147" s="205" t="s">
        <v>184</v>
      </c>
      <c r="E147" s="206" t="s">
        <v>639</v>
      </c>
      <c r="F147" s="207" t="s">
        <v>640</v>
      </c>
      <c r="G147" s="208" t="s">
        <v>372</v>
      </c>
      <c r="H147" s="209">
        <v>118.24</v>
      </c>
      <c r="I147" s="210"/>
      <c r="J147" s="211">
        <f>ROUND(I147*H147,2)</f>
        <v>0</v>
      </c>
      <c r="K147" s="207" t="s">
        <v>188</v>
      </c>
      <c r="L147" s="63"/>
      <c r="M147" s="212" t="s">
        <v>21</v>
      </c>
      <c r="N147" s="213" t="s">
        <v>45</v>
      </c>
      <c r="O147" s="44"/>
      <c r="P147" s="214">
        <f>O147*H147</f>
        <v>0</v>
      </c>
      <c r="Q147" s="214">
        <v>0.1295</v>
      </c>
      <c r="R147" s="214">
        <f>Q147*H147</f>
        <v>15.31208</v>
      </c>
      <c r="S147" s="214">
        <v>0</v>
      </c>
      <c r="T147" s="215">
        <f>S147*H147</f>
        <v>0</v>
      </c>
      <c r="AR147" s="26" t="s">
        <v>189</v>
      </c>
      <c r="AT147" s="26" t="s">
        <v>184</v>
      </c>
      <c r="AU147" s="26" t="s">
        <v>83</v>
      </c>
      <c r="AY147" s="26" t="s">
        <v>182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26" t="s">
        <v>81</v>
      </c>
      <c r="BK147" s="216">
        <f>ROUND(I147*H147,2)</f>
        <v>0</v>
      </c>
      <c r="BL147" s="26" t="s">
        <v>189</v>
      </c>
      <c r="BM147" s="26" t="s">
        <v>641</v>
      </c>
    </row>
    <row r="148" spans="2:65" s="12" customFormat="1" ht="13.5">
      <c r="B148" s="217"/>
      <c r="C148" s="218"/>
      <c r="D148" s="219" t="s">
        <v>191</v>
      </c>
      <c r="E148" s="220" t="s">
        <v>21</v>
      </c>
      <c r="F148" s="221" t="s">
        <v>642</v>
      </c>
      <c r="G148" s="218"/>
      <c r="H148" s="222">
        <v>118.24</v>
      </c>
      <c r="I148" s="223"/>
      <c r="J148" s="218"/>
      <c r="K148" s="218"/>
      <c r="L148" s="224"/>
      <c r="M148" s="225"/>
      <c r="N148" s="226"/>
      <c r="O148" s="226"/>
      <c r="P148" s="226"/>
      <c r="Q148" s="226"/>
      <c r="R148" s="226"/>
      <c r="S148" s="226"/>
      <c r="T148" s="227"/>
      <c r="AT148" s="228" t="s">
        <v>191</v>
      </c>
      <c r="AU148" s="228" t="s">
        <v>83</v>
      </c>
      <c r="AV148" s="12" t="s">
        <v>83</v>
      </c>
      <c r="AW148" s="12" t="s">
        <v>37</v>
      </c>
      <c r="AX148" s="12" t="s">
        <v>81</v>
      </c>
      <c r="AY148" s="228" t="s">
        <v>182</v>
      </c>
    </row>
    <row r="149" spans="2:65" s="1" customFormat="1" ht="16.5" customHeight="1">
      <c r="B149" s="43"/>
      <c r="C149" s="257" t="s">
        <v>424</v>
      </c>
      <c r="D149" s="257" t="s">
        <v>304</v>
      </c>
      <c r="E149" s="258" t="s">
        <v>643</v>
      </c>
      <c r="F149" s="259" t="s">
        <v>644</v>
      </c>
      <c r="G149" s="260" t="s">
        <v>204</v>
      </c>
      <c r="H149" s="261">
        <v>123</v>
      </c>
      <c r="I149" s="262"/>
      <c r="J149" s="263">
        <f>ROUND(I149*H149,2)</f>
        <v>0</v>
      </c>
      <c r="K149" s="259" t="s">
        <v>188</v>
      </c>
      <c r="L149" s="264"/>
      <c r="M149" s="265" t="s">
        <v>21</v>
      </c>
      <c r="N149" s="266" t="s">
        <v>45</v>
      </c>
      <c r="O149" s="44"/>
      <c r="P149" s="214">
        <f>O149*H149</f>
        <v>0</v>
      </c>
      <c r="Q149" s="214">
        <v>4.8000000000000001E-2</v>
      </c>
      <c r="R149" s="214">
        <f>Q149*H149</f>
        <v>5.9039999999999999</v>
      </c>
      <c r="S149" s="214">
        <v>0</v>
      </c>
      <c r="T149" s="215">
        <f>S149*H149</f>
        <v>0</v>
      </c>
      <c r="AR149" s="26" t="s">
        <v>218</v>
      </c>
      <c r="AT149" s="26" t="s">
        <v>304</v>
      </c>
      <c r="AU149" s="26" t="s">
        <v>83</v>
      </c>
      <c r="AY149" s="26" t="s">
        <v>182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26" t="s">
        <v>81</v>
      </c>
      <c r="BK149" s="216">
        <f>ROUND(I149*H149,2)</f>
        <v>0</v>
      </c>
      <c r="BL149" s="26" t="s">
        <v>189</v>
      </c>
      <c r="BM149" s="26" t="s">
        <v>645</v>
      </c>
    </row>
    <row r="150" spans="2:65" s="12" customFormat="1" ht="13.5">
      <c r="B150" s="217"/>
      <c r="C150" s="218"/>
      <c r="D150" s="219" t="s">
        <v>191</v>
      </c>
      <c r="E150" s="218"/>
      <c r="F150" s="221" t="s">
        <v>646</v>
      </c>
      <c r="G150" s="218"/>
      <c r="H150" s="222">
        <v>123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AT150" s="228" t="s">
        <v>191</v>
      </c>
      <c r="AU150" s="228" t="s">
        <v>83</v>
      </c>
      <c r="AV150" s="12" t="s">
        <v>83</v>
      </c>
      <c r="AW150" s="12" t="s">
        <v>6</v>
      </c>
      <c r="AX150" s="12" t="s">
        <v>81</v>
      </c>
      <c r="AY150" s="228" t="s">
        <v>182</v>
      </c>
    </row>
    <row r="151" spans="2:65" s="1" customFormat="1" ht="25.5" customHeight="1">
      <c r="B151" s="43"/>
      <c r="C151" s="205" t="s">
        <v>428</v>
      </c>
      <c r="D151" s="205" t="s">
        <v>184</v>
      </c>
      <c r="E151" s="206" t="s">
        <v>481</v>
      </c>
      <c r="F151" s="207" t="s">
        <v>482</v>
      </c>
      <c r="G151" s="208" t="s">
        <v>204</v>
      </c>
      <c r="H151" s="209">
        <v>2</v>
      </c>
      <c r="I151" s="210"/>
      <c r="J151" s="211">
        <f>ROUND(I151*H151,2)</f>
        <v>0</v>
      </c>
      <c r="K151" s="207" t="s">
        <v>188</v>
      </c>
      <c r="L151" s="63"/>
      <c r="M151" s="212" t="s">
        <v>21</v>
      </c>
      <c r="N151" s="213" t="s">
        <v>45</v>
      </c>
      <c r="O151" s="44"/>
      <c r="P151" s="214">
        <f>O151*H151</f>
        <v>0</v>
      </c>
      <c r="Q151" s="214">
        <v>6.9999999999999999E-4</v>
      </c>
      <c r="R151" s="214">
        <f>Q151*H151</f>
        <v>1.4E-3</v>
      </c>
      <c r="S151" s="214">
        <v>0</v>
      </c>
      <c r="T151" s="215">
        <f>S151*H151</f>
        <v>0</v>
      </c>
      <c r="AR151" s="26" t="s">
        <v>189</v>
      </c>
      <c r="AT151" s="26" t="s">
        <v>184</v>
      </c>
      <c r="AU151" s="26" t="s">
        <v>83</v>
      </c>
      <c r="AY151" s="26" t="s">
        <v>182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26" t="s">
        <v>81</v>
      </c>
      <c r="BK151" s="216">
        <f>ROUND(I151*H151,2)</f>
        <v>0</v>
      </c>
      <c r="BL151" s="26" t="s">
        <v>189</v>
      </c>
      <c r="BM151" s="26" t="s">
        <v>647</v>
      </c>
    </row>
    <row r="152" spans="2:65" s="1" customFormat="1" ht="16.5" customHeight="1">
      <c r="B152" s="43"/>
      <c r="C152" s="257" t="s">
        <v>433</v>
      </c>
      <c r="D152" s="257" t="s">
        <v>304</v>
      </c>
      <c r="E152" s="258" t="s">
        <v>498</v>
      </c>
      <c r="F152" s="259" t="s">
        <v>499</v>
      </c>
      <c r="G152" s="260" t="s">
        <v>204</v>
      </c>
      <c r="H152" s="261">
        <v>1</v>
      </c>
      <c r="I152" s="262"/>
      <c r="J152" s="263">
        <f>ROUND(I152*H152,2)</f>
        <v>0</v>
      </c>
      <c r="K152" s="259" t="s">
        <v>188</v>
      </c>
      <c r="L152" s="264"/>
      <c r="M152" s="265" t="s">
        <v>21</v>
      </c>
      <c r="N152" s="266" t="s">
        <v>45</v>
      </c>
      <c r="O152" s="44"/>
      <c r="P152" s="214">
        <f>O152*H152</f>
        <v>0</v>
      </c>
      <c r="Q152" s="214">
        <v>2.0999999999999999E-3</v>
      </c>
      <c r="R152" s="214">
        <f>Q152*H152</f>
        <v>2.0999999999999999E-3</v>
      </c>
      <c r="S152" s="214">
        <v>0</v>
      </c>
      <c r="T152" s="215">
        <f>S152*H152</f>
        <v>0</v>
      </c>
      <c r="AR152" s="26" t="s">
        <v>218</v>
      </c>
      <c r="AT152" s="26" t="s">
        <v>304</v>
      </c>
      <c r="AU152" s="26" t="s">
        <v>83</v>
      </c>
      <c r="AY152" s="26" t="s">
        <v>182</v>
      </c>
      <c r="BE152" s="216">
        <f>IF(N152="základní",J152,0)</f>
        <v>0</v>
      </c>
      <c r="BF152" s="216">
        <f>IF(N152="snížená",J152,0)</f>
        <v>0</v>
      </c>
      <c r="BG152" s="216">
        <f>IF(N152="zákl. přenesená",J152,0)</f>
        <v>0</v>
      </c>
      <c r="BH152" s="216">
        <f>IF(N152="sníž. přenesená",J152,0)</f>
        <v>0</v>
      </c>
      <c r="BI152" s="216">
        <f>IF(N152="nulová",J152,0)</f>
        <v>0</v>
      </c>
      <c r="BJ152" s="26" t="s">
        <v>81</v>
      </c>
      <c r="BK152" s="216">
        <f>ROUND(I152*H152,2)</f>
        <v>0</v>
      </c>
      <c r="BL152" s="26" t="s">
        <v>189</v>
      </c>
      <c r="BM152" s="26" t="s">
        <v>648</v>
      </c>
    </row>
    <row r="153" spans="2:65" s="15" customFormat="1" ht="13.5">
      <c r="B153" s="267"/>
      <c r="C153" s="268"/>
      <c r="D153" s="219" t="s">
        <v>191</v>
      </c>
      <c r="E153" s="269" t="s">
        <v>21</v>
      </c>
      <c r="F153" s="270" t="s">
        <v>486</v>
      </c>
      <c r="G153" s="268"/>
      <c r="H153" s="269" t="s">
        <v>21</v>
      </c>
      <c r="I153" s="271"/>
      <c r="J153" s="268"/>
      <c r="K153" s="268"/>
      <c r="L153" s="272"/>
      <c r="M153" s="273"/>
      <c r="N153" s="274"/>
      <c r="O153" s="274"/>
      <c r="P153" s="274"/>
      <c r="Q153" s="274"/>
      <c r="R153" s="274"/>
      <c r="S153" s="274"/>
      <c r="T153" s="275"/>
      <c r="AT153" s="276" t="s">
        <v>191</v>
      </c>
      <c r="AU153" s="276" t="s">
        <v>83</v>
      </c>
      <c r="AV153" s="15" t="s">
        <v>81</v>
      </c>
      <c r="AW153" s="15" t="s">
        <v>37</v>
      </c>
      <c r="AX153" s="15" t="s">
        <v>74</v>
      </c>
      <c r="AY153" s="276" t="s">
        <v>182</v>
      </c>
    </row>
    <row r="154" spans="2:65" s="12" customFormat="1" ht="13.5">
      <c r="B154" s="217"/>
      <c r="C154" s="218"/>
      <c r="D154" s="219" t="s">
        <v>191</v>
      </c>
      <c r="E154" s="220" t="s">
        <v>21</v>
      </c>
      <c r="F154" s="221" t="s">
        <v>649</v>
      </c>
      <c r="G154" s="218"/>
      <c r="H154" s="222">
        <v>1</v>
      </c>
      <c r="I154" s="223"/>
      <c r="J154" s="218"/>
      <c r="K154" s="218"/>
      <c r="L154" s="224"/>
      <c r="M154" s="225"/>
      <c r="N154" s="226"/>
      <c r="O154" s="226"/>
      <c r="P154" s="226"/>
      <c r="Q154" s="226"/>
      <c r="R154" s="226"/>
      <c r="S154" s="226"/>
      <c r="T154" s="227"/>
      <c r="AT154" s="228" t="s">
        <v>191</v>
      </c>
      <c r="AU154" s="228" t="s">
        <v>83</v>
      </c>
      <c r="AV154" s="12" t="s">
        <v>83</v>
      </c>
      <c r="AW154" s="12" t="s">
        <v>37</v>
      </c>
      <c r="AX154" s="12" t="s">
        <v>81</v>
      </c>
      <c r="AY154" s="228" t="s">
        <v>182</v>
      </c>
    </row>
    <row r="155" spans="2:65" s="1" customFormat="1" ht="16.5" customHeight="1">
      <c r="B155" s="43"/>
      <c r="C155" s="257" t="s">
        <v>437</v>
      </c>
      <c r="D155" s="257" t="s">
        <v>304</v>
      </c>
      <c r="E155" s="258" t="s">
        <v>650</v>
      </c>
      <c r="F155" s="259" t="s">
        <v>503</v>
      </c>
      <c r="G155" s="260" t="s">
        <v>204</v>
      </c>
      <c r="H155" s="261">
        <v>1</v>
      </c>
      <c r="I155" s="262"/>
      <c r="J155" s="263">
        <f>ROUND(I155*H155,2)</f>
        <v>0</v>
      </c>
      <c r="K155" s="259" t="s">
        <v>188</v>
      </c>
      <c r="L155" s="264"/>
      <c r="M155" s="265" t="s">
        <v>21</v>
      </c>
      <c r="N155" s="266" t="s">
        <v>45</v>
      </c>
      <c r="O155" s="44"/>
      <c r="P155" s="214">
        <f>O155*H155</f>
        <v>0</v>
      </c>
      <c r="Q155" s="214">
        <v>2.5000000000000001E-3</v>
      </c>
      <c r="R155" s="214">
        <f>Q155*H155</f>
        <v>2.5000000000000001E-3</v>
      </c>
      <c r="S155" s="214">
        <v>0</v>
      </c>
      <c r="T155" s="215">
        <f>S155*H155</f>
        <v>0</v>
      </c>
      <c r="AR155" s="26" t="s">
        <v>218</v>
      </c>
      <c r="AT155" s="26" t="s">
        <v>304</v>
      </c>
      <c r="AU155" s="26" t="s">
        <v>83</v>
      </c>
      <c r="AY155" s="26" t="s">
        <v>182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26" t="s">
        <v>81</v>
      </c>
      <c r="BK155" s="216">
        <f>ROUND(I155*H155,2)</f>
        <v>0</v>
      </c>
      <c r="BL155" s="26" t="s">
        <v>189</v>
      </c>
      <c r="BM155" s="26" t="s">
        <v>651</v>
      </c>
    </row>
    <row r="156" spans="2:65" s="15" customFormat="1" ht="13.5">
      <c r="B156" s="267"/>
      <c r="C156" s="268"/>
      <c r="D156" s="219" t="s">
        <v>191</v>
      </c>
      <c r="E156" s="269" t="s">
        <v>21</v>
      </c>
      <c r="F156" s="270" t="s">
        <v>486</v>
      </c>
      <c r="G156" s="268"/>
      <c r="H156" s="269" t="s">
        <v>21</v>
      </c>
      <c r="I156" s="271"/>
      <c r="J156" s="268"/>
      <c r="K156" s="268"/>
      <c r="L156" s="272"/>
      <c r="M156" s="273"/>
      <c r="N156" s="274"/>
      <c r="O156" s="274"/>
      <c r="P156" s="274"/>
      <c r="Q156" s="274"/>
      <c r="R156" s="274"/>
      <c r="S156" s="274"/>
      <c r="T156" s="275"/>
      <c r="AT156" s="276" t="s">
        <v>191</v>
      </c>
      <c r="AU156" s="276" t="s">
        <v>83</v>
      </c>
      <c r="AV156" s="15" t="s">
        <v>81</v>
      </c>
      <c r="AW156" s="15" t="s">
        <v>37</v>
      </c>
      <c r="AX156" s="15" t="s">
        <v>74</v>
      </c>
      <c r="AY156" s="276" t="s">
        <v>182</v>
      </c>
    </row>
    <row r="157" spans="2:65" s="12" customFormat="1" ht="13.5">
      <c r="B157" s="217"/>
      <c r="C157" s="218"/>
      <c r="D157" s="219" t="s">
        <v>191</v>
      </c>
      <c r="E157" s="220" t="s">
        <v>21</v>
      </c>
      <c r="F157" s="221" t="s">
        <v>492</v>
      </c>
      <c r="G157" s="218"/>
      <c r="H157" s="222">
        <v>1</v>
      </c>
      <c r="I157" s="223"/>
      <c r="J157" s="218"/>
      <c r="K157" s="218"/>
      <c r="L157" s="224"/>
      <c r="M157" s="225"/>
      <c r="N157" s="226"/>
      <c r="O157" s="226"/>
      <c r="P157" s="226"/>
      <c r="Q157" s="226"/>
      <c r="R157" s="226"/>
      <c r="S157" s="226"/>
      <c r="T157" s="227"/>
      <c r="AT157" s="228" t="s">
        <v>191</v>
      </c>
      <c r="AU157" s="228" t="s">
        <v>83</v>
      </c>
      <c r="AV157" s="12" t="s">
        <v>83</v>
      </c>
      <c r="AW157" s="12" t="s">
        <v>37</v>
      </c>
      <c r="AX157" s="12" t="s">
        <v>81</v>
      </c>
      <c r="AY157" s="228" t="s">
        <v>182</v>
      </c>
    </row>
    <row r="158" spans="2:65" s="1" customFormat="1" ht="16.5" customHeight="1">
      <c r="B158" s="43"/>
      <c r="C158" s="205" t="s">
        <v>441</v>
      </c>
      <c r="D158" s="205" t="s">
        <v>184</v>
      </c>
      <c r="E158" s="206" t="s">
        <v>506</v>
      </c>
      <c r="F158" s="207" t="s">
        <v>507</v>
      </c>
      <c r="G158" s="208" t="s">
        <v>204</v>
      </c>
      <c r="H158" s="209">
        <v>2</v>
      </c>
      <c r="I158" s="210"/>
      <c r="J158" s="211">
        <f>ROUND(I158*H158,2)</f>
        <v>0</v>
      </c>
      <c r="K158" s="207" t="s">
        <v>188</v>
      </c>
      <c r="L158" s="63"/>
      <c r="M158" s="212" t="s">
        <v>21</v>
      </c>
      <c r="N158" s="213" t="s">
        <v>45</v>
      </c>
      <c r="O158" s="44"/>
      <c r="P158" s="214">
        <f>O158*H158</f>
        <v>0</v>
      </c>
      <c r="Q158" s="214">
        <v>0.10940999999999999</v>
      </c>
      <c r="R158" s="214">
        <f>Q158*H158</f>
        <v>0.21881999999999999</v>
      </c>
      <c r="S158" s="214">
        <v>0</v>
      </c>
      <c r="T158" s="215">
        <f>S158*H158</f>
        <v>0</v>
      </c>
      <c r="AR158" s="26" t="s">
        <v>189</v>
      </c>
      <c r="AT158" s="26" t="s">
        <v>184</v>
      </c>
      <c r="AU158" s="26" t="s">
        <v>83</v>
      </c>
      <c r="AY158" s="26" t="s">
        <v>182</v>
      </c>
      <c r="BE158" s="216">
        <f>IF(N158="základní",J158,0)</f>
        <v>0</v>
      </c>
      <c r="BF158" s="216">
        <f>IF(N158="snížená",J158,0)</f>
        <v>0</v>
      </c>
      <c r="BG158" s="216">
        <f>IF(N158="zákl. přenesená",J158,0)</f>
        <v>0</v>
      </c>
      <c r="BH158" s="216">
        <f>IF(N158="sníž. přenesená",J158,0)</f>
        <v>0</v>
      </c>
      <c r="BI158" s="216">
        <f>IF(N158="nulová",J158,0)</f>
        <v>0</v>
      </c>
      <c r="BJ158" s="26" t="s">
        <v>81</v>
      </c>
      <c r="BK158" s="216">
        <f>ROUND(I158*H158,2)</f>
        <v>0</v>
      </c>
      <c r="BL158" s="26" t="s">
        <v>189</v>
      </c>
      <c r="BM158" s="26" t="s">
        <v>652</v>
      </c>
    </row>
    <row r="159" spans="2:65" s="1" customFormat="1" ht="16.5" customHeight="1">
      <c r="B159" s="43"/>
      <c r="C159" s="257" t="s">
        <v>445</v>
      </c>
      <c r="D159" s="257" t="s">
        <v>304</v>
      </c>
      <c r="E159" s="258" t="s">
        <v>514</v>
      </c>
      <c r="F159" s="259" t="s">
        <v>515</v>
      </c>
      <c r="G159" s="260" t="s">
        <v>204</v>
      </c>
      <c r="H159" s="261">
        <v>2</v>
      </c>
      <c r="I159" s="262"/>
      <c r="J159" s="263">
        <f>ROUND(I159*H159,2)</f>
        <v>0</v>
      </c>
      <c r="K159" s="259" t="s">
        <v>188</v>
      </c>
      <c r="L159" s="264"/>
      <c r="M159" s="265" t="s">
        <v>21</v>
      </c>
      <c r="N159" s="266" t="s">
        <v>45</v>
      </c>
      <c r="O159" s="44"/>
      <c r="P159" s="214">
        <f>O159*H159</f>
        <v>0</v>
      </c>
      <c r="Q159" s="214">
        <v>6.4999999999999997E-3</v>
      </c>
      <c r="R159" s="214">
        <f>Q159*H159</f>
        <v>1.2999999999999999E-2</v>
      </c>
      <c r="S159" s="214">
        <v>0</v>
      </c>
      <c r="T159" s="215">
        <f>S159*H159</f>
        <v>0</v>
      </c>
      <c r="AR159" s="26" t="s">
        <v>218</v>
      </c>
      <c r="AT159" s="26" t="s">
        <v>304</v>
      </c>
      <c r="AU159" s="26" t="s">
        <v>83</v>
      </c>
      <c r="AY159" s="26" t="s">
        <v>182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26" t="s">
        <v>81</v>
      </c>
      <c r="BK159" s="216">
        <f>ROUND(I159*H159,2)</f>
        <v>0</v>
      </c>
      <c r="BL159" s="26" t="s">
        <v>189</v>
      </c>
      <c r="BM159" s="26" t="s">
        <v>653</v>
      </c>
    </row>
    <row r="160" spans="2:65" s="1" customFormat="1" ht="16.5" customHeight="1">
      <c r="B160" s="43"/>
      <c r="C160" s="257" t="s">
        <v>449</v>
      </c>
      <c r="D160" s="257" t="s">
        <v>304</v>
      </c>
      <c r="E160" s="258" t="s">
        <v>518</v>
      </c>
      <c r="F160" s="259" t="s">
        <v>519</v>
      </c>
      <c r="G160" s="260" t="s">
        <v>204</v>
      </c>
      <c r="H160" s="261">
        <v>2</v>
      </c>
      <c r="I160" s="262"/>
      <c r="J160" s="263">
        <f>ROUND(I160*H160,2)</f>
        <v>0</v>
      </c>
      <c r="K160" s="259" t="s">
        <v>188</v>
      </c>
      <c r="L160" s="264"/>
      <c r="M160" s="265" t="s">
        <v>21</v>
      </c>
      <c r="N160" s="266" t="s">
        <v>45</v>
      </c>
      <c r="O160" s="44"/>
      <c r="P160" s="214">
        <f>O160*H160</f>
        <v>0</v>
      </c>
      <c r="Q160" s="214">
        <v>1.4999999999999999E-4</v>
      </c>
      <c r="R160" s="214">
        <f>Q160*H160</f>
        <v>2.9999999999999997E-4</v>
      </c>
      <c r="S160" s="214">
        <v>0</v>
      </c>
      <c r="T160" s="215">
        <f>S160*H160</f>
        <v>0</v>
      </c>
      <c r="AR160" s="26" t="s">
        <v>218</v>
      </c>
      <c r="AT160" s="26" t="s">
        <v>304</v>
      </c>
      <c r="AU160" s="26" t="s">
        <v>83</v>
      </c>
      <c r="AY160" s="26" t="s">
        <v>182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26" t="s">
        <v>81</v>
      </c>
      <c r="BK160" s="216">
        <f>ROUND(I160*H160,2)</f>
        <v>0</v>
      </c>
      <c r="BL160" s="26" t="s">
        <v>189</v>
      </c>
      <c r="BM160" s="26" t="s">
        <v>654</v>
      </c>
    </row>
    <row r="161" spans="2:65" s="1" customFormat="1" ht="16.5" customHeight="1">
      <c r="B161" s="43"/>
      <c r="C161" s="257" t="s">
        <v>455</v>
      </c>
      <c r="D161" s="257" t="s">
        <v>304</v>
      </c>
      <c r="E161" s="258" t="s">
        <v>522</v>
      </c>
      <c r="F161" s="259" t="s">
        <v>523</v>
      </c>
      <c r="G161" s="260" t="s">
        <v>204</v>
      </c>
      <c r="H161" s="261">
        <v>4</v>
      </c>
      <c r="I161" s="262"/>
      <c r="J161" s="263">
        <f>ROUND(I161*H161,2)</f>
        <v>0</v>
      </c>
      <c r="K161" s="259" t="s">
        <v>188</v>
      </c>
      <c r="L161" s="264"/>
      <c r="M161" s="265" t="s">
        <v>21</v>
      </c>
      <c r="N161" s="266" t="s">
        <v>45</v>
      </c>
      <c r="O161" s="44"/>
      <c r="P161" s="214">
        <f>O161*H161</f>
        <v>0</v>
      </c>
      <c r="Q161" s="214">
        <v>4.0000000000000002E-4</v>
      </c>
      <c r="R161" s="214">
        <f>Q161*H161</f>
        <v>1.6000000000000001E-3</v>
      </c>
      <c r="S161" s="214">
        <v>0</v>
      </c>
      <c r="T161" s="215">
        <f>S161*H161</f>
        <v>0</v>
      </c>
      <c r="AR161" s="26" t="s">
        <v>218</v>
      </c>
      <c r="AT161" s="26" t="s">
        <v>304</v>
      </c>
      <c r="AU161" s="26" t="s">
        <v>83</v>
      </c>
      <c r="AY161" s="26" t="s">
        <v>182</v>
      </c>
      <c r="BE161" s="216">
        <f>IF(N161="základní",J161,0)</f>
        <v>0</v>
      </c>
      <c r="BF161" s="216">
        <f>IF(N161="snížená",J161,0)</f>
        <v>0</v>
      </c>
      <c r="BG161" s="216">
        <f>IF(N161="zákl. přenesená",J161,0)</f>
        <v>0</v>
      </c>
      <c r="BH161" s="216">
        <f>IF(N161="sníž. přenesená",J161,0)</f>
        <v>0</v>
      </c>
      <c r="BI161" s="216">
        <f>IF(N161="nulová",J161,0)</f>
        <v>0</v>
      </c>
      <c r="BJ161" s="26" t="s">
        <v>81</v>
      </c>
      <c r="BK161" s="216">
        <f>ROUND(I161*H161,2)</f>
        <v>0</v>
      </c>
      <c r="BL161" s="26" t="s">
        <v>189</v>
      </c>
      <c r="BM161" s="26" t="s">
        <v>655</v>
      </c>
    </row>
    <row r="162" spans="2:65" s="11" customFormat="1" ht="22.35" customHeight="1">
      <c r="B162" s="189"/>
      <c r="C162" s="190"/>
      <c r="D162" s="191" t="s">
        <v>73</v>
      </c>
      <c r="E162" s="203" t="s">
        <v>252</v>
      </c>
      <c r="F162" s="203" t="s">
        <v>253</v>
      </c>
      <c r="G162" s="190"/>
      <c r="H162" s="190"/>
      <c r="I162" s="193"/>
      <c r="J162" s="204">
        <f>BK162</f>
        <v>0</v>
      </c>
      <c r="K162" s="190"/>
      <c r="L162" s="195"/>
      <c r="M162" s="196"/>
      <c r="N162" s="197"/>
      <c r="O162" s="197"/>
      <c r="P162" s="198">
        <f>P163</f>
        <v>0</v>
      </c>
      <c r="Q162" s="197"/>
      <c r="R162" s="198">
        <f>R163</f>
        <v>0</v>
      </c>
      <c r="S162" s="197"/>
      <c r="T162" s="199">
        <f>T163</f>
        <v>0</v>
      </c>
      <c r="AR162" s="200" t="s">
        <v>81</v>
      </c>
      <c r="AT162" s="201" t="s">
        <v>73</v>
      </c>
      <c r="AU162" s="201" t="s">
        <v>83</v>
      </c>
      <c r="AY162" s="200" t="s">
        <v>182</v>
      </c>
      <c r="BK162" s="202">
        <f>BK163</f>
        <v>0</v>
      </c>
    </row>
    <row r="163" spans="2:65" s="1" customFormat="1" ht="25.5" customHeight="1">
      <c r="B163" s="43"/>
      <c r="C163" s="205" t="s">
        <v>460</v>
      </c>
      <c r="D163" s="205" t="s">
        <v>184</v>
      </c>
      <c r="E163" s="206" t="s">
        <v>553</v>
      </c>
      <c r="F163" s="207" t="s">
        <v>554</v>
      </c>
      <c r="G163" s="208" t="s">
        <v>258</v>
      </c>
      <c r="H163" s="209">
        <v>50.387999999999998</v>
      </c>
      <c r="I163" s="210"/>
      <c r="J163" s="211">
        <f>ROUND(I163*H163,2)</f>
        <v>0</v>
      </c>
      <c r="K163" s="207" t="s">
        <v>268</v>
      </c>
      <c r="L163" s="63"/>
      <c r="M163" s="212" t="s">
        <v>21</v>
      </c>
      <c r="N163" s="242" t="s">
        <v>45</v>
      </c>
      <c r="O163" s="243"/>
      <c r="P163" s="244">
        <f>O163*H163</f>
        <v>0</v>
      </c>
      <c r="Q163" s="244">
        <v>0</v>
      </c>
      <c r="R163" s="244">
        <f>Q163*H163</f>
        <v>0</v>
      </c>
      <c r="S163" s="244">
        <v>0</v>
      </c>
      <c r="T163" s="245">
        <f>S163*H163</f>
        <v>0</v>
      </c>
      <c r="AR163" s="26" t="s">
        <v>189</v>
      </c>
      <c r="AT163" s="26" t="s">
        <v>184</v>
      </c>
      <c r="AU163" s="26" t="s">
        <v>197</v>
      </c>
      <c r="AY163" s="26" t="s">
        <v>182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26" t="s">
        <v>81</v>
      </c>
      <c r="BK163" s="216">
        <f>ROUND(I163*H163,2)</f>
        <v>0</v>
      </c>
      <c r="BL163" s="26" t="s">
        <v>189</v>
      </c>
      <c r="BM163" s="26" t="s">
        <v>656</v>
      </c>
    </row>
    <row r="164" spans="2:65" s="1" customFormat="1" ht="6.95" customHeight="1">
      <c r="B164" s="58"/>
      <c r="C164" s="59"/>
      <c r="D164" s="59"/>
      <c r="E164" s="59"/>
      <c r="F164" s="59"/>
      <c r="G164" s="59"/>
      <c r="H164" s="59"/>
      <c r="I164" s="150"/>
      <c r="J164" s="59"/>
      <c r="K164" s="59"/>
      <c r="L164" s="63"/>
    </row>
  </sheetData>
  <sheetProtection algorithmName="SHA-512" hashValue="09zKzUWQFHYhknl+V18gzRn++/UDJc4/VIngPcHs5rMRxRkvioB8vY12kc5kKwt99vVRy3YIOYp4n6uUx7DbLg==" saltValue="k7BSFPkYYCwX/ZejWd8cslzcDflceAH3JQ8hyCdlfUw2J+XKO+TOe+Ib12fyytvayVfTCyLPFGGnaAmDdKgOJQ==" spinCount="100000" sheet="1" objects="1" scenarios="1" formatColumns="0" formatRows="0" autoFilter="0"/>
  <autoFilter ref="C89:K163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5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100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ht="15">
      <c r="B8" s="30"/>
      <c r="C8" s="31"/>
      <c r="D8" s="39" t="s">
        <v>152</v>
      </c>
      <c r="E8" s="31"/>
      <c r="F8" s="31"/>
      <c r="G8" s="31"/>
      <c r="H8" s="31"/>
      <c r="I8" s="128"/>
      <c r="J8" s="31"/>
      <c r="K8" s="33"/>
    </row>
    <row r="9" spans="1:70" s="1" customFormat="1" ht="16.5" customHeight="1">
      <c r="B9" s="43"/>
      <c r="C9" s="44"/>
      <c r="D9" s="44"/>
      <c r="E9" s="416" t="s">
        <v>270</v>
      </c>
      <c r="F9" s="418"/>
      <c r="G9" s="418"/>
      <c r="H9" s="418"/>
      <c r="I9" s="129"/>
      <c r="J9" s="44"/>
      <c r="K9" s="47"/>
    </row>
    <row r="10" spans="1:70" s="1" customFormat="1" ht="15">
      <c r="B10" s="43"/>
      <c r="C10" s="44"/>
      <c r="D10" s="39" t="s">
        <v>154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9" t="s">
        <v>657</v>
      </c>
      <c r="F11" s="418"/>
      <c r="G11" s="418"/>
      <c r="H11" s="418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9" t="s">
        <v>20</v>
      </c>
      <c r="E13" s="44"/>
      <c r="F13" s="37" t="s">
        <v>21</v>
      </c>
      <c r="G13" s="44"/>
      <c r="H13" s="44"/>
      <c r="I13" s="130" t="s">
        <v>22</v>
      </c>
      <c r="J13" s="37" t="s">
        <v>21</v>
      </c>
      <c r="K13" s="47"/>
    </row>
    <row r="14" spans="1:70" s="1" customFormat="1" ht="14.45" customHeight="1">
      <c r="B14" s="43"/>
      <c r="C14" s="44"/>
      <c r="D14" s="39" t="s">
        <v>23</v>
      </c>
      <c r="E14" s="44"/>
      <c r="F14" s="37" t="s">
        <v>24</v>
      </c>
      <c r="G14" s="44"/>
      <c r="H14" s="44"/>
      <c r="I14" s="130" t="s">
        <v>25</v>
      </c>
      <c r="J14" s="131" t="str">
        <f>'Rekapitulace stavby'!AN8</f>
        <v>4. 5. 2018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9" t="s">
        <v>27</v>
      </c>
      <c r="E16" s="44"/>
      <c r="F16" s="44"/>
      <c r="G16" s="44"/>
      <c r="H16" s="44"/>
      <c r="I16" s="130" t="s">
        <v>28</v>
      </c>
      <c r="J16" s="37" t="s">
        <v>21</v>
      </c>
      <c r="K16" s="47"/>
    </row>
    <row r="17" spans="2:11" s="1" customFormat="1" ht="18" customHeight="1">
      <c r="B17" s="43"/>
      <c r="C17" s="44"/>
      <c r="D17" s="44"/>
      <c r="E17" s="37" t="s">
        <v>29</v>
      </c>
      <c r="F17" s="44"/>
      <c r="G17" s="44"/>
      <c r="H17" s="44"/>
      <c r="I17" s="130" t="s">
        <v>30</v>
      </c>
      <c r="J17" s="37" t="s">
        <v>21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9" t="s">
        <v>31</v>
      </c>
      <c r="E19" s="44"/>
      <c r="F19" s="44"/>
      <c r="G19" s="44"/>
      <c r="H19" s="44"/>
      <c r="I19" s="130" t="s">
        <v>28</v>
      </c>
      <c r="J19" s="37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7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30</v>
      </c>
      <c r="J20" s="37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9" t="s">
        <v>33</v>
      </c>
      <c r="E22" s="44"/>
      <c r="F22" s="44"/>
      <c r="G22" s="44"/>
      <c r="H22" s="44"/>
      <c r="I22" s="130" t="s">
        <v>28</v>
      </c>
      <c r="J22" s="37" t="s">
        <v>34</v>
      </c>
      <c r="K22" s="47"/>
    </row>
    <row r="23" spans="2:11" s="1" customFormat="1" ht="18" customHeight="1">
      <c r="B23" s="43"/>
      <c r="C23" s="44"/>
      <c r="D23" s="44"/>
      <c r="E23" s="37" t="s">
        <v>35</v>
      </c>
      <c r="F23" s="44"/>
      <c r="G23" s="44"/>
      <c r="H23" s="44"/>
      <c r="I23" s="130" t="s">
        <v>30</v>
      </c>
      <c r="J23" s="37" t="s">
        <v>36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9" t="s">
        <v>38</v>
      </c>
      <c r="E25" s="44"/>
      <c r="F25" s="44"/>
      <c r="G25" s="44"/>
      <c r="H25" s="44"/>
      <c r="I25" s="129"/>
      <c r="J25" s="44"/>
      <c r="K25" s="47"/>
    </row>
    <row r="26" spans="2:11" s="7" customFormat="1" ht="16.5" customHeight="1">
      <c r="B26" s="132"/>
      <c r="C26" s="133"/>
      <c r="D26" s="133"/>
      <c r="E26" s="381" t="s">
        <v>21</v>
      </c>
      <c r="F26" s="381"/>
      <c r="G26" s="381"/>
      <c r="H26" s="38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40</v>
      </c>
      <c r="E29" s="44"/>
      <c r="F29" s="44"/>
      <c r="G29" s="44"/>
      <c r="H29" s="44"/>
      <c r="I29" s="129"/>
      <c r="J29" s="139">
        <f>ROUND(J90,2)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42</v>
      </c>
      <c r="G31" s="44"/>
      <c r="H31" s="44"/>
      <c r="I31" s="140" t="s">
        <v>41</v>
      </c>
      <c r="J31" s="48" t="s">
        <v>43</v>
      </c>
      <c r="K31" s="47"/>
    </row>
    <row r="32" spans="2:11" s="1" customFormat="1" ht="14.45" customHeight="1">
      <c r="B32" s="43"/>
      <c r="C32" s="44"/>
      <c r="D32" s="51" t="s">
        <v>44</v>
      </c>
      <c r="E32" s="51" t="s">
        <v>45</v>
      </c>
      <c r="F32" s="141">
        <f>ROUND(SUM(BE90:BE164), 2)</f>
        <v>0</v>
      </c>
      <c r="G32" s="44"/>
      <c r="H32" s="44"/>
      <c r="I32" s="142">
        <v>0.21</v>
      </c>
      <c r="J32" s="141">
        <f>ROUND(ROUND((SUM(BE90:BE164)),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46</v>
      </c>
      <c r="F33" s="141">
        <f>ROUND(SUM(BF90:BF164), 2)</f>
        <v>0</v>
      </c>
      <c r="G33" s="44"/>
      <c r="H33" s="44"/>
      <c r="I33" s="142">
        <v>0.15</v>
      </c>
      <c r="J33" s="141">
        <f>ROUND(ROUND((SUM(BF90:BF164)),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47</v>
      </c>
      <c r="F34" s="141">
        <f>ROUND(SUM(BG90:BG164),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48</v>
      </c>
      <c r="F35" s="141">
        <f>ROUND(SUM(BH90:BH164),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49</v>
      </c>
      <c r="F36" s="141">
        <f>ROUND(SUM(BI90:BI164),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50</v>
      </c>
      <c r="E38" s="81"/>
      <c r="F38" s="81"/>
      <c r="G38" s="145" t="s">
        <v>51</v>
      </c>
      <c r="H38" s="146" t="s">
        <v>52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2" t="s">
        <v>156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9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6.5" customHeight="1">
      <c r="B47" s="43"/>
      <c r="C47" s="44"/>
      <c r="D47" s="44"/>
      <c r="E47" s="416" t="str">
        <f>E7</f>
        <v>OBCHVAT KRÁLŮV DVŮR - silnice II. třídy - I. etapa</v>
      </c>
      <c r="F47" s="417"/>
      <c r="G47" s="417"/>
      <c r="H47" s="417"/>
      <c r="I47" s="129"/>
      <c r="J47" s="44"/>
      <c r="K47" s="47"/>
    </row>
    <row r="48" spans="2:11" ht="15">
      <c r="B48" s="30"/>
      <c r="C48" s="39" t="s">
        <v>152</v>
      </c>
      <c r="D48" s="31"/>
      <c r="E48" s="31"/>
      <c r="F48" s="31"/>
      <c r="G48" s="31"/>
      <c r="H48" s="31"/>
      <c r="I48" s="128"/>
      <c r="J48" s="31"/>
      <c r="K48" s="33"/>
    </row>
    <row r="49" spans="2:47" s="1" customFormat="1" ht="16.5" customHeight="1">
      <c r="B49" s="43"/>
      <c r="C49" s="44"/>
      <c r="D49" s="44"/>
      <c r="E49" s="416" t="s">
        <v>270</v>
      </c>
      <c r="F49" s="418"/>
      <c r="G49" s="418"/>
      <c r="H49" s="418"/>
      <c r="I49" s="129"/>
      <c r="J49" s="44"/>
      <c r="K49" s="47"/>
    </row>
    <row r="50" spans="2:47" s="1" customFormat="1" ht="14.45" customHeight="1">
      <c r="B50" s="43"/>
      <c r="C50" s="39" t="s">
        <v>154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17.25" customHeight="1">
      <c r="B51" s="43"/>
      <c r="C51" s="44"/>
      <c r="D51" s="44"/>
      <c r="E51" s="419" t="str">
        <f>E11</f>
        <v>SO 103 - Větev C</v>
      </c>
      <c r="F51" s="418"/>
      <c r="G51" s="418"/>
      <c r="H51" s="418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9" t="s">
        <v>23</v>
      </c>
      <c r="D53" s="44"/>
      <c r="E53" s="44"/>
      <c r="F53" s="37" t="str">
        <f>F14</f>
        <v>Králův Dvůr</v>
      </c>
      <c r="G53" s="44"/>
      <c r="H53" s="44"/>
      <c r="I53" s="130" t="s">
        <v>25</v>
      </c>
      <c r="J53" s="131" t="str">
        <f>IF(J14="","",J14)</f>
        <v>4. 5. 2018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9" t="s">
        <v>27</v>
      </c>
      <c r="D55" s="44"/>
      <c r="E55" s="44"/>
      <c r="F55" s="37" t="str">
        <f>E17</f>
        <v>Město Králův Dvůr, Náměstí Míru  139, 267 01</v>
      </c>
      <c r="G55" s="44"/>
      <c r="H55" s="44"/>
      <c r="I55" s="130" t="s">
        <v>33</v>
      </c>
      <c r="J55" s="381" t="str">
        <f>E23</f>
        <v>Spektra s.r.o.Beroun, V Hlinkách 1548, 266 01</v>
      </c>
      <c r="K55" s="47"/>
    </row>
    <row r="56" spans="2:47" s="1" customFormat="1" ht="14.45" customHeight="1">
      <c r="B56" s="43"/>
      <c r="C56" s="39" t="s">
        <v>31</v>
      </c>
      <c r="D56" s="44"/>
      <c r="E56" s="44"/>
      <c r="F56" s="37" t="str">
        <f>IF(E20="","",E20)</f>
        <v/>
      </c>
      <c r="G56" s="44"/>
      <c r="H56" s="44"/>
      <c r="I56" s="129"/>
      <c r="J56" s="420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157</v>
      </c>
      <c r="D58" s="143"/>
      <c r="E58" s="143"/>
      <c r="F58" s="143"/>
      <c r="G58" s="143"/>
      <c r="H58" s="143"/>
      <c r="I58" s="156"/>
      <c r="J58" s="157" t="s">
        <v>158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159</v>
      </c>
      <c r="D60" s="44"/>
      <c r="E60" s="44"/>
      <c r="F60" s="44"/>
      <c r="G60" s="44"/>
      <c r="H60" s="44"/>
      <c r="I60" s="129"/>
      <c r="J60" s="139">
        <f>J90</f>
        <v>0</v>
      </c>
      <c r="K60" s="47"/>
      <c r="AU60" s="26" t="s">
        <v>160</v>
      </c>
    </row>
    <row r="61" spans="2:47" s="8" customFormat="1" ht="24.95" customHeight="1">
      <c r="B61" s="160"/>
      <c r="C61" s="161"/>
      <c r="D61" s="162" t="s">
        <v>161</v>
      </c>
      <c r="E61" s="163"/>
      <c r="F61" s="163"/>
      <c r="G61" s="163"/>
      <c r="H61" s="163"/>
      <c r="I61" s="164"/>
      <c r="J61" s="165">
        <f>J91</f>
        <v>0</v>
      </c>
      <c r="K61" s="166"/>
    </row>
    <row r="62" spans="2:47" s="9" customFormat="1" ht="19.899999999999999" customHeight="1">
      <c r="B62" s="167"/>
      <c r="C62" s="168"/>
      <c r="D62" s="169" t="s">
        <v>162</v>
      </c>
      <c r="E62" s="170"/>
      <c r="F62" s="170"/>
      <c r="G62" s="170"/>
      <c r="H62" s="170"/>
      <c r="I62" s="171"/>
      <c r="J62" s="172">
        <f>J92</f>
        <v>0</v>
      </c>
      <c r="K62" s="173"/>
    </row>
    <row r="63" spans="2:47" s="9" customFormat="1" ht="19.899999999999999" customHeight="1">
      <c r="B63" s="167"/>
      <c r="C63" s="168"/>
      <c r="D63" s="169" t="s">
        <v>272</v>
      </c>
      <c r="E63" s="170"/>
      <c r="F63" s="170"/>
      <c r="G63" s="170"/>
      <c r="H63" s="170"/>
      <c r="I63" s="171"/>
      <c r="J63" s="172">
        <f>J108</f>
        <v>0</v>
      </c>
      <c r="K63" s="173"/>
    </row>
    <row r="64" spans="2:47" s="9" customFormat="1" ht="19.899999999999999" customHeight="1">
      <c r="B64" s="167"/>
      <c r="C64" s="168"/>
      <c r="D64" s="169" t="s">
        <v>274</v>
      </c>
      <c r="E64" s="170"/>
      <c r="F64" s="170"/>
      <c r="G64" s="170"/>
      <c r="H64" s="170"/>
      <c r="I64" s="171"/>
      <c r="J64" s="172">
        <f>J119</f>
        <v>0</v>
      </c>
      <c r="K64" s="173"/>
    </row>
    <row r="65" spans="2:12" s="9" customFormat="1" ht="14.85" customHeight="1">
      <c r="B65" s="167"/>
      <c r="C65" s="168"/>
      <c r="D65" s="169" t="s">
        <v>658</v>
      </c>
      <c r="E65" s="170"/>
      <c r="F65" s="170"/>
      <c r="G65" s="170"/>
      <c r="H65" s="170"/>
      <c r="I65" s="171"/>
      <c r="J65" s="172">
        <f>J120</f>
        <v>0</v>
      </c>
      <c r="K65" s="173"/>
    </row>
    <row r="66" spans="2:12" s="9" customFormat="1" ht="14.85" customHeight="1">
      <c r="B66" s="167"/>
      <c r="C66" s="168"/>
      <c r="D66" s="169" t="s">
        <v>567</v>
      </c>
      <c r="E66" s="170"/>
      <c r="F66" s="170"/>
      <c r="G66" s="170"/>
      <c r="H66" s="170"/>
      <c r="I66" s="171"/>
      <c r="J66" s="172">
        <f>J134</f>
        <v>0</v>
      </c>
      <c r="K66" s="173"/>
    </row>
    <row r="67" spans="2:12" s="9" customFormat="1" ht="19.899999999999999" customHeight="1">
      <c r="B67" s="167"/>
      <c r="C67" s="168"/>
      <c r="D67" s="169" t="s">
        <v>275</v>
      </c>
      <c r="E67" s="170"/>
      <c r="F67" s="170"/>
      <c r="G67" s="170"/>
      <c r="H67" s="170"/>
      <c r="I67" s="171"/>
      <c r="J67" s="172">
        <f>J143</f>
        <v>0</v>
      </c>
      <c r="K67" s="173"/>
    </row>
    <row r="68" spans="2:12" s="9" customFormat="1" ht="14.85" customHeight="1">
      <c r="B68" s="167"/>
      <c r="C68" s="168"/>
      <c r="D68" s="169" t="s">
        <v>164</v>
      </c>
      <c r="E68" s="170"/>
      <c r="F68" s="170"/>
      <c r="G68" s="170"/>
      <c r="H68" s="170"/>
      <c r="I68" s="171"/>
      <c r="J68" s="172">
        <f>J163</f>
        <v>0</v>
      </c>
      <c r="K68" s="173"/>
    </row>
    <row r="69" spans="2:12" s="1" customFormat="1" ht="21.75" customHeight="1">
      <c r="B69" s="43"/>
      <c r="C69" s="44"/>
      <c r="D69" s="44"/>
      <c r="E69" s="44"/>
      <c r="F69" s="44"/>
      <c r="G69" s="44"/>
      <c r="H69" s="44"/>
      <c r="I69" s="129"/>
      <c r="J69" s="44"/>
      <c r="K69" s="47"/>
    </row>
    <row r="70" spans="2:12" s="1" customFormat="1" ht="6.95" customHeight="1">
      <c r="B70" s="58"/>
      <c r="C70" s="59"/>
      <c r="D70" s="59"/>
      <c r="E70" s="59"/>
      <c r="F70" s="59"/>
      <c r="G70" s="59"/>
      <c r="H70" s="59"/>
      <c r="I70" s="150"/>
      <c r="J70" s="59"/>
      <c r="K70" s="60"/>
    </row>
    <row r="74" spans="2:12" s="1" customFormat="1" ht="6.95" customHeight="1">
      <c r="B74" s="61"/>
      <c r="C74" s="62"/>
      <c r="D74" s="62"/>
      <c r="E74" s="62"/>
      <c r="F74" s="62"/>
      <c r="G74" s="62"/>
      <c r="H74" s="62"/>
      <c r="I74" s="153"/>
      <c r="J74" s="62"/>
      <c r="K74" s="62"/>
      <c r="L74" s="63"/>
    </row>
    <row r="75" spans="2:12" s="1" customFormat="1" ht="36.950000000000003" customHeight="1">
      <c r="B75" s="43"/>
      <c r="C75" s="64" t="s">
        <v>166</v>
      </c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6.95" customHeight="1">
      <c r="B76" s="43"/>
      <c r="C76" s="65"/>
      <c r="D76" s="65"/>
      <c r="E76" s="65"/>
      <c r="F76" s="65"/>
      <c r="G76" s="65"/>
      <c r="H76" s="65"/>
      <c r="I76" s="174"/>
      <c r="J76" s="65"/>
      <c r="K76" s="65"/>
      <c r="L76" s="63"/>
    </row>
    <row r="77" spans="2:12" s="1" customFormat="1" ht="14.45" customHeight="1">
      <c r="B77" s="43"/>
      <c r="C77" s="67" t="s">
        <v>18</v>
      </c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16.5" customHeight="1">
      <c r="B78" s="43"/>
      <c r="C78" s="65"/>
      <c r="D78" s="65"/>
      <c r="E78" s="421" t="str">
        <f>E7</f>
        <v>OBCHVAT KRÁLŮV DVŮR - silnice II. třídy - I. etapa</v>
      </c>
      <c r="F78" s="422"/>
      <c r="G78" s="422"/>
      <c r="H78" s="422"/>
      <c r="I78" s="174"/>
      <c r="J78" s="65"/>
      <c r="K78" s="65"/>
      <c r="L78" s="63"/>
    </row>
    <row r="79" spans="2:12" ht="15">
      <c r="B79" s="30"/>
      <c r="C79" s="67" t="s">
        <v>152</v>
      </c>
      <c r="D79" s="175"/>
      <c r="E79" s="175"/>
      <c r="F79" s="175"/>
      <c r="G79" s="175"/>
      <c r="H79" s="175"/>
      <c r="J79" s="175"/>
      <c r="K79" s="175"/>
      <c r="L79" s="176"/>
    </row>
    <row r="80" spans="2:12" s="1" customFormat="1" ht="16.5" customHeight="1">
      <c r="B80" s="43"/>
      <c r="C80" s="65"/>
      <c r="D80" s="65"/>
      <c r="E80" s="421" t="s">
        <v>270</v>
      </c>
      <c r="F80" s="423"/>
      <c r="G80" s="423"/>
      <c r="H80" s="423"/>
      <c r="I80" s="174"/>
      <c r="J80" s="65"/>
      <c r="K80" s="65"/>
      <c r="L80" s="63"/>
    </row>
    <row r="81" spans="2:65" s="1" customFormat="1" ht="14.45" customHeight="1">
      <c r="B81" s="43"/>
      <c r="C81" s="67" t="s">
        <v>154</v>
      </c>
      <c r="D81" s="65"/>
      <c r="E81" s="65"/>
      <c r="F81" s="65"/>
      <c r="G81" s="65"/>
      <c r="H81" s="65"/>
      <c r="I81" s="174"/>
      <c r="J81" s="65"/>
      <c r="K81" s="65"/>
      <c r="L81" s="63"/>
    </row>
    <row r="82" spans="2:65" s="1" customFormat="1" ht="17.25" customHeight="1">
      <c r="B82" s="43"/>
      <c r="C82" s="65"/>
      <c r="D82" s="65"/>
      <c r="E82" s="392" t="str">
        <f>E11</f>
        <v>SO 103 - Větev C</v>
      </c>
      <c r="F82" s="423"/>
      <c r="G82" s="423"/>
      <c r="H82" s="423"/>
      <c r="I82" s="174"/>
      <c r="J82" s="65"/>
      <c r="K82" s="65"/>
      <c r="L82" s="63"/>
    </row>
    <row r="83" spans="2:65" s="1" customFormat="1" ht="6.95" customHeight="1">
      <c r="B83" s="43"/>
      <c r="C83" s="65"/>
      <c r="D83" s="65"/>
      <c r="E83" s="65"/>
      <c r="F83" s="65"/>
      <c r="G83" s="65"/>
      <c r="H83" s="65"/>
      <c r="I83" s="174"/>
      <c r="J83" s="65"/>
      <c r="K83" s="65"/>
      <c r="L83" s="63"/>
    </row>
    <row r="84" spans="2:65" s="1" customFormat="1" ht="18" customHeight="1">
      <c r="B84" s="43"/>
      <c r="C84" s="67" t="s">
        <v>23</v>
      </c>
      <c r="D84" s="65"/>
      <c r="E84" s="65"/>
      <c r="F84" s="177" t="str">
        <f>F14</f>
        <v>Králův Dvůr</v>
      </c>
      <c r="G84" s="65"/>
      <c r="H84" s="65"/>
      <c r="I84" s="178" t="s">
        <v>25</v>
      </c>
      <c r="J84" s="75" t="str">
        <f>IF(J14="","",J14)</f>
        <v>4. 5. 2018</v>
      </c>
      <c r="K84" s="65"/>
      <c r="L84" s="63"/>
    </row>
    <row r="85" spans="2:65" s="1" customFormat="1" ht="6.95" customHeight="1">
      <c r="B85" s="43"/>
      <c r="C85" s="65"/>
      <c r="D85" s="65"/>
      <c r="E85" s="65"/>
      <c r="F85" s="65"/>
      <c r="G85" s="65"/>
      <c r="H85" s="65"/>
      <c r="I85" s="174"/>
      <c r="J85" s="65"/>
      <c r="K85" s="65"/>
      <c r="L85" s="63"/>
    </row>
    <row r="86" spans="2:65" s="1" customFormat="1" ht="15">
      <c r="B86" s="43"/>
      <c r="C86" s="67" t="s">
        <v>27</v>
      </c>
      <c r="D86" s="65"/>
      <c r="E86" s="65"/>
      <c r="F86" s="177" t="str">
        <f>E17</f>
        <v>Město Králův Dvůr, Náměstí Míru  139, 267 01</v>
      </c>
      <c r="G86" s="65"/>
      <c r="H86" s="65"/>
      <c r="I86" s="178" t="s">
        <v>33</v>
      </c>
      <c r="J86" s="177" t="str">
        <f>E23</f>
        <v>Spektra s.r.o.Beroun, V Hlinkách 1548, 266 01</v>
      </c>
      <c r="K86" s="65"/>
      <c r="L86" s="63"/>
    </row>
    <row r="87" spans="2:65" s="1" customFormat="1" ht="14.45" customHeight="1">
      <c r="B87" s="43"/>
      <c r="C87" s="67" t="s">
        <v>31</v>
      </c>
      <c r="D87" s="65"/>
      <c r="E87" s="65"/>
      <c r="F87" s="177" t="str">
        <f>IF(E20="","",E20)</f>
        <v/>
      </c>
      <c r="G87" s="65"/>
      <c r="H87" s="65"/>
      <c r="I87" s="174"/>
      <c r="J87" s="65"/>
      <c r="K87" s="65"/>
      <c r="L87" s="63"/>
    </row>
    <row r="88" spans="2:65" s="1" customFormat="1" ht="10.35" customHeight="1">
      <c r="B88" s="43"/>
      <c r="C88" s="65"/>
      <c r="D88" s="65"/>
      <c r="E88" s="65"/>
      <c r="F88" s="65"/>
      <c r="G88" s="65"/>
      <c r="H88" s="65"/>
      <c r="I88" s="174"/>
      <c r="J88" s="65"/>
      <c r="K88" s="65"/>
      <c r="L88" s="63"/>
    </row>
    <row r="89" spans="2:65" s="10" customFormat="1" ht="29.25" customHeight="1">
      <c r="B89" s="179"/>
      <c r="C89" s="180" t="s">
        <v>167</v>
      </c>
      <c r="D89" s="181" t="s">
        <v>59</v>
      </c>
      <c r="E89" s="181" t="s">
        <v>55</v>
      </c>
      <c r="F89" s="181" t="s">
        <v>168</v>
      </c>
      <c r="G89" s="181" t="s">
        <v>169</v>
      </c>
      <c r="H89" s="181" t="s">
        <v>170</v>
      </c>
      <c r="I89" s="182" t="s">
        <v>171</v>
      </c>
      <c r="J89" s="181" t="s">
        <v>158</v>
      </c>
      <c r="K89" s="183" t="s">
        <v>172</v>
      </c>
      <c r="L89" s="184"/>
      <c r="M89" s="83" t="s">
        <v>173</v>
      </c>
      <c r="N89" s="84" t="s">
        <v>44</v>
      </c>
      <c r="O89" s="84" t="s">
        <v>174</v>
      </c>
      <c r="P89" s="84" t="s">
        <v>175</v>
      </c>
      <c r="Q89" s="84" t="s">
        <v>176</v>
      </c>
      <c r="R89" s="84" t="s">
        <v>177</v>
      </c>
      <c r="S89" s="84" t="s">
        <v>178</v>
      </c>
      <c r="T89" s="85" t="s">
        <v>179</v>
      </c>
    </row>
    <row r="90" spans="2:65" s="1" customFormat="1" ht="29.25" customHeight="1">
      <c r="B90" s="43"/>
      <c r="C90" s="89" t="s">
        <v>159</v>
      </c>
      <c r="D90" s="65"/>
      <c r="E90" s="65"/>
      <c r="F90" s="65"/>
      <c r="G90" s="65"/>
      <c r="H90" s="65"/>
      <c r="I90" s="174"/>
      <c r="J90" s="185">
        <f>BK90</f>
        <v>0</v>
      </c>
      <c r="K90" s="65"/>
      <c r="L90" s="63"/>
      <c r="M90" s="86"/>
      <c r="N90" s="87"/>
      <c r="O90" s="87"/>
      <c r="P90" s="186">
        <f>P91</f>
        <v>0</v>
      </c>
      <c r="Q90" s="87"/>
      <c r="R90" s="186">
        <f>R91</f>
        <v>34.018288650000002</v>
      </c>
      <c r="S90" s="87"/>
      <c r="T90" s="187">
        <f>T91</f>
        <v>0</v>
      </c>
      <c r="AT90" s="26" t="s">
        <v>73</v>
      </c>
      <c r="AU90" s="26" t="s">
        <v>160</v>
      </c>
      <c r="BK90" s="188">
        <f>BK91</f>
        <v>0</v>
      </c>
    </row>
    <row r="91" spans="2:65" s="11" customFormat="1" ht="37.35" customHeight="1">
      <c r="B91" s="189"/>
      <c r="C91" s="190"/>
      <c r="D91" s="191" t="s">
        <v>73</v>
      </c>
      <c r="E91" s="192" t="s">
        <v>180</v>
      </c>
      <c r="F91" s="192" t="s">
        <v>181</v>
      </c>
      <c r="G91" s="190"/>
      <c r="H91" s="190"/>
      <c r="I91" s="193"/>
      <c r="J91" s="194">
        <f>BK91</f>
        <v>0</v>
      </c>
      <c r="K91" s="190"/>
      <c r="L91" s="195"/>
      <c r="M91" s="196"/>
      <c r="N91" s="197"/>
      <c r="O91" s="197"/>
      <c r="P91" s="198">
        <f>P92+P108+P119+P143</f>
        <v>0</v>
      </c>
      <c r="Q91" s="197"/>
      <c r="R91" s="198">
        <f>R92+R108+R119+R143</f>
        <v>34.018288650000002</v>
      </c>
      <c r="S91" s="197"/>
      <c r="T91" s="199">
        <f>T92+T108+T119+T143</f>
        <v>0</v>
      </c>
      <c r="AR91" s="200" t="s">
        <v>81</v>
      </c>
      <c r="AT91" s="201" t="s">
        <v>73</v>
      </c>
      <c r="AU91" s="201" t="s">
        <v>74</v>
      </c>
      <c r="AY91" s="200" t="s">
        <v>182</v>
      </c>
      <c r="BK91" s="202">
        <f>BK92+BK108+BK119+BK143</f>
        <v>0</v>
      </c>
    </row>
    <row r="92" spans="2:65" s="11" customFormat="1" ht="19.899999999999999" customHeight="1">
      <c r="B92" s="189"/>
      <c r="C92" s="190"/>
      <c r="D92" s="191" t="s">
        <v>73</v>
      </c>
      <c r="E92" s="203" t="s">
        <v>81</v>
      </c>
      <c r="F92" s="203" t="s">
        <v>183</v>
      </c>
      <c r="G92" s="190"/>
      <c r="H92" s="190"/>
      <c r="I92" s="193"/>
      <c r="J92" s="204">
        <f>BK92</f>
        <v>0</v>
      </c>
      <c r="K92" s="190"/>
      <c r="L92" s="195"/>
      <c r="M92" s="196"/>
      <c r="N92" s="197"/>
      <c r="O92" s="197"/>
      <c r="P92" s="198">
        <f>SUM(P93:P107)</f>
        <v>0</v>
      </c>
      <c r="Q92" s="197"/>
      <c r="R92" s="198">
        <f>SUM(R93:R107)</f>
        <v>0</v>
      </c>
      <c r="S92" s="197"/>
      <c r="T92" s="199">
        <f>SUM(T93:T107)</f>
        <v>0</v>
      </c>
      <c r="AR92" s="200" t="s">
        <v>81</v>
      </c>
      <c r="AT92" s="201" t="s">
        <v>73</v>
      </c>
      <c r="AU92" s="201" t="s">
        <v>81</v>
      </c>
      <c r="AY92" s="200" t="s">
        <v>182</v>
      </c>
      <c r="BK92" s="202">
        <f>SUM(BK93:BK107)</f>
        <v>0</v>
      </c>
    </row>
    <row r="93" spans="2:65" s="1" customFormat="1" ht="38.25" customHeight="1">
      <c r="B93" s="43"/>
      <c r="C93" s="205" t="s">
        <v>81</v>
      </c>
      <c r="D93" s="205" t="s">
        <v>184</v>
      </c>
      <c r="E93" s="206" t="s">
        <v>282</v>
      </c>
      <c r="F93" s="207" t="s">
        <v>283</v>
      </c>
      <c r="G93" s="208" t="s">
        <v>236</v>
      </c>
      <c r="H93" s="209">
        <v>115</v>
      </c>
      <c r="I93" s="210"/>
      <c r="J93" s="211">
        <f>ROUND(I93*H93,2)</f>
        <v>0</v>
      </c>
      <c r="K93" s="207" t="s">
        <v>188</v>
      </c>
      <c r="L93" s="63"/>
      <c r="M93" s="212" t="s">
        <v>21</v>
      </c>
      <c r="N93" s="213" t="s">
        <v>45</v>
      </c>
      <c r="O93" s="44"/>
      <c r="P93" s="214">
        <f>O93*H93</f>
        <v>0</v>
      </c>
      <c r="Q93" s="214">
        <v>0</v>
      </c>
      <c r="R93" s="214">
        <f>Q93*H93</f>
        <v>0</v>
      </c>
      <c r="S93" s="214">
        <v>0</v>
      </c>
      <c r="T93" s="215">
        <f>S93*H93</f>
        <v>0</v>
      </c>
      <c r="AR93" s="26" t="s">
        <v>189</v>
      </c>
      <c r="AT93" s="26" t="s">
        <v>184</v>
      </c>
      <c r="AU93" s="26" t="s">
        <v>83</v>
      </c>
      <c r="AY93" s="26" t="s">
        <v>182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26" t="s">
        <v>81</v>
      </c>
      <c r="BK93" s="216">
        <f>ROUND(I93*H93,2)</f>
        <v>0</v>
      </c>
      <c r="BL93" s="26" t="s">
        <v>189</v>
      </c>
      <c r="BM93" s="26" t="s">
        <v>659</v>
      </c>
    </row>
    <row r="94" spans="2:65" s="12" customFormat="1" ht="13.5">
      <c r="B94" s="217"/>
      <c r="C94" s="218"/>
      <c r="D94" s="219" t="s">
        <v>191</v>
      </c>
      <c r="E94" s="220" t="s">
        <v>21</v>
      </c>
      <c r="F94" s="221" t="s">
        <v>660</v>
      </c>
      <c r="G94" s="218"/>
      <c r="H94" s="222">
        <v>115</v>
      </c>
      <c r="I94" s="223"/>
      <c r="J94" s="218"/>
      <c r="K94" s="218"/>
      <c r="L94" s="224"/>
      <c r="M94" s="225"/>
      <c r="N94" s="226"/>
      <c r="O94" s="226"/>
      <c r="P94" s="226"/>
      <c r="Q94" s="226"/>
      <c r="R94" s="226"/>
      <c r="S94" s="226"/>
      <c r="T94" s="227"/>
      <c r="AT94" s="228" t="s">
        <v>191</v>
      </c>
      <c r="AU94" s="228" t="s">
        <v>83</v>
      </c>
      <c r="AV94" s="12" t="s">
        <v>83</v>
      </c>
      <c r="AW94" s="12" t="s">
        <v>37</v>
      </c>
      <c r="AX94" s="12" t="s">
        <v>81</v>
      </c>
      <c r="AY94" s="228" t="s">
        <v>182</v>
      </c>
    </row>
    <row r="95" spans="2:65" s="1" customFormat="1" ht="51" customHeight="1">
      <c r="B95" s="43"/>
      <c r="C95" s="205" t="s">
        <v>83</v>
      </c>
      <c r="D95" s="205" t="s">
        <v>184</v>
      </c>
      <c r="E95" s="206" t="s">
        <v>286</v>
      </c>
      <c r="F95" s="207" t="s">
        <v>287</v>
      </c>
      <c r="G95" s="208" t="s">
        <v>236</v>
      </c>
      <c r="H95" s="209">
        <v>115</v>
      </c>
      <c r="I95" s="210"/>
      <c r="J95" s="211">
        <f>ROUND(I95*H95,2)</f>
        <v>0</v>
      </c>
      <c r="K95" s="207" t="s">
        <v>188</v>
      </c>
      <c r="L95" s="63"/>
      <c r="M95" s="212" t="s">
        <v>21</v>
      </c>
      <c r="N95" s="213" t="s">
        <v>45</v>
      </c>
      <c r="O95" s="44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AR95" s="26" t="s">
        <v>189</v>
      </c>
      <c r="AT95" s="26" t="s">
        <v>184</v>
      </c>
      <c r="AU95" s="26" t="s">
        <v>83</v>
      </c>
      <c r="AY95" s="26" t="s">
        <v>182</v>
      </c>
      <c r="BE95" s="216">
        <f>IF(N95="základní",J95,0)</f>
        <v>0</v>
      </c>
      <c r="BF95" s="216">
        <f>IF(N95="snížená",J95,0)</f>
        <v>0</v>
      </c>
      <c r="BG95" s="216">
        <f>IF(N95="zákl. přenesená",J95,0)</f>
        <v>0</v>
      </c>
      <c r="BH95" s="216">
        <f>IF(N95="sníž. přenesená",J95,0)</f>
        <v>0</v>
      </c>
      <c r="BI95" s="216">
        <f>IF(N95="nulová",J95,0)</f>
        <v>0</v>
      </c>
      <c r="BJ95" s="26" t="s">
        <v>81</v>
      </c>
      <c r="BK95" s="216">
        <f>ROUND(I95*H95,2)</f>
        <v>0</v>
      </c>
      <c r="BL95" s="26" t="s">
        <v>189</v>
      </c>
      <c r="BM95" s="26" t="s">
        <v>661</v>
      </c>
    </row>
    <row r="96" spans="2:65" s="1" customFormat="1" ht="38.25" customHeight="1">
      <c r="B96" s="43"/>
      <c r="C96" s="205" t="s">
        <v>197</v>
      </c>
      <c r="D96" s="205" t="s">
        <v>184</v>
      </c>
      <c r="E96" s="206" t="s">
        <v>289</v>
      </c>
      <c r="F96" s="207" t="s">
        <v>290</v>
      </c>
      <c r="G96" s="208" t="s">
        <v>236</v>
      </c>
      <c r="H96" s="209">
        <v>11</v>
      </c>
      <c r="I96" s="210"/>
      <c r="J96" s="211">
        <f>ROUND(I96*H96,2)</f>
        <v>0</v>
      </c>
      <c r="K96" s="207" t="s">
        <v>21</v>
      </c>
      <c r="L96" s="63"/>
      <c r="M96" s="212" t="s">
        <v>21</v>
      </c>
      <c r="N96" s="213" t="s">
        <v>45</v>
      </c>
      <c r="O96" s="44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AR96" s="26" t="s">
        <v>189</v>
      </c>
      <c r="AT96" s="26" t="s">
        <v>184</v>
      </c>
      <c r="AU96" s="26" t="s">
        <v>83</v>
      </c>
      <c r="AY96" s="26" t="s">
        <v>182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26" t="s">
        <v>81</v>
      </c>
      <c r="BK96" s="216">
        <f>ROUND(I96*H96,2)</f>
        <v>0</v>
      </c>
      <c r="BL96" s="26" t="s">
        <v>189</v>
      </c>
      <c r="BM96" s="26" t="s">
        <v>662</v>
      </c>
    </row>
    <row r="97" spans="2:65" s="1" customFormat="1" ht="51" customHeight="1">
      <c r="B97" s="43"/>
      <c r="C97" s="205" t="s">
        <v>189</v>
      </c>
      <c r="D97" s="205" t="s">
        <v>184</v>
      </c>
      <c r="E97" s="206" t="s">
        <v>315</v>
      </c>
      <c r="F97" s="207" t="s">
        <v>316</v>
      </c>
      <c r="G97" s="208" t="s">
        <v>236</v>
      </c>
      <c r="H97" s="209">
        <v>11</v>
      </c>
      <c r="I97" s="210"/>
      <c r="J97" s="211">
        <f>ROUND(I97*H97,2)</f>
        <v>0</v>
      </c>
      <c r="K97" s="207" t="s">
        <v>188</v>
      </c>
      <c r="L97" s="63"/>
      <c r="M97" s="212" t="s">
        <v>21</v>
      </c>
      <c r="N97" s="213" t="s">
        <v>45</v>
      </c>
      <c r="O97" s="44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AR97" s="26" t="s">
        <v>189</v>
      </c>
      <c r="AT97" s="26" t="s">
        <v>184</v>
      </c>
      <c r="AU97" s="26" t="s">
        <v>83</v>
      </c>
      <c r="AY97" s="26" t="s">
        <v>182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26" t="s">
        <v>81</v>
      </c>
      <c r="BK97" s="216">
        <f>ROUND(I97*H97,2)</f>
        <v>0</v>
      </c>
      <c r="BL97" s="26" t="s">
        <v>189</v>
      </c>
      <c r="BM97" s="26" t="s">
        <v>663</v>
      </c>
    </row>
    <row r="98" spans="2:65" s="12" customFormat="1" ht="13.5">
      <c r="B98" s="217"/>
      <c r="C98" s="218"/>
      <c r="D98" s="219" t="s">
        <v>191</v>
      </c>
      <c r="E98" s="220" t="s">
        <v>21</v>
      </c>
      <c r="F98" s="221" t="s">
        <v>664</v>
      </c>
      <c r="G98" s="218"/>
      <c r="H98" s="222">
        <v>11</v>
      </c>
      <c r="I98" s="223"/>
      <c r="J98" s="218"/>
      <c r="K98" s="218"/>
      <c r="L98" s="224"/>
      <c r="M98" s="225"/>
      <c r="N98" s="226"/>
      <c r="O98" s="226"/>
      <c r="P98" s="226"/>
      <c r="Q98" s="226"/>
      <c r="R98" s="226"/>
      <c r="S98" s="226"/>
      <c r="T98" s="227"/>
      <c r="AT98" s="228" t="s">
        <v>191</v>
      </c>
      <c r="AU98" s="228" t="s">
        <v>83</v>
      </c>
      <c r="AV98" s="12" t="s">
        <v>83</v>
      </c>
      <c r="AW98" s="12" t="s">
        <v>37</v>
      </c>
      <c r="AX98" s="12" t="s">
        <v>81</v>
      </c>
      <c r="AY98" s="228" t="s">
        <v>182</v>
      </c>
    </row>
    <row r="99" spans="2:65" s="1" customFormat="1" ht="51" customHeight="1">
      <c r="B99" s="43"/>
      <c r="C99" s="205" t="s">
        <v>206</v>
      </c>
      <c r="D99" s="205" t="s">
        <v>184</v>
      </c>
      <c r="E99" s="206" t="s">
        <v>319</v>
      </c>
      <c r="F99" s="207" t="s">
        <v>320</v>
      </c>
      <c r="G99" s="208" t="s">
        <v>236</v>
      </c>
      <c r="H99" s="209">
        <v>159.5</v>
      </c>
      <c r="I99" s="210"/>
      <c r="J99" s="211">
        <f>ROUND(I99*H99,2)</f>
        <v>0</v>
      </c>
      <c r="K99" s="207" t="s">
        <v>21</v>
      </c>
      <c r="L99" s="63"/>
      <c r="M99" s="212" t="s">
        <v>21</v>
      </c>
      <c r="N99" s="213" t="s">
        <v>45</v>
      </c>
      <c r="O99" s="44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AR99" s="26" t="s">
        <v>189</v>
      </c>
      <c r="AT99" s="26" t="s">
        <v>184</v>
      </c>
      <c r="AU99" s="26" t="s">
        <v>83</v>
      </c>
      <c r="AY99" s="26" t="s">
        <v>182</v>
      </c>
      <c r="BE99" s="216">
        <f>IF(N99="základní",J99,0)</f>
        <v>0</v>
      </c>
      <c r="BF99" s="216">
        <f>IF(N99="snížená",J99,0)</f>
        <v>0</v>
      </c>
      <c r="BG99" s="216">
        <f>IF(N99="zákl. přenesená",J99,0)</f>
        <v>0</v>
      </c>
      <c r="BH99" s="216">
        <f>IF(N99="sníž. přenesená",J99,0)</f>
        <v>0</v>
      </c>
      <c r="BI99" s="216">
        <f>IF(N99="nulová",J99,0)</f>
        <v>0</v>
      </c>
      <c r="BJ99" s="26" t="s">
        <v>81</v>
      </c>
      <c r="BK99" s="216">
        <f>ROUND(I99*H99,2)</f>
        <v>0</v>
      </c>
      <c r="BL99" s="26" t="s">
        <v>189</v>
      </c>
      <c r="BM99" s="26" t="s">
        <v>665</v>
      </c>
    </row>
    <row r="100" spans="2:65" s="12" customFormat="1" ht="13.5">
      <c r="B100" s="217"/>
      <c r="C100" s="218"/>
      <c r="D100" s="219" t="s">
        <v>191</v>
      </c>
      <c r="E100" s="220" t="s">
        <v>21</v>
      </c>
      <c r="F100" s="221" t="s">
        <v>666</v>
      </c>
      <c r="G100" s="218"/>
      <c r="H100" s="222">
        <v>159.5</v>
      </c>
      <c r="I100" s="223"/>
      <c r="J100" s="218"/>
      <c r="K100" s="218"/>
      <c r="L100" s="224"/>
      <c r="M100" s="225"/>
      <c r="N100" s="226"/>
      <c r="O100" s="226"/>
      <c r="P100" s="226"/>
      <c r="Q100" s="226"/>
      <c r="R100" s="226"/>
      <c r="S100" s="226"/>
      <c r="T100" s="227"/>
      <c r="AT100" s="228" t="s">
        <v>191</v>
      </c>
      <c r="AU100" s="228" t="s">
        <v>83</v>
      </c>
      <c r="AV100" s="12" t="s">
        <v>83</v>
      </c>
      <c r="AW100" s="12" t="s">
        <v>37</v>
      </c>
      <c r="AX100" s="12" t="s">
        <v>81</v>
      </c>
      <c r="AY100" s="228" t="s">
        <v>182</v>
      </c>
    </row>
    <row r="101" spans="2:65" s="1" customFormat="1" ht="140.25" customHeight="1">
      <c r="B101" s="43"/>
      <c r="C101" s="205" t="s">
        <v>210</v>
      </c>
      <c r="D101" s="205" t="s">
        <v>184</v>
      </c>
      <c r="E101" s="206" t="s">
        <v>334</v>
      </c>
      <c r="F101" s="207" t="s">
        <v>335</v>
      </c>
      <c r="G101" s="208" t="s">
        <v>187</v>
      </c>
      <c r="H101" s="209">
        <v>319</v>
      </c>
      <c r="I101" s="210"/>
      <c r="J101" s="211">
        <f>ROUND(I101*H101,2)</f>
        <v>0</v>
      </c>
      <c r="K101" s="207" t="s">
        <v>21</v>
      </c>
      <c r="L101" s="63"/>
      <c r="M101" s="212" t="s">
        <v>21</v>
      </c>
      <c r="N101" s="213" t="s">
        <v>45</v>
      </c>
      <c r="O101" s="44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AR101" s="26" t="s">
        <v>189</v>
      </c>
      <c r="AT101" s="26" t="s">
        <v>184</v>
      </c>
      <c r="AU101" s="26" t="s">
        <v>83</v>
      </c>
      <c r="AY101" s="26" t="s">
        <v>182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26" t="s">
        <v>81</v>
      </c>
      <c r="BK101" s="216">
        <f>ROUND(I101*H101,2)</f>
        <v>0</v>
      </c>
      <c r="BL101" s="26" t="s">
        <v>189</v>
      </c>
      <c r="BM101" s="26" t="s">
        <v>667</v>
      </c>
    </row>
    <row r="102" spans="2:65" s="15" customFormat="1" ht="13.5">
      <c r="B102" s="267"/>
      <c r="C102" s="268"/>
      <c r="D102" s="219" t="s">
        <v>191</v>
      </c>
      <c r="E102" s="269" t="s">
        <v>21</v>
      </c>
      <c r="F102" s="270" t="s">
        <v>668</v>
      </c>
      <c r="G102" s="268"/>
      <c r="H102" s="269" t="s">
        <v>21</v>
      </c>
      <c r="I102" s="271"/>
      <c r="J102" s="268"/>
      <c r="K102" s="268"/>
      <c r="L102" s="272"/>
      <c r="M102" s="273"/>
      <c r="N102" s="274"/>
      <c r="O102" s="274"/>
      <c r="P102" s="274"/>
      <c r="Q102" s="274"/>
      <c r="R102" s="274"/>
      <c r="S102" s="274"/>
      <c r="T102" s="275"/>
      <c r="AT102" s="276" t="s">
        <v>191</v>
      </c>
      <c r="AU102" s="276" t="s">
        <v>83</v>
      </c>
      <c r="AV102" s="15" t="s">
        <v>81</v>
      </c>
      <c r="AW102" s="15" t="s">
        <v>37</v>
      </c>
      <c r="AX102" s="15" t="s">
        <v>74</v>
      </c>
      <c r="AY102" s="276" t="s">
        <v>182</v>
      </c>
    </row>
    <row r="103" spans="2:65" s="12" customFormat="1" ht="13.5">
      <c r="B103" s="217"/>
      <c r="C103" s="218"/>
      <c r="D103" s="219" t="s">
        <v>191</v>
      </c>
      <c r="E103" s="220" t="s">
        <v>21</v>
      </c>
      <c r="F103" s="221" t="s">
        <v>669</v>
      </c>
      <c r="G103" s="218"/>
      <c r="H103" s="222">
        <v>319</v>
      </c>
      <c r="I103" s="223"/>
      <c r="J103" s="218"/>
      <c r="K103" s="218"/>
      <c r="L103" s="224"/>
      <c r="M103" s="225"/>
      <c r="N103" s="226"/>
      <c r="O103" s="226"/>
      <c r="P103" s="226"/>
      <c r="Q103" s="226"/>
      <c r="R103" s="226"/>
      <c r="S103" s="226"/>
      <c r="T103" s="227"/>
      <c r="AT103" s="228" t="s">
        <v>191</v>
      </c>
      <c r="AU103" s="228" t="s">
        <v>83</v>
      </c>
      <c r="AV103" s="12" t="s">
        <v>83</v>
      </c>
      <c r="AW103" s="12" t="s">
        <v>37</v>
      </c>
      <c r="AX103" s="12" t="s">
        <v>81</v>
      </c>
      <c r="AY103" s="228" t="s">
        <v>182</v>
      </c>
    </row>
    <row r="104" spans="2:65" s="1" customFormat="1" ht="25.5" customHeight="1">
      <c r="B104" s="43"/>
      <c r="C104" s="205" t="s">
        <v>214</v>
      </c>
      <c r="D104" s="205" t="s">
        <v>184</v>
      </c>
      <c r="E104" s="206" t="s">
        <v>344</v>
      </c>
      <c r="F104" s="207" t="s">
        <v>345</v>
      </c>
      <c r="G104" s="208" t="s">
        <v>187</v>
      </c>
      <c r="H104" s="209">
        <v>66.667000000000002</v>
      </c>
      <c r="I104" s="210"/>
      <c r="J104" s="211">
        <f>ROUND(I104*H104,2)</f>
        <v>0</v>
      </c>
      <c r="K104" s="207" t="s">
        <v>188</v>
      </c>
      <c r="L104" s="63"/>
      <c r="M104" s="212" t="s">
        <v>21</v>
      </c>
      <c r="N104" s="213" t="s">
        <v>45</v>
      </c>
      <c r="O104" s="44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AR104" s="26" t="s">
        <v>189</v>
      </c>
      <c r="AT104" s="26" t="s">
        <v>184</v>
      </c>
      <c r="AU104" s="26" t="s">
        <v>83</v>
      </c>
      <c r="AY104" s="26" t="s">
        <v>182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26" t="s">
        <v>81</v>
      </c>
      <c r="BK104" s="216">
        <f>ROUND(I104*H104,2)</f>
        <v>0</v>
      </c>
      <c r="BL104" s="26" t="s">
        <v>189</v>
      </c>
      <c r="BM104" s="26" t="s">
        <v>670</v>
      </c>
    </row>
    <row r="105" spans="2:65" s="12" customFormat="1" ht="13.5">
      <c r="B105" s="217"/>
      <c r="C105" s="218"/>
      <c r="D105" s="219" t="s">
        <v>191</v>
      </c>
      <c r="E105" s="220" t="s">
        <v>21</v>
      </c>
      <c r="F105" s="221" t="s">
        <v>671</v>
      </c>
      <c r="G105" s="218"/>
      <c r="H105" s="222">
        <v>66.667000000000002</v>
      </c>
      <c r="I105" s="223"/>
      <c r="J105" s="218"/>
      <c r="K105" s="218"/>
      <c r="L105" s="224"/>
      <c r="M105" s="225"/>
      <c r="N105" s="226"/>
      <c r="O105" s="226"/>
      <c r="P105" s="226"/>
      <c r="Q105" s="226"/>
      <c r="R105" s="226"/>
      <c r="S105" s="226"/>
      <c r="T105" s="227"/>
      <c r="AT105" s="228" t="s">
        <v>191</v>
      </c>
      <c r="AU105" s="228" t="s">
        <v>83</v>
      </c>
      <c r="AV105" s="12" t="s">
        <v>83</v>
      </c>
      <c r="AW105" s="12" t="s">
        <v>37</v>
      </c>
      <c r="AX105" s="12" t="s">
        <v>81</v>
      </c>
      <c r="AY105" s="228" t="s">
        <v>182</v>
      </c>
    </row>
    <row r="106" spans="2:65" s="1" customFormat="1" ht="25.5" customHeight="1">
      <c r="B106" s="43"/>
      <c r="C106" s="205" t="s">
        <v>218</v>
      </c>
      <c r="D106" s="205" t="s">
        <v>184</v>
      </c>
      <c r="E106" s="206" t="s">
        <v>339</v>
      </c>
      <c r="F106" s="207" t="s">
        <v>340</v>
      </c>
      <c r="G106" s="208" t="s">
        <v>187</v>
      </c>
      <c r="H106" s="209">
        <v>66.667000000000002</v>
      </c>
      <c r="I106" s="210"/>
      <c r="J106" s="211">
        <f>ROUND(I106*H106,2)</f>
        <v>0</v>
      </c>
      <c r="K106" s="207" t="s">
        <v>341</v>
      </c>
      <c r="L106" s="63"/>
      <c r="M106" s="212" t="s">
        <v>21</v>
      </c>
      <c r="N106" s="213" t="s">
        <v>45</v>
      </c>
      <c r="O106" s="44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AR106" s="26" t="s">
        <v>189</v>
      </c>
      <c r="AT106" s="26" t="s">
        <v>184</v>
      </c>
      <c r="AU106" s="26" t="s">
        <v>83</v>
      </c>
      <c r="AY106" s="26" t="s">
        <v>182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26" t="s">
        <v>81</v>
      </c>
      <c r="BK106" s="216">
        <f>ROUND(I106*H106,2)</f>
        <v>0</v>
      </c>
      <c r="BL106" s="26" t="s">
        <v>189</v>
      </c>
      <c r="BM106" s="26" t="s">
        <v>672</v>
      </c>
    </row>
    <row r="107" spans="2:65" s="12" customFormat="1" ht="13.5">
      <c r="B107" s="217"/>
      <c r="C107" s="218"/>
      <c r="D107" s="219" t="s">
        <v>191</v>
      </c>
      <c r="E107" s="220" t="s">
        <v>21</v>
      </c>
      <c r="F107" s="221" t="s">
        <v>671</v>
      </c>
      <c r="G107" s="218"/>
      <c r="H107" s="222">
        <v>66.667000000000002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191</v>
      </c>
      <c r="AU107" s="228" t="s">
        <v>83</v>
      </c>
      <c r="AV107" s="12" t="s">
        <v>83</v>
      </c>
      <c r="AW107" s="12" t="s">
        <v>37</v>
      </c>
      <c r="AX107" s="12" t="s">
        <v>81</v>
      </c>
      <c r="AY107" s="228" t="s">
        <v>182</v>
      </c>
    </row>
    <row r="108" spans="2:65" s="11" customFormat="1" ht="29.85" customHeight="1">
      <c r="B108" s="189"/>
      <c r="C108" s="190"/>
      <c r="D108" s="191" t="s">
        <v>73</v>
      </c>
      <c r="E108" s="203" t="s">
        <v>83</v>
      </c>
      <c r="F108" s="203" t="s">
        <v>347</v>
      </c>
      <c r="G108" s="190"/>
      <c r="H108" s="190"/>
      <c r="I108" s="193"/>
      <c r="J108" s="204">
        <f>BK108</f>
        <v>0</v>
      </c>
      <c r="K108" s="190"/>
      <c r="L108" s="195"/>
      <c r="M108" s="196"/>
      <c r="N108" s="197"/>
      <c r="O108" s="197"/>
      <c r="P108" s="198">
        <f>SUM(P109:P118)</f>
        <v>0</v>
      </c>
      <c r="Q108" s="197"/>
      <c r="R108" s="198">
        <f>SUM(R109:R118)</f>
        <v>5.756265E-2</v>
      </c>
      <c r="S108" s="197"/>
      <c r="T108" s="199">
        <f>SUM(T109:T118)</f>
        <v>0</v>
      </c>
      <c r="AR108" s="200" t="s">
        <v>81</v>
      </c>
      <c r="AT108" s="201" t="s">
        <v>73</v>
      </c>
      <c r="AU108" s="201" t="s">
        <v>81</v>
      </c>
      <c r="AY108" s="200" t="s">
        <v>182</v>
      </c>
      <c r="BK108" s="202">
        <f>SUM(BK109:BK118)</f>
        <v>0</v>
      </c>
    </row>
    <row r="109" spans="2:65" s="1" customFormat="1" ht="25.5" customHeight="1">
      <c r="B109" s="43"/>
      <c r="C109" s="205" t="s">
        <v>223</v>
      </c>
      <c r="D109" s="205" t="s">
        <v>184</v>
      </c>
      <c r="E109" s="206" t="s">
        <v>348</v>
      </c>
      <c r="F109" s="207" t="s">
        <v>349</v>
      </c>
      <c r="G109" s="208" t="s">
        <v>236</v>
      </c>
      <c r="H109" s="209">
        <v>23.007999999999999</v>
      </c>
      <c r="I109" s="210"/>
      <c r="J109" s="211">
        <f>ROUND(I109*H109,2)</f>
        <v>0</v>
      </c>
      <c r="K109" s="207" t="s">
        <v>188</v>
      </c>
      <c r="L109" s="63"/>
      <c r="M109" s="212" t="s">
        <v>21</v>
      </c>
      <c r="N109" s="213" t="s">
        <v>45</v>
      </c>
      <c r="O109" s="44"/>
      <c r="P109" s="214">
        <f>O109*H109</f>
        <v>0</v>
      </c>
      <c r="Q109" s="214">
        <v>0</v>
      </c>
      <c r="R109" s="214">
        <f>Q109*H109</f>
        <v>0</v>
      </c>
      <c r="S109" s="214">
        <v>0</v>
      </c>
      <c r="T109" s="215">
        <f>S109*H109</f>
        <v>0</v>
      </c>
      <c r="AR109" s="26" t="s">
        <v>189</v>
      </c>
      <c r="AT109" s="26" t="s">
        <v>184</v>
      </c>
      <c r="AU109" s="26" t="s">
        <v>83</v>
      </c>
      <c r="AY109" s="26" t="s">
        <v>182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26" t="s">
        <v>81</v>
      </c>
      <c r="BK109" s="216">
        <f>ROUND(I109*H109,2)</f>
        <v>0</v>
      </c>
      <c r="BL109" s="26" t="s">
        <v>189</v>
      </c>
      <c r="BM109" s="26" t="s">
        <v>673</v>
      </c>
    </row>
    <row r="110" spans="2:65" s="12" customFormat="1" ht="13.5">
      <c r="B110" s="217"/>
      <c r="C110" s="218"/>
      <c r="D110" s="219" t="s">
        <v>191</v>
      </c>
      <c r="E110" s="220" t="s">
        <v>21</v>
      </c>
      <c r="F110" s="221" t="s">
        <v>674</v>
      </c>
      <c r="G110" s="218"/>
      <c r="H110" s="222">
        <v>23.007999999999999</v>
      </c>
      <c r="I110" s="223"/>
      <c r="J110" s="218"/>
      <c r="K110" s="218"/>
      <c r="L110" s="224"/>
      <c r="M110" s="225"/>
      <c r="N110" s="226"/>
      <c r="O110" s="226"/>
      <c r="P110" s="226"/>
      <c r="Q110" s="226"/>
      <c r="R110" s="226"/>
      <c r="S110" s="226"/>
      <c r="T110" s="227"/>
      <c r="AT110" s="228" t="s">
        <v>191</v>
      </c>
      <c r="AU110" s="228" t="s">
        <v>83</v>
      </c>
      <c r="AV110" s="12" t="s">
        <v>83</v>
      </c>
      <c r="AW110" s="12" t="s">
        <v>37</v>
      </c>
      <c r="AX110" s="12" t="s">
        <v>81</v>
      </c>
      <c r="AY110" s="228" t="s">
        <v>182</v>
      </c>
    </row>
    <row r="111" spans="2:65" s="1" customFormat="1" ht="25.5" customHeight="1">
      <c r="B111" s="43"/>
      <c r="C111" s="205" t="s">
        <v>228</v>
      </c>
      <c r="D111" s="205" t="s">
        <v>184</v>
      </c>
      <c r="E111" s="206" t="s">
        <v>354</v>
      </c>
      <c r="F111" s="207" t="s">
        <v>355</v>
      </c>
      <c r="G111" s="208" t="s">
        <v>187</v>
      </c>
      <c r="H111" s="209">
        <v>52.29</v>
      </c>
      <c r="I111" s="210"/>
      <c r="J111" s="211">
        <f>ROUND(I111*H111,2)</f>
        <v>0</v>
      </c>
      <c r="K111" s="207" t="s">
        <v>188</v>
      </c>
      <c r="L111" s="63"/>
      <c r="M111" s="212" t="s">
        <v>21</v>
      </c>
      <c r="N111" s="213" t="s">
        <v>45</v>
      </c>
      <c r="O111" s="44"/>
      <c r="P111" s="214">
        <f>O111*H111</f>
        <v>0</v>
      </c>
      <c r="Q111" s="214">
        <v>1.7000000000000001E-4</v>
      </c>
      <c r="R111" s="214">
        <f>Q111*H111</f>
        <v>8.889300000000001E-3</v>
      </c>
      <c r="S111" s="214">
        <v>0</v>
      </c>
      <c r="T111" s="215">
        <f>S111*H111</f>
        <v>0</v>
      </c>
      <c r="AR111" s="26" t="s">
        <v>189</v>
      </c>
      <c r="AT111" s="26" t="s">
        <v>184</v>
      </c>
      <c r="AU111" s="26" t="s">
        <v>83</v>
      </c>
      <c r="AY111" s="26" t="s">
        <v>182</v>
      </c>
      <c r="BE111" s="216">
        <f>IF(N111="základní",J111,0)</f>
        <v>0</v>
      </c>
      <c r="BF111" s="216">
        <f>IF(N111="snížená",J111,0)</f>
        <v>0</v>
      </c>
      <c r="BG111" s="216">
        <f>IF(N111="zákl. přenesená",J111,0)</f>
        <v>0</v>
      </c>
      <c r="BH111" s="216">
        <f>IF(N111="sníž. přenesená",J111,0)</f>
        <v>0</v>
      </c>
      <c r="BI111" s="216">
        <f>IF(N111="nulová",J111,0)</f>
        <v>0</v>
      </c>
      <c r="BJ111" s="26" t="s">
        <v>81</v>
      </c>
      <c r="BK111" s="216">
        <f>ROUND(I111*H111,2)</f>
        <v>0</v>
      </c>
      <c r="BL111" s="26" t="s">
        <v>189</v>
      </c>
      <c r="BM111" s="26" t="s">
        <v>675</v>
      </c>
    </row>
    <row r="112" spans="2:65" s="12" customFormat="1" ht="13.5">
      <c r="B112" s="217"/>
      <c r="C112" s="218"/>
      <c r="D112" s="219" t="s">
        <v>191</v>
      </c>
      <c r="E112" s="220" t="s">
        <v>21</v>
      </c>
      <c r="F112" s="221" t="s">
        <v>676</v>
      </c>
      <c r="G112" s="218"/>
      <c r="H112" s="222">
        <v>52.29</v>
      </c>
      <c r="I112" s="223"/>
      <c r="J112" s="218"/>
      <c r="K112" s="218"/>
      <c r="L112" s="224"/>
      <c r="M112" s="225"/>
      <c r="N112" s="226"/>
      <c r="O112" s="226"/>
      <c r="P112" s="226"/>
      <c r="Q112" s="226"/>
      <c r="R112" s="226"/>
      <c r="S112" s="226"/>
      <c r="T112" s="227"/>
      <c r="AT112" s="228" t="s">
        <v>191</v>
      </c>
      <c r="AU112" s="228" t="s">
        <v>83</v>
      </c>
      <c r="AV112" s="12" t="s">
        <v>83</v>
      </c>
      <c r="AW112" s="12" t="s">
        <v>37</v>
      </c>
      <c r="AX112" s="12" t="s">
        <v>81</v>
      </c>
      <c r="AY112" s="228" t="s">
        <v>182</v>
      </c>
    </row>
    <row r="113" spans="2:65" s="1" customFormat="1" ht="16.5" customHeight="1">
      <c r="B113" s="43"/>
      <c r="C113" s="257" t="s">
        <v>233</v>
      </c>
      <c r="D113" s="257" t="s">
        <v>304</v>
      </c>
      <c r="E113" s="258" t="s">
        <v>360</v>
      </c>
      <c r="F113" s="259" t="s">
        <v>361</v>
      </c>
      <c r="G113" s="260" t="s">
        <v>187</v>
      </c>
      <c r="H113" s="261">
        <v>54.905000000000001</v>
      </c>
      <c r="I113" s="262"/>
      <c r="J113" s="263">
        <f>ROUND(I113*H113,2)</f>
        <v>0</v>
      </c>
      <c r="K113" s="259" t="s">
        <v>188</v>
      </c>
      <c r="L113" s="264"/>
      <c r="M113" s="265" t="s">
        <v>21</v>
      </c>
      <c r="N113" s="266" t="s">
        <v>45</v>
      </c>
      <c r="O113" s="44"/>
      <c r="P113" s="214">
        <f>O113*H113</f>
        <v>0</v>
      </c>
      <c r="Q113" s="214">
        <v>1.4999999999999999E-4</v>
      </c>
      <c r="R113" s="214">
        <f>Q113*H113</f>
        <v>8.23575E-3</v>
      </c>
      <c r="S113" s="214">
        <v>0</v>
      </c>
      <c r="T113" s="215">
        <f>S113*H113</f>
        <v>0</v>
      </c>
      <c r="AR113" s="26" t="s">
        <v>218</v>
      </c>
      <c r="AT113" s="26" t="s">
        <v>304</v>
      </c>
      <c r="AU113" s="26" t="s">
        <v>83</v>
      </c>
      <c r="AY113" s="26" t="s">
        <v>182</v>
      </c>
      <c r="BE113" s="216">
        <f>IF(N113="základní",J113,0)</f>
        <v>0</v>
      </c>
      <c r="BF113" s="216">
        <f>IF(N113="snížená",J113,0)</f>
        <v>0</v>
      </c>
      <c r="BG113" s="216">
        <f>IF(N113="zákl. přenesená",J113,0)</f>
        <v>0</v>
      </c>
      <c r="BH113" s="216">
        <f>IF(N113="sníž. přenesená",J113,0)</f>
        <v>0</v>
      </c>
      <c r="BI113" s="216">
        <f>IF(N113="nulová",J113,0)</f>
        <v>0</v>
      </c>
      <c r="BJ113" s="26" t="s">
        <v>81</v>
      </c>
      <c r="BK113" s="216">
        <f>ROUND(I113*H113,2)</f>
        <v>0</v>
      </c>
      <c r="BL113" s="26" t="s">
        <v>189</v>
      </c>
      <c r="BM113" s="26" t="s">
        <v>677</v>
      </c>
    </row>
    <row r="114" spans="2:65" s="12" customFormat="1" ht="13.5">
      <c r="B114" s="217"/>
      <c r="C114" s="218"/>
      <c r="D114" s="219" t="s">
        <v>191</v>
      </c>
      <c r="E114" s="218"/>
      <c r="F114" s="221" t="s">
        <v>678</v>
      </c>
      <c r="G114" s="218"/>
      <c r="H114" s="222">
        <v>54.905000000000001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191</v>
      </c>
      <c r="AU114" s="228" t="s">
        <v>83</v>
      </c>
      <c r="AV114" s="12" t="s">
        <v>83</v>
      </c>
      <c r="AW114" s="12" t="s">
        <v>6</v>
      </c>
      <c r="AX114" s="12" t="s">
        <v>81</v>
      </c>
      <c r="AY114" s="228" t="s">
        <v>182</v>
      </c>
    </row>
    <row r="115" spans="2:65" s="1" customFormat="1" ht="16.5" customHeight="1">
      <c r="B115" s="43"/>
      <c r="C115" s="205" t="s">
        <v>239</v>
      </c>
      <c r="D115" s="205" t="s">
        <v>184</v>
      </c>
      <c r="E115" s="206" t="s">
        <v>365</v>
      </c>
      <c r="F115" s="207" t="s">
        <v>366</v>
      </c>
      <c r="G115" s="208" t="s">
        <v>236</v>
      </c>
      <c r="H115" s="209">
        <v>1.046</v>
      </c>
      <c r="I115" s="210"/>
      <c r="J115" s="211">
        <f>ROUND(I115*H115,2)</f>
        <v>0</v>
      </c>
      <c r="K115" s="207" t="s">
        <v>188</v>
      </c>
      <c r="L115" s="63"/>
      <c r="M115" s="212" t="s">
        <v>21</v>
      </c>
      <c r="N115" s="213" t="s">
        <v>45</v>
      </c>
      <c r="O115" s="44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AR115" s="26" t="s">
        <v>189</v>
      </c>
      <c r="AT115" s="26" t="s">
        <v>184</v>
      </c>
      <c r="AU115" s="26" t="s">
        <v>83</v>
      </c>
      <c r="AY115" s="26" t="s">
        <v>182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26" t="s">
        <v>81</v>
      </c>
      <c r="BK115" s="216">
        <f>ROUND(I115*H115,2)</f>
        <v>0</v>
      </c>
      <c r="BL115" s="26" t="s">
        <v>189</v>
      </c>
      <c r="BM115" s="26" t="s">
        <v>679</v>
      </c>
    </row>
    <row r="116" spans="2:65" s="12" customFormat="1" ht="13.5">
      <c r="B116" s="217"/>
      <c r="C116" s="218"/>
      <c r="D116" s="219" t="s">
        <v>191</v>
      </c>
      <c r="E116" s="220" t="s">
        <v>21</v>
      </c>
      <c r="F116" s="221" t="s">
        <v>680</v>
      </c>
      <c r="G116" s="218"/>
      <c r="H116" s="222">
        <v>1.046</v>
      </c>
      <c r="I116" s="223"/>
      <c r="J116" s="218"/>
      <c r="K116" s="218"/>
      <c r="L116" s="224"/>
      <c r="M116" s="225"/>
      <c r="N116" s="226"/>
      <c r="O116" s="226"/>
      <c r="P116" s="226"/>
      <c r="Q116" s="226"/>
      <c r="R116" s="226"/>
      <c r="S116" s="226"/>
      <c r="T116" s="227"/>
      <c r="AT116" s="228" t="s">
        <v>191</v>
      </c>
      <c r="AU116" s="228" t="s">
        <v>83</v>
      </c>
      <c r="AV116" s="12" t="s">
        <v>83</v>
      </c>
      <c r="AW116" s="12" t="s">
        <v>37</v>
      </c>
      <c r="AX116" s="12" t="s">
        <v>81</v>
      </c>
      <c r="AY116" s="228" t="s">
        <v>182</v>
      </c>
    </row>
    <row r="117" spans="2:65" s="1" customFormat="1" ht="16.5" customHeight="1">
      <c r="B117" s="43"/>
      <c r="C117" s="205" t="s">
        <v>243</v>
      </c>
      <c r="D117" s="205" t="s">
        <v>184</v>
      </c>
      <c r="E117" s="206" t="s">
        <v>370</v>
      </c>
      <c r="F117" s="207" t="s">
        <v>371</v>
      </c>
      <c r="G117" s="208" t="s">
        <v>372</v>
      </c>
      <c r="H117" s="209">
        <v>34.86</v>
      </c>
      <c r="I117" s="210"/>
      <c r="J117" s="211">
        <f>ROUND(I117*H117,2)</f>
        <v>0</v>
      </c>
      <c r="K117" s="207" t="s">
        <v>188</v>
      </c>
      <c r="L117" s="63"/>
      <c r="M117" s="212" t="s">
        <v>21</v>
      </c>
      <c r="N117" s="213" t="s">
        <v>45</v>
      </c>
      <c r="O117" s="44"/>
      <c r="P117" s="214">
        <f>O117*H117</f>
        <v>0</v>
      </c>
      <c r="Q117" s="214">
        <v>1.16E-3</v>
      </c>
      <c r="R117" s="214">
        <f>Q117*H117</f>
        <v>4.0437599999999997E-2</v>
      </c>
      <c r="S117" s="214">
        <v>0</v>
      </c>
      <c r="T117" s="215">
        <f>S117*H117</f>
        <v>0</v>
      </c>
      <c r="AR117" s="26" t="s">
        <v>189</v>
      </c>
      <c r="AT117" s="26" t="s">
        <v>184</v>
      </c>
      <c r="AU117" s="26" t="s">
        <v>83</v>
      </c>
      <c r="AY117" s="26" t="s">
        <v>182</v>
      </c>
      <c r="BE117" s="216">
        <f>IF(N117="základní",J117,0)</f>
        <v>0</v>
      </c>
      <c r="BF117" s="216">
        <f>IF(N117="snížená",J117,0)</f>
        <v>0</v>
      </c>
      <c r="BG117" s="216">
        <f>IF(N117="zákl. přenesená",J117,0)</f>
        <v>0</v>
      </c>
      <c r="BH117" s="216">
        <f>IF(N117="sníž. přenesená",J117,0)</f>
        <v>0</v>
      </c>
      <c r="BI117" s="216">
        <f>IF(N117="nulová",J117,0)</f>
        <v>0</v>
      </c>
      <c r="BJ117" s="26" t="s">
        <v>81</v>
      </c>
      <c r="BK117" s="216">
        <f>ROUND(I117*H117,2)</f>
        <v>0</v>
      </c>
      <c r="BL117" s="26" t="s">
        <v>189</v>
      </c>
      <c r="BM117" s="26" t="s">
        <v>681</v>
      </c>
    </row>
    <row r="118" spans="2:65" s="12" customFormat="1" ht="13.5">
      <c r="B118" s="217"/>
      <c r="C118" s="218"/>
      <c r="D118" s="219" t="s">
        <v>191</v>
      </c>
      <c r="E118" s="220" t="s">
        <v>21</v>
      </c>
      <c r="F118" s="221" t="s">
        <v>682</v>
      </c>
      <c r="G118" s="218"/>
      <c r="H118" s="222">
        <v>34.86</v>
      </c>
      <c r="I118" s="223"/>
      <c r="J118" s="218"/>
      <c r="K118" s="218"/>
      <c r="L118" s="224"/>
      <c r="M118" s="225"/>
      <c r="N118" s="226"/>
      <c r="O118" s="226"/>
      <c r="P118" s="226"/>
      <c r="Q118" s="226"/>
      <c r="R118" s="226"/>
      <c r="S118" s="226"/>
      <c r="T118" s="227"/>
      <c r="AT118" s="228" t="s">
        <v>191</v>
      </c>
      <c r="AU118" s="228" t="s">
        <v>83</v>
      </c>
      <c r="AV118" s="12" t="s">
        <v>83</v>
      </c>
      <c r="AW118" s="12" t="s">
        <v>37</v>
      </c>
      <c r="AX118" s="12" t="s">
        <v>81</v>
      </c>
      <c r="AY118" s="228" t="s">
        <v>182</v>
      </c>
    </row>
    <row r="119" spans="2:65" s="11" customFormat="1" ht="29.85" customHeight="1">
      <c r="B119" s="189"/>
      <c r="C119" s="190"/>
      <c r="D119" s="191" t="s">
        <v>73</v>
      </c>
      <c r="E119" s="203" t="s">
        <v>206</v>
      </c>
      <c r="F119" s="203" t="s">
        <v>390</v>
      </c>
      <c r="G119" s="190"/>
      <c r="H119" s="190"/>
      <c r="I119" s="193"/>
      <c r="J119" s="204">
        <f>BK119</f>
        <v>0</v>
      </c>
      <c r="K119" s="190"/>
      <c r="L119" s="195"/>
      <c r="M119" s="196"/>
      <c r="N119" s="197"/>
      <c r="O119" s="197"/>
      <c r="P119" s="198">
        <f>P120+P134</f>
        <v>0</v>
      </c>
      <c r="Q119" s="197"/>
      <c r="R119" s="198">
        <f>R120+R134</f>
        <v>16.868475999999998</v>
      </c>
      <c r="S119" s="197"/>
      <c r="T119" s="199">
        <f>T120+T134</f>
        <v>0</v>
      </c>
      <c r="AR119" s="200" t="s">
        <v>81</v>
      </c>
      <c r="AT119" s="201" t="s">
        <v>73</v>
      </c>
      <c r="AU119" s="201" t="s">
        <v>81</v>
      </c>
      <c r="AY119" s="200" t="s">
        <v>182</v>
      </c>
      <c r="BK119" s="202">
        <f>BK120+BK134</f>
        <v>0</v>
      </c>
    </row>
    <row r="120" spans="2:65" s="11" customFormat="1" ht="14.85" customHeight="1">
      <c r="B120" s="189"/>
      <c r="C120" s="190"/>
      <c r="D120" s="191" t="s">
        <v>73</v>
      </c>
      <c r="E120" s="203" t="s">
        <v>683</v>
      </c>
      <c r="F120" s="203" t="s">
        <v>684</v>
      </c>
      <c r="G120" s="190"/>
      <c r="H120" s="190"/>
      <c r="I120" s="193"/>
      <c r="J120" s="204">
        <f>BK120</f>
        <v>0</v>
      </c>
      <c r="K120" s="190"/>
      <c r="L120" s="195"/>
      <c r="M120" s="196"/>
      <c r="N120" s="197"/>
      <c r="O120" s="197"/>
      <c r="P120" s="198">
        <f>SUM(P121:P133)</f>
        <v>0</v>
      </c>
      <c r="Q120" s="197"/>
      <c r="R120" s="198">
        <f>SUM(R121:R133)</f>
        <v>16.868475999999998</v>
      </c>
      <c r="S120" s="197"/>
      <c r="T120" s="199">
        <f>SUM(T121:T133)</f>
        <v>0</v>
      </c>
      <c r="AR120" s="200" t="s">
        <v>81</v>
      </c>
      <c r="AT120" s="201" t="s">
        <v>73</v>
      </c>
      <c r="AU120" s="201" t="s">
        <v>83</v>
      </c>
      <c r="AY120" s="200" t="s">
        <v>182</v>
      </c>
      <c r="BK120" s="202">
        <f>SUM(BK121:BK133)</f>
        <v>0</v>
      </c>
    </row>
    <row r="121" spans="2:65" s="1" customFormat="1" ht="51" customHeight="1">
      <c r="B121" s="43"/>
      <c r="C121" s="205" t="s">
        <v>247</v>
      </c>
      <c r="D121" s="205" t="s">
        <v>184</v>
      </c>
      <c r="E121" s="206" t="s">
        <v>685</v>
      </c>
      <c r="F121" s="207" t="s">
        <v>686</v>
      </c>
      <c r="G121" s="208" t="s">
        <v>187</v>
      </c>
      <c r="H121" s="209">
        <v>77</v>
      </c>
      <c r="I121" s="210"/>
      <c r="J121" s="211">
        <f>ROUND(I121*H121,2)</f>
        <v>0</v>
      </c>
      <c r="K121" s="207" t="s">
        <v>188</v>
      </c>
      <c r="L121" s="63"/>
      <c r="M121" s="212" t="s">
        <v>21</v>
      </c>
      <c r="N121" s="213" t="s">
        <v>45</v>
      </c>
      <c r="O121" s="44"/>
      <c r="P121" s="214">
        <f>O121*H121</f>
        <v>0</v>
      </c>
      <c r="Q121" s="214">
        <v>8.4250000000000005E-2</v>
      </c>
      <c r="R121" s="214">
        <f>Q121*H121</f>
        <v>6.4872500000000004</v>
      </c>
      <c r="S121" s="214">
        <v>0</v>
      </c>
      <c r="T121" s="215">
        <f>S121*H121</f>
        <v>0</v>
      </c>
      <c r="AR121" s="26" t="s">
        <v>189</v>
      </c>
      <c r="AT121" s="26" t="s">
        <v>184</v>
      </c>
      <c r="AU121" s="26" t="s">
        <v>197</v>
      </c>
      <c r="AY121" s="26" t="s">
        <v>182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26" t="s">
        <v>81</v>
      </c>
      <c r="BK121" s="216">
        <f>ROUND(I121*H121,2)</f>
        <v>0</v>
      </c>
      <c r="BL121" s="26" t="s">
        <v>189</v>
      </c>
      <c r="BM121" s="26" t="s">
        <v>687</v>
      </c>
    </row>
    <row r="122" spans="2:65" s="12" customFormat="1" ht="13.5">
      <c r="B122" s="217"/>
      <c r="C122" s="218"/>
      <c r="D122" s="219" t="s">
        <v>191</v>
      </c>
      <c r="E122" s="220" t="s">
        <v>21</v>
      </c>
      <c r="F122" s="221" t="s">
        <v>688</v>
      </c>
      <c r="G122" s="218"/>
      <c r="H122" s="222">
        <v>77</v>
      </c>
      <c r="I122" s="223"/>
      <c r="J122" s="218"/>
      <c r="K122" s="218"/>
      <c r="L122" s="224"/>
      <c r="M122" s="225"/>
      <c r="N122" s="226"/>
      <c r="O122" s="226"/>
      <c r="P122" s="226"/>
      <c r="Q122" s="226"/>
      <c r="R122" s="226"/>
      <c r="S122" s="226"/>
      <c r="T122" s="227"/>
      <c r="AT122" s="228" t="s">
        <v>191</v>
      </c>
      <c r="AU122" s="228" t="s">
        <v>197</v>
      </c>
      <c r="AV122" s="12" t="s">
        <v>83</v>
      </c>
      <c r="AW122" s="12" t="s">
        <v>37</v>
      </c>
      <c r="AX122" s="12" t="s">
        <v>81</v>
      </c>
      <c r="AY122" s="228" t="s">
        <v>182</v>
      </c>
    </row>
    <row r="123" spans="2:65" s="1" customFormat="1" ht="16.5" customHeight="1">
      <c r="B123" s="43"/>
      <c r="C123" s="257" t="s">
        <v>10</v>
      </c>
      <c r="D123" s="257" t="s">
        <v>304</v>
      </c>
      <c r="E123" s="258" t="s">
        <v>689</v>
      </c>
      <c r="F123" s="259" t="s">
        <v>690</v>
      </c>
      <c r="G123" s="260" t="s">
        <v>187</v>
      </c>
      <c r="H123" s="261">
        <v>72.8</v>
      </c>
      <c r="I123" s="262"/>
      <c r="J123" s="263">
        <f>ROUND(I123*H123,2)</f>
        <v>0</v>
      </c>
      <c r="K123" s="259" t="s">
        <v>188</v>
      </c>
      <c r="L123" s="264"/>
      <c r="M123" s="265" t="s">
        <v>21</v>
      </c>
      <c r="N123" s="266" t="s">
        <v>45</v>
      </c>
      <c r="O123" s="44"/>
      <c r="P123" s="214">
        <f>O123*H123</f>
        <v>0</v>
      </c>
      <c r="Q123" s="214">
        <v>0.13100000000000001</v>
      </c>
      <c r="R123" s="214">
        <f>Q123*H123</f>
        <v>9.5367999999999995</v>
      </c>
      <c r="S123" s="214">
        <v>0</v>
      </c>
      <c r="T123" s="215">
        <f>S123*H123</f>
        <v>0</v>
      </c>
      <c r="AR123" s="26" t="s">
        <v>218</v>
      </c>
      <c r="AT123" s="26" t="s">
        <v>304</v>
      </c>
      <c r="AU123" s="26" t="s">
        <v>197</v>
      </c>
      <c r="AY123" s="26" t="s">
        <v>182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26" t="s">
        <v>81</v>
      </c>
      <c r="BK123" s="216">
        <f>ROUND(I123*H123,2)</f>
        <v>0</v>
      </c>
      <c r="BL123" s="26" t="s">
        <v>189</v>
      </c>
      <c r="BM123" s="26" t="s">
        <v>691</v>
      </c>
    </row>
    <row r="124" spans="2:65" s="12" customFormat="1" ht="13.5">
      <c r="B124" s="217"/>
      <c r="C124" s="218"/>
      <c r="D124" s="219" t="s">
        <v>191</v>
      </c>
      <c r="E124" s="220" t="s">
        <v>21</v>
      </c>
      <c r="F124" s="221" t="s">
        <v>692</v>
      </c>
      <c r="G124" s="218"/>
      <c r="H124" s="222">
        <v>70.680000000000007</v>
      </c>
      <c r="I124" s="223"/>
      <c r="J124" s="218"/>
      <c r="K124" s="218"/>
      <c r="L124" s="224"/>
      <c r="M124" s="225"/>
      <c r="N124" s="226"/>
      <c r="O124" s="226"/>
      <c r="P124" s="226"/>
      <c r="Q124" s="226"/>
      <c r="R124" s="226"/>
      <c r="S124" s="226"/>
      <c r="T124" s="227"/>
      <c r="AT124" s="228" t="s">
        <v>191</v>
      </c>
      <c r="AU124" s="228" t="s">
        <v>197</v>
      </c>
      <c r="AV124" s="12" t="s">
        <v>83</v>
      </c>
      <c r="AW124" s="12" t="s">
        <v>37</v>
      </c>
      <c r="AX124" s="12" t="s">
        <v>81</v>
      </c>
      <c r="AY124" s="228" t="s">
        <v>182</v>
      </c>
    </row>
    <row r="125" spans="2:65" s="12" customFormat="1" ht="13.5">
      <c r="B125" s="217"/>
      <c r="C125" s="218"/>
      <c r="D125" s="219" t="s">
        <v>191</v>
      </c>
      <c r="E125" s="218"/>
      <c r="F125" s="221" t="s">
        <v>693</v>
      </c>
      <c r="G125" s="218"/>
      <c r="H125" s="222">
        <v>72.8</v>
      </c>
      <c r="I125" s="223"/>
      <c r="J125" s="218"/>
      <c r="K125" s="218"/>
      <c r="L125" s="224"/>
      <c r="M125" s="225"/>
      <c r="N125" s="226"/>
      <c r="O125" s="226"/>
      <c r="P125" s="226"/>
      <c r="Q125" s="226"/>
      <c r="R125" s="226"/>
      <c r="S125" s="226"/>
      <c r="T125" s="227"/>
      <c r="AT125" s="228" t="s">
        <v>191</v>
      </c>
      <c r="AU125" s="228" t="s">
        <v>197</v>
      </c>
      <c r="AV125" s="12" t="s">
        <v>83</v>
      </c>
      <c r="AW125" s="12" t="s">
        <v>6</v>
      </c>
      <c r="AX125" s="12" t="s">
        <v>81</v>
      </c>
      <c r="AY125" s="228" t="s">
        <v>182</v>
      </c>
    </row>
    <row r="126" spans="2:65" s="1" customFormat="1" ht="63.75" customHeight="1">
      <c r="B126" s="43"/>
      <c r="C126" s="205" t="s">
        <v>260</v>
      </c>
      <c r="D126" s="205" t="s">
        <v>184</v>
      </c>
      <c r="E126" s="206" t="s">
        <v>694</v>
      </c>
      <c r="F126" s="207" t="s">
        <v>695</v>
      </c>
      <c r="G126" s="208" t="s">
        <v>187</v>
      </c>
      <c r="H126" s="209">
        <v>6.32</v>
      </c>
      <c r="I126" s="210"/>
      <c r="J126" s="211">
        <f>ROUND(I126*H126,2)</f>
        <v>0</v>
      </c>
      <c r="K126" s="207" t="s">
        <v>188</v>
      </c>
      <c r="L126" s="63"/>
      <c r="M126" s="212" t="s">
        <v>21</v>
      </c>
      <c r="N126" s="213" t="s">
        <v>45</v>
      </c>
      <c r="O126" s="44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AR126" s="26" t="s">
        <v>189</v>
      </c>
      <c r="AT126" s="26" t="s">
        <v>184</v>
      </c>
      <c r="AU126" s="26" t="s">
        <v>197</v>
      </c>
      <c r="AY126" s="26" t="s">
        <v>182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26" t="s">
        <v>81</v>
      </c>
      <c r="BK126" s="216">
        <f>ROUND(I126*H126,2)</f>
        <v>0</v>
      </c>
      <c r="BL126" s="26" t="s">
        <v>189</v>
      </c>
      <c r="BM126" s="26" t="s">
        <v>696</v>
      </c>
    </row>
    <row r="127" spans="2:65" s="12" customFormat="1" ht="13.5">
      <c r="B127" s="217"/>
      <c r="C127" s="218"/>
      <c r="D127" s="219" t="s">
        <v>191</v>
      </c>
      <c r="E127" s="220" t="s">
        <v>21</v>
      </c>
      <c r="F127" s="221" t="s">
        <v>697</v>
      </c>
      <c r="G127" s="218"/>
      <c r="H127" s="222">
        <v>1.36</v>
      </c>
      <c r="I127" s="223"/>
      <c r="J127" s="218"/>
      <c r="K127" s="218"/>
      <c r="L127" s="224"/>
      <c r="M127" s="225"/>
      <c r="N127" s="226"/>
      <c r="O127" s="226"/>
      <c r="P127" s="226"/>
      <c r="Q127" s="226"/>
      <c r="R127" s="226"/>
      <c r="S127" s="226"/>
      <c r="T127" s="227"/>
      <c r="AT127" s="228" t="s">
        <v>191</v>
      </c>
      <c r="AU127" s="228" t="s">
        <v>197</v>
      </c>
      <c r="AV127" s="12" t="s">
        <v>83</v>
      </c>
      <c r="AW127" s="12" t="s">
        <v>37</v>
      </c>
      <c r="AX127" s="12" t="s">
        <v>74</v>
      </c>
      <c r="AY127" s="228" t="s">
        <v>182</v>
      </c>
    </row>
    <row r="128" spans="2:65" s="12" customFormat="1" ht="13.5">
      <c r="B128" s="217"/>
      <c r="C128" s="218"/>
      <c r="D128" s="219" t="s">
        <v>191</v>
      </c>
      <c r="E128" s="220" t="s">
        <v>21</v>
      </c>
      <c r="F128" s="221" t="s">
        <v>698</v>
      </c>
      <c r="G128" s="218"/>
      <c r="H128" s="222">
        <v>4.96</v>
      </c>
      <c r="I128" s="223"/>
      <c r="J128" s="218"/>
      <c r="K128" s="218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191</v>
      </c>
      <c r="AU128" s="228" t="s">
        <v>197</v>
      </c>
      <c r="AV128" s="12" t="s">
        <v>83</v>
      </c>
      <c r="AW128" s="12" t="s">
        <v>37</v>
      </c>
      <c r="AX128" s="12" t="s">
        <v>74</v>
      </c>
      <c r="AY128" s="228" t="s">
        <v>182</v>
      </c>
    </row>
    <row r="129" spans="2:65" s="14" customFormat="1" ht="13.5">
      <c r="B129" s="246"/>
      <c r="C129" s="247"/>
      <c r="D129" s="219" t="s">
        <v>191</v>
      </c>
      <c r="E129" s="248" t="s">
        <v>21</v>
      </c>
      <c r="F129" s="249" t="s">
        <v>281</v>
      </c>
      <c r="G129" s="247"/>
      <c r="H129" s="250">
        <v>6.32</v>
      </c>
      <c r="I129" s="251"/>
      <c r="J129" s="247"/>
      <c r="K129" s="247"/>
      <c r="L129" s="252"/>
      <c r="M129" s="253"/>
      <c r="N129" s="254"/>
      <c r="O129" s="254"/>
      <c r="P129" s="254"/>
      <c r="Q129" s="254"/>
      <c r="R129" s="254"/>
      <c r="S129" s="254"/>
      <c r="T129" s="255"/>
      <c r="AT129" s="256" t="s">
        <v>191</v>
      </c>
      <c r="AU129" s="256" t="s">
        <v>197</v>
      </c>
      <c r="AV129" s="14" t="s">
        <v>189</v>
      </c>
      <c r="AW129" s="14" t="s">
        <v>37</v>
      </c>
      <c r="AX129" s="14" t="s">
        <v>81</v>
      </c>
      <c r="AY129" s="256" t="s">
        <v>182</v>
      </c>
    </row>
    <row r="130" spans="2:65" s="1" customFormat="1" ht="16.5" customHeight="1">
      <c r="B130" s="43"/>
      <c r="C130" s="257" t="s">
        <v>265</v>
      </c>
      <c r="D130" s="257" t="s">
        <v>304</v>
      </c>
      <c r="E130" s="258" t="s">
        <v>699</v>
      </c>
      <c r="F130" s="259" t="s">
        <v>700</v>
      </c>
      <c r="G130" s="260" t="s">
        <v>187</v>
      </c>
      <c r="H130" s="261">
        <v>6.4459999999999997</v>
      </c>
      <c r="I130" s="262"/>
      <c r="J130" s="263">
        <f>ROUND(I130*H130,2)</f>
        <v>0</v>
      </c>
      <c r="K130" s="259" t="s">
        <v>188</v>
      </c>
      <c r="L130" s="264"/>
      <c r="M130" s="265" t="s">
        <v>21</v>
      </c>
      <c r="N130" s="266" t="s">
        <v>45</v>
      </c>
      <c r="O130" s="44"/>
      <c r="P130" s="214">
        <f>O130*H130</f>
        <v>0</v>
      </c>
      <c r="Q130" s="214">
        <v>0.13100000000000001</v>
      </c>
      <c r="R130" s="214">
        <f>Q130*H130</f>
        <v>0.84442600000000001</v>
      </c>
      <c r="S130" s="214">
        <v>0</v>
      </c>
      <c r="T130" s="215">
        <f>S130*H130</f>
        <v>0</v>
      </c>
      <c r="AR130" s="26" t="s">
        <v>218</v>
      </c>
      <c r="AT130" s="26" t="s">
        <v>304</v>
      </c>
      <c r="AU130" s="26" t="s">
        <v>197</v>
      </c>
      <c r="AY130" s="26" t="s">
        <v>182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26" t="s">
        <v>81</v>
      </c>
      <c r="BK130" s="216">
        <f>ROUND(I130*H130,2)</f>
        <v>0</v>
      </c>
      <c r="BL130" s="26" t="s">
        <v>189</v>
      </c>
      <c r="BM130" s="26" t="s">
        <v>701</v>
      </c>
    </row>
    <row r="131" spans="2:65" s="12" customFormat="1" ht="13.5">
      <c r="B131" s="217"/>
      <c r="C131" s="218"/>
      <c r="D131" s="219" t="s">
        <v>191</v>
      </c>
      <c r="E131" s="218"/>
      <c r="F131" s="221" t="s">
        <v>702</v>
      </c>
      <c r="G131" s="218"/>
      <c r="H131" s="222">
        <v>6.4459999999999997</v>
      </c>
      <c r="I131" s="223"/>
      <c r="J131" s="218"/>
      <c r="K131" s="218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191</v>
      </c>
      <c r="AU131" s="228" t="s">
        <v>197</v>
      </c>
      <c r="AV131" s="12" t="s">
        <v>83</v>
      </c>
      <c r="AW131" s="12" t="s">
        <v>6</v>
      </c>
      <c r="AX131" s="12" t="s">
        <v>81</v>
      </c>
      <c r="AY131" s="228" t="s">
        <v>182</v>
      </c>
    </row>
    <row r="132" spans="2:65" s="1" customFormat="1" ht="16.5" customHeight="1">
      <c r="B132" s="43"/>
      <c r="C132" s="205" t="s">
        <v>353</v>
      </c>
      <c r="D132" s="205" t="s">
        <v>184</v>
      </c>
      <c r="E132" s="206" t="s">
        <v>611</v>
      </c>
      <c r="F132" s="207" t="s">
        <v>612</v>
      </c>
      <c r="G132" s="208" t="s">
        <v>187</v>
      </c>
      <c r="H132" s="209">
        <v>77</v>
      </c>
      <c r="I132" s="210"/>
      <c r="J132" s="211">
        <f>ROUND(I132*H132,2)</f>
        <v>0</v>
      </c>
      <c r="K132" s="207" t="s">
        <v>21</v>
      </c>
      <c r="L132" s="63"/>
      <c r="M132" s="212" t="s">
        <v>21</v>
      </c>
      <c r="N132" s="213" t="s">
        <v>45</v>
      </c>
      <c r="O132" s="44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AR132" s="26" t="s">
        <v>189</v>
      </c>
      <c r="AT132" s="26" t="s">
        <v>184</v>
      </c>
      <c r="AU132" s="26" t="s">
        <v>197</v>
      </c>
      <c r="AY132" s="26" t="s">
        <v>182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26" t="s">
        <v>81</v>
      </c>
      <c r="BK132" s="216">
        <f>ROUND(I132*H132,2)</f>
        <v>0</v>
      </c>
      <c r="BL132" s="26" t="s">
        <v>189</v>
      </c>
      <c r="BM132" s="26" t="s">
        <v>703</v>
      </c>
    </row>
    <row r="133" spans="2:65" s="12" customFormat="1" ht="13.5">
      <c r="B133" s="217"/>
      <c r="C133" s="218"/>
      <c r="D133" s="219" t="s">
        <v>191</v>
      </c>
      <c r="E133" s="220" t="s">
        <v>21</v>
      </c>
      <c r="F133" s="221" t="s">
        <v>688</v>
      </c>
      <c r="G133" s="218"/>
      <c r="H133" s="222">
        <v>77</v>
      </c>
      <c r="I133" s="223"/>
      <c r="J133" s="218"/>
      <c r="K133" s="218"/>
      <c r="L133" s="224"/>
      <c r="M133" s="225"/>
      <c r="N133" s="226"/>
      <c r="O133" s="226"/>
      <c r="P133" s="226"/>
      <c r="Q133" s="226"/>
      <c r="R133" s="226"/>
      <c r="S133" s="226"/>
      <c r="T133" s="227"/>
      <c r="AT133" s="228" t="s">
        <v>191</v>
      </c>
      <c r="AU133" s="228" t="s">
        <v>197</v>
      </c>
      <c r="AV133" s="12" t="s">
        <v>83</v>
      </c>
      <c r="AW133" s="12" t="s">
        <v>37</v>
      </c>
      <c r="AX133" s="12" t="s">
        <v>81</v>
      </c>
      <c r="AY133" s="228" t="s">
        <v>182</v>
      </c>
    </row>
    <row r="134" spans="2:65" s="11" customFormat="1" ht="22.35" customHeight="1">
      <c r="B134" s="189"/>
      <c r="C134" s="190"/>
      <c r="D134" s="191" t="s">
        <v>73</v>
      </c>
      <c r="E134" s="203" t="s">
        <v>617</v>
      </c>
      <c r="F134" s="203" t="s">
        <v>618</v>
      </c>
      <c r="G134" s="190"/>
      <c r="H134" s="190"/>
      <c r="I134" s="193"/>
      <c r="J134" s="204">
        <f>BK134</f>
        <v>0</v>
      </c>
      <c r="K134" s="190"/>
      <c r="L134" s="195"/>
      <c r="M134" s="196"/>
      <c r="N134" s="197"/>
      <c r="O134" s="197"/>
      <c r="P134" s="198">
        <f>SUM(P135:P142)</f>
        <v>0</v>
      </c>
      <c r="Q134" s="197"/>
      <c r="R134" s="198">
        <f>SUM(R135:R142)</f>
        <v>0</v>
      </c>
      <c r="S134" s="197"/>
      <c r="T134" s="199">
        <f>SUM(T135:T142)</f>
        <v>0</v>
      </c>
      <c r="AR134" s="200" t="s">
        <v>81</v>
      </c>
      <c r="AT134" s="201" t="s">
        <v>73</v>
      </c>
      <c r="AU134" s="201" t="s">
        <v>83</v>
      </c>
      <c r="AY134" s="200" t="s">
        <v>182</v>
      </c>
      <c r="BK134" s="202">
        <f>SUM(BK135:BK142)</f>
        <v>0</v>
      </c>
    </row>
    <row r="135" spans="2:65" s="1" customFormat="1" ht="38.25" customHeight="1">
      <c r="B135" s="43"/>
      <c r="C135" s="205" t="s">
        <v>359</v>
      </c>
      <c r="D135" s="205" t="s">
        <v>184</v>
      </c>
      <c r="E135" s="206" t="s">
        <v>598</v>
      </c>
      <c r="F135" s="207" t="s">
        <v>599</v>
      </c>
      <c r="G135" s="208" t="s">
        <v>187</v>
      </c>
      <c r="H135" s="209">
        <v>468.6</v>
      </c>
      <c r="I135" s="210"/>
      <c r="J135" s="211">
        <f>ROUND(I135*H135,2)</f>
        <v>0</v>
      </c>
      <c r="K135" s="207" t="s">
        <v>188</v>
      </c>
      <c r="L135" s="63"/>
      <c r="M135" s="212" t="s">
        <v>21</v>
      </c>
      <c r="N135" s="213" t="s">
        <v>45</v>
      </c>
      <c r="O135" s="44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AR135" s="26" t="s">
        <v>189</v>
      </c>
      <c r="AT135" s="26" t="s">
        <v>184</v>
      </c>
      <c r="AU135" s="26" t="s">
        <v>197</v>
      </c>
      <c r="AY135" s="26" t="s">
        <v>182</v>
      </c>
      <c r="BE135" s="216">
        <f>IF(N135="základní",J135,0)</f>
        <v>0</v>
      </c>
      <c r="BF135" s="216">
        <f>IF(N135="snížená",J135,0)</f>
        <v>0</v>
      </c>
      <c r="BG135" s="216">
        <f>IF(N135="zákl. přenesená",J135,0)</f>
        <v>0</v>
      </c>
      <c r="BH135" s="216">
        <f>IF(N135="sníž. přenesená",J135,0)</f>
        <v>0</v>
      </c>
      <c r="BI135" s="216">
        <f>IF(N135="nulová",J135,0)</f>
        <v>0</v>
      </c>
      <c r="BJ135" s="26" t="s">
        <v>81</v>
      </c>
      <c r="BK135" s="216">
        <f>ROUND(I135*H135,2)</f>
        <v>0</v>
      </c>
      <c r="BL135" s="26" t="s">
        <v>189</v>
      </c>
      <c r="BM135" s="26" t="s">
        <v>704</v>
      </c>
    </row>
    <row r="136" spans="2:65" s="12" customFormat="1" ht="13.5">
      <c r="B136" s="217"/>
      <c r="C136" s="218"/>
      <c r="D136" s="219" t="s">
        <v>191</v>
      </c>
      <c r="E136" s="220" t="s">
        <v>21</v>
      </c>
      <c r="F136" s="221" t="s">
        <v>705</v>
      </c>
      <c r="G136" s="218"/>
      <c r="H136" s="222">
        <v>468.6</v>
      </c>
      <c r="I136" s="223"/>
      <c r="J136" s="218"/>
      <c r="K136" s="218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191</v>
      </c>
      <c r="AU136" s="228" t="s">
        <v>197</v>
      </c>
      <c r="AV136" s="12" t="s">
        <v>83</v>
      </c>
      <c r="AW136" s="12" t="s">
        <v>37</v>
      </c>
      <c r="AX136" s="12" t="s">
        <v>81</v>
      </c>
      <c r="AY136" s="228" t="s">
        <v>182</v>
      </c>
    </row>
    <row r="137" spans="2:65" s="1" customFormat="1" ht="38.25" customHeight="1">
      <c r="B137" s="43"/>
      <c r="C137" s="205" t="s">
        <v>364</v>
      </c>
      <c r="D137" s="205" t="s">
        <v>184</v>
      </c>
      <c r="E137" s="206" t="s">
        <v>622</v>
      </c>
      <c r="F137" s="207" t="s">
        <v>623</v>
      </c>
      <c r="G137" s="208" t="s">
        <v>187</v>
      </c>
      <c r="H137" s="209">
        <v>468.6</v>
      </c>
      <c r="I137" s="210"/>
      <c r="J137" s="211">
        <f>ROUND(I137*H137,2)</f>
        <v>0</v>
      </c>
      <c r="K137" s="207" t="s">
        <v>188</v>
      </c>
      <c r="L137" s="63"/>
      <c r="M137" s="212" t="s">
        <v>21</v>
      </c>
      <c r="N137" s="213" t="s">
        <v>45</v>
      </c>
      <c r="O137" s="44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AR137" s="26" t="s">
        <v>189</v>
      </c>
      <c r="AT137" s="26" t="s">
        <v>184</v>
      </c>
      <c r="AU137" s="26" t="s">
        <v>197</v>
      </c>
      <c r="AY137" s="26" t="s">
        <v>182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26" t="s">
        <v>81</v>
      </c>
      <c r="BK137" s="216">
        <f>ROUND(I137*H137,2)</f>
        <v>0</v>
      </c>
      <c r="BL137" s="26" t="s">
        <v>189</v>
      </c>
      <c r="BM137" s="26" t="s">
        <v>706</v>
      </c>
    </row>
    <row r="138" spans="2:65" s="1" customFormat="1" ht="25.5" customHeight="1">
      <c r="B138" s="43"/>
      <c r="C138" s="205" t="s">
        <v>9</v>
      </c>
      <c r="D138" s="205" t="s">
        <v>184</v>
      </c>
      <c r="E138" s="206" t="s">
        <v>626</v>
      </c>
      <c r="F138" s="207" t="s">
        <v>627</v>
      </c>
      <c r="G138" s="208" t="s">
        <v>187</v>
      </c>
      <c r="H138" s="209">
        <v>468.6</v>
      </c>
      <c r="I138" s="210"/>
      <c r="J138" s="211">
        <f>ROUND(I138*H138,2)</f>
        <v>0</v>
      </c>
      <c r="K138" s="207" t="s">
        <v>188</v>
      </c>
      <c r="L138" s="63"/>
      <c r="M138" s="212" t="s">
        <v>21</v>
      </c>
      <c r="N138" s="213" t="s">
        <v>45</v>
      </c>
      <c r="O138" s="44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AR138" s="26" t="s">
        <v>189</v>
      </c>
      <c r="AT138" s="26" t="s">
        <v>184</v>
      </c>
      <c r="AU138" s="26" t="s">
        <v>197</v>
      </c>
      <c r="AY138" s="26" t="s">
        <v>182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26" t="s">
        <v>81</v>
      </c>
      <c r="BK138" s="216">
        <f>ROUND(I138*H138,2)</f>
        <v>0</v>
      </c>
      <c r="BL138" s="26" t="s">
        <v>189</v>
      </c>
      <c r="BM138" s="26" t="s">
        <v>707</v>
      </c>
    </row>
    <row r="139" spans="2:65" s="1" customFormat="1" ht="16.5" customHeight="1">
      <c r="B139" s="43"/>
      <c r="C139" s="205" t="s">
        <v>377</v>
      </c>
      <c r="D139" s="205" t="s">
        <v>184</v>
      </c>
      <c r="E139" s="206" t="s">
        <v>602</v>
      </c>
      <c r="F139" s="207" t="s">
        <v>603</v>
      </c>
      <c r="G139" s="208" t="s">
        <v>187</v>
      </c>
      <c r="H139" s="209">
        <v>468.6</v>
      </c>
      <c r="I139" s="210"/>
      <c r="J139" s="211">
        <f>ROUND(I139*H139,2)</f>
        <v>0</v>
      </c>
      <c r="K139" s="207" t="s">
        <v>21</v>
      </c>
      <c r="L139" s="63"/>
      <c r="M139" s="212" t="s">
        <v>21</v>
      </c>
      <c r="N139" s="213" t="s">
        <v>45</v>
      </c>
      <c r="O139" s="44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AR139" s="26" t="s">
        <v>189</v>
      </c>
      <c r="AT139" s="26" t="s">
        <v>184</v>
      </c>
      <c r="AU139" s="26" t="s">
        <v>197</v>
      </c>
      <c r="AY139" s="26" t="s">
        <v>182</v>
      </c>
      <c r="BE139" s="216">
        <f>IF(N139="základní",J139,0)</f>
        <v>0</v>
      </c>
      <c r="BF139" s="216">
        <f>IF(N139="snížená",J139,0)</f>
        <v>0</v>
      </c>
      <c r="BG139" s="216">
        <f>IF(N139="zákl. přenesená",J139,0)</f>
        <v>0</v>
      </c>
      <c r="BH139" s="216">
        <f>IF(N139="sníž. přenesená",J139,0)</f>
        <v>0</v>
      </c>
      <c r="BI139" s="216">
        <f>IF(N139="nulová",J139,0)</f>
        <v>0</v>
      </c>
      <c r="BJ139" s="26" t="s">
        <v>81</v>
      </c>
      <c r="BK139" s="216">
        <f>ROUND(I139*H139,2)</f>
        <v>0</v>
      </c>
      <c r="BL139" s="26" t="s">
        <v>189</v>
      </c>
      <c r="BM139" s="26" t="s">
        <v>708</v>
      </c>
    </row>
    <row r="140" spans="2:65" s="1" customFormat="1" ht="16.5" customHeight="1">
      <c r="B140" s="43"/>
      <c r="C140" s="205" t="s">
        <v>381</v>
      </c>
      <c r="D140" s="205" t="s">
        <v>184</v>
      </c>
      <c r="E140" s="206" t="s">
        <v>608</v>
      </c>
      <c r="F140" s="207" t="s">
        <v>609</v>
      </c>
      <c r="G140" s="208" t="s">
        <v>187</v>
      </c>
      <c r="H140" s="209">
        <v>468.6</v>
      </c>
      <c r="I140" s="210"/>
      <c r="J140" s="211">
        <f>ROUND(I140*H140,2)</f>
        <v>0</v>
      </c>
      <c r="K140" s="207" t="s">
        <v>21</v>
      </c>
      <c r="L140" s="63"/>
      <c r="M140" s="212" t="s">
        <v>21</v>
      </c>
      <c r="N140" s="213" t="s">
        <v>45</v>
      </c>
      <c r="O140" s="44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AR140" s="26" t="s">
        <v>189</v>
      </c>
      <c r="AT140" s="26" t="s">
        <v>184</v>
      </c>
      <c r="AU140" s="26" t="s">
        <v>197</v>
      </c>
      <c r="AY140" s="26" t="s">
        <v>182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26" t="s">
        <v>81</v>
      </c>
      <c r="BK140" s="216">
        <f>ROUND(I140*H140,2)</f>
        <v>0</v>
      </c>
      <c r="BL140" s="26" t="s">
        <v>189</v>
      </c>
      <c r="BM140" s="26" t="s">
        <v>709</v>
      </c>
    </row>
    <row r="141" spans="2:65" s="1" customFormat="1" ht="38.25" customHeight="1">
      <c r="B141" s="43"/>
      <c r="C141" s="205" t="s">
        <v>385</v>
      </c>
      <c r="D141" s="205" t="s">
        <v>184</v>
      </c>
      <c r="E141" s="206" t="s">
        <v>629</v>
      </c>
      <c r="F141" s="207" t="s">
        <v>630</v>
      </c>
      <c r="G141" s="208" t="s">
        <v>187</v>
      </c>
      <c r="H141" s="209">
        <v>482.05</v>
      </c>
      <c r="I141" s="210"/>
      <c r="J141" s="211">
        <f>ROUND(I141*H141,2)</f>
        <v>0</v>
      </c>
      <c r="K141" s="207" t="s">
        <v>21</v>
      </c>
      <c r="L141" s="63"/>
      <c r="M141" s="212" t="s">
        <v>21</v>
      </c>
      <c r="N141" s="213" t="s">
        <v>45</v>
      </c>
      <c r="O141" s="44"/>
      <c r="P141" s="214">
        <f>O141*H141</f>
        <v>0</v>
      </c>
      <c r="Q141" s="214">
        <v>0</v>
      </c>
      <c r="R141" s="214">
        <f>Q141*H141</f>
        <v>0</v>
      </c>
      <c r="S141" s="214">
        <v>0</v>
      </c>
      <c r="T141" s="215">
        <f>S141*H141</f>
        <v>0</v>
      </c>
      <c r="AR141" s="26" t="s">
        <v>189</v>
      </c>
      <c r="AT141" s="26" t="s">
        <v>184</v>
      </c>
      <c r="AU141" s="26" t="s">
        <v>197</v>
      </c>
      <c r="AY141" s="26" t="s">
        <v>182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26" t="s">
        <v>81</v>
      </c>
      <c r="BK141" s="216">
        <f>ROUND(I141*H141,2)</f>
        <v>0</v>
      </c>
      <c r="BL141" s="26" t="s">
        <v>189</v>
      </c>
      <c r="BM141" s="26" t="s">
        <v>710</v>
      </c>
    </row>
    <row r="142" spans="2:65" s="12" customFormat="1" ht="13.5">
      <c r="B142" s="217"/>
      <c r="C142" s="218"/>
      <c r="D142" s="219" t="s">
        <v>191</v>
      </c>
      <c r="E142" s="220" t="s">
        <v>21</v>
      </c>
      <c r="F142" s="221" t="s">
        <v>711</v>
      </c>
      <c r="G142" s="218"/>
      <c r="H142" s="222">
        <v>482.05</v>
      </c>
      <c r="I142" s="223"/>
      <c r="J142" s="218"/>
      <c r="K142" s="218"/>
      <c r="L142" s="224"/>
      <c r="M142" s="225"/>
      <c r="N142" s="226"/>
      <c r="O142" s="226"/>
      <c r="P142" s="226"/>
      <c r="Q142" s="226"/>
      <c r="R142" s="226"/>
      <c r="S142" s="226"/>
      <c r="T142" s="227"/>
      <c r="AT142" s="228" t="s">
        <v>191</v>
      </c>
      <c r="AU142" s="228" t="s">
        <v>197</v>
      </c>
      <c r="AV142" s="12" t="s">
        <v>83</v>
      </c>
      <c r="AW142" s="12" t="s">
        <v>37</v>
      </c>
      <c r="AX142" s="12" t="s">
        <v>81</v>
      </c>
      <c r="AY142" s="228" t="s">
        <v>182</v>
      </c>
    </row>
    <row r="143" spans="2:65" s="11" customFormat="1" ht="29.85" customHeight="1">
      <c r="B143" s="189"/>
      <c r="C143" s="190"/>
      <c r="D143" s="191" t="s">
        <v>73</v>
      </c>
      <c r="E143" s="203" t="s">
        <v>223</v>
      </c>
      <c r="F143" s="203" t="s">
        <v>423</v>
      </c>
      <c r="G143" s="190"/>
      <c r="H143" s="190"/>
      <c r="I143" s="193"/>
      <c r="J143" s="204">
        <f>BK143</f>
        <v>0</v>
      </c>
      <c r="K143" s="190"/>
      <c r="L143" s="195"/>
      <c r="M143" s="196"/>
      <c r="N143" s="197"/>
      <c r="O143" s="197"/>
      <c r="P143" s="198">
        <f>P144+SUM(P145:P163)</f>
        <v>0</v>
      </c>
      <c r="Q143" s="197"/>
      <c r="R143" s="198">
        <f>R144+SUM(R145:R163)</f>
        <v>17.09225</v>
      </c>
      <c r="S143" s="197"/>
      <c r="T143" s="199">
        <f>T144+SUM(T145:T163)</f>
        <v>0</v>
      </c>
      <c r="AR143" s="200" t="s">
        <v>81</v>
      </c>
      <c r="AT143" s="201" t="s">
        <v>73</v>
      </c>
      <c r="AU143" s="201" t="s">
        <v>81</v>
      </c>
      <c r="AY143" s="200" t="s">
        <v>182</v>
      </c>
      <c r="BK143" s="202">
        <f>BK144+SUM(BK145:BK163)</f>
        <v>0</v>
      </c>
    </row>
    <row r="144" spans="2:65" s="1" customFormat="1" ht="38.25" customHeight="1">
      <c r="B144" s="43"/>
      <c r="C144" s="205" t="s">
        <v>391</v>
      </c>
      <c r="D144" s="205" t="s">
        <v>184</v>
      </c>
      <c r="E144" s="206" t="s">
        <v>450</v>
      </c>
      <c r="F144" s="207" t="s">
        <v>451</v>
      </c>
      <c r="G144" s="208" t="s">
        <v>372</v>
      </c>
      <c r="H144" s="209">
        <v>39.700000000000003</v>
      </c>
      <c r="I144" s="210"/>
      <c r="J144" s="211">
        <f>ROUND(I144*H144,2)</f>
        <v>0</v>
      </c>
      <c r="K144" s="207" t="s">
        <v>268</v>
      </c>
      <c r="L144" s="63"/>
      <c r="M144" s="212" t="s">
        <v>21</v>
      </c>
      <c r="N144" s="213" t="s">
        <v>45</v>
      </c>
      <c r="O144" s="44"/>
      <c r="P144" s="214">
        <f>O144*H144</f>
        <v>0</v>
      </c>
      <c r="Q144" s="214">
        <v>0.15540000000000001</v>
      </c>
      <c r="R144" s="214">
        <f>Q144*H144</f>
        <v>6.1693800000000012</v>
      </c>
      <c r="S144" s="214">
        <v>0</v>
      </c>
      <c r="T144" s="215">
        <f>S144*H144</f>
        <v>0</v>
      </c>
      <c r="AR144" s="26" t="s">
        <v>189</v>
      </c>
      <c r="AT144" s="26" t="s">
        <v>184</v>
      </c>
      <c r="AU144" s="26" t="s">
        <v>83</v>
      </c>
      <c r="AY144" s="26" t="s">
        <v>182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26" t="s">
        <v>81</v>
      </c>
      <c r="BK144" s="216">
        <f>ROUND(I144*H144,2)</f>
        <v>0</v>
      </c>
      <c r="BL144" s="26" t="s">
        <v>189</v>
      </c>
      <c r="BM144" s="26" t="s">
        <v>712</v>
      </c>
    </row>
    <row r="145" spans="2:65" s="12" customFormat="1" ht="13.5">
      <c r="B145" s="217"/>
      <c r="C145" s="218"/>
      <c r="D145" s="219" t="s">
        <v>191</v>
      </c>
      <c r="E145" s="220" t="s">
        <v>21</v>
      </c>
      <c r="F145" s="221" t="s">
        <v>713</v>
      </c>
      <c r="G145" s="218"/>
      <c r="H145" s="222">
        <v>39.700000000000003</v>
      </c>
      <c r="I145" s="223"/>
      <c r="J145" s="218"/>
      <c r="K145" s="218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191</v>
      </c>
      <c r="AU145" s="228" t="s">
        <v>83</v>
      </c>
      <c r="AV145" s="12" t="s">
        <v>83</v>
      </c>
      <c r="AW145" s="12" t="s">
        <v>37</v>
      </c>
      <c r="AX145" s="12" t="s">
        <v>81</v>
      </c>
      <c r="AY145" s="228" t="s">
        <v>182</v>
      </c>
    </row>
    <row r="146" spans="2:65" s="1" customFormat="1" ht="25.5" customHeight="1">
      <c r="B146" s="43"/>
      <c r="C146" s="257" t="s">
        <v>396</v>
      </c>
      <c r="D146" s="257" t="s">
        <v>304</v>
      </c>
      <c r="E146" s="258" t="s">
        <v>456</v>
      </c>
      <c r="F146" s="259" t="s">
        <v>457</v>
      </c>
      <c r="G146" s="260" t="s">
        <v>204</v>
      </c>
      <c r="H146" s="261">
        <v>40</v>
      </c>
      <c r="I146" s="262"/>
      <c r="J146" s="263">
        <f>ROUND(I146*H146,2)</f>
        <v>0</v>
      </c>
      <c r="K146" s="259" t="s">
        <v>268</v>
      </c>
      <c r="L146" s="264"/>
      <c r="M146" s="265" t="s">
        <v>21</v>
      </c>
      <c r="N146" s="266" t="s">
        <v>45</v>
      </c>
      <c r="O146" s="44"/>
      <c r="P146" s="214">
        <f>O146*H146</f>
        <v>0</v>
      </c>
      <c r="Q146" s="214">
        <v>8.5999999999999993E-2</v>
      </c>
      <c r="R146" s="214">
        <f>Q146*H146</f>
        <v>3.4399999999999995</v>
      </c>
      <c r="S146" s="214">
        <v>0</v>
      </c>
      <c r="T146" s="215">
        <f>S146*H146</f>
        <v>0</v>
      </c>
      <c r="AR146" s="26" t="s">
        <v>218</v>
      </c>
      <c r="AT146" s="26" t="s">
        <v>304</v>
      </c>
      <c r="AU146" s="26" t="s">
        <v>83</v>
      </c>
      <c r="AY146" s="26" t="s">
        <v>182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26" t="s">
        <v>81</v>
      </c>
      <c r="BK146" s="216">
        <f>ROUND(I146*H146,2)</f>
        <v>0</v>
      </c>
      <c r="BL146" s="26" t="s">
        <v>189</v>
      </c>
      <c r="BM146" s="26" t="s">
        <v>714</v>
      </c>
    </row>
    <row r="147" spans="2:65" s="12" customFormat="1" ht="13.5">
      <c r="B147" s="217"/>
      <c r="C147" s="218"/>
      <c r="D147" s="219" t="s">
        <v>191</v>
      </c>
      <c r="E147" s="218"/>
      <c r="F147" s="221" t="s">
        <v>715</v>
      </c>
      <c r="G147" s="218"/>
      <c r="H147" s="222">
        <v>40</v>
      </c>
      <c r="I147" s="223"/>
      <c r="J147" s="218"/>
      <c r="K147" s="218"/>
      <c r="L147" s="224"/>
      <c r="M147" s="225"/>
      <c r="N147" s="226"/>
      <c r="O147" s="226"/>
      <c r="P147" s="226"/>
      <c r="Q147" s="226"/>
      <c r="R147" s="226"/>
      <c r="S147" s="226"/>
      <c r="T147" s="227"/>
      <c r="AT147" s="228" t="s">
        <v>191</v>
      </c>
      <c r="AU147" s="228" t="s">
        <v>83</v>
      </c>
      <c r="AV147" s="12" t="s">
        <v>83</v>
      </c>
      <c r="AW147" s="12" t="s">
        <v>6</v>
      </c>
      <c r="AX147" s="12" t="s">
        <v>81</v>
      </c>
      <c r="AY147" s="228" t="s">
        <v>182</v>
      </c>
    </row>
    <row r="148" spans="2:65" s="1" customFormat="1" ht="25.5" customHeight="1">
      <c r="B148" s="43"/>
      <c r="C148" s="257" t="s">
        <v>400</v>
      </c>
      <c r="D148" s="257" t="s">
        <v>304</v>
      </c>
      <c r="E148" s="258" t="s">
        <v>466</v>
      </c>
      <c r="F148" s="259" t="s">
        <v>636</v>
      </c>
      <c r="G148" s="260" t="s">
        <v>204</v>
      </c>
      <c r="H148" s="261">
        <v>2</v>
      </c>
      <c r="I148" s="262"/>
      <c r="J148" s="263">
        <f>ROUND(I148*H148,2)</f>
        <v>0</v>
      </c>
      <c r="K148" s="259" t="s">
        <v>268</v>
      </c>
      <c r="L148" s="264"/>
      <c r="M148" s="265" t="s">
        <v>21</v>
      </c>
      <c r="N148" s="266" t="s">
        <v>45</v>
      </c>
      <c r="O148" s="44"/>
      <c r="P148" s="214">
        <f>O148*H148</f>
        <v>0</v>
      </c>
      <c r="Q148" s="214">
        <v>4.2999999999999997E-2</v>
      </c>
      <c r="R148" s="214">
        <f>Q148*H148</f>
        <v>8.5999999999999993E-2</v>
      </c>
      <c r="S148" s="214">
        <v>0</v>
      </c>
      <c r="T148" s="215">
        <f>S148*H148</f>
        <v>0</v>
      </c>
      <c r="AR148" s="26" t="s">
        <v>218</v>
      </c>
      <c r="AT148" s="26" t="s">
        <v>304</v>
      </c>
      <c r="AU148" s="26" t="s">
        <v>83</v>
      </c>
      <c r="AY148" s="26" t="s">
        <v>182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26" t="s">
        <v>81</v>
      </c>
      <c r="BK148" s="216">
        <f>ROUND(I148*H148,2)</f>
        <v>0</v>
      </c>
      <c r="BL148" s="26" t="s">
        <v>189</v>
      </c>
      <c r="BM148" s="26" t="s">
        <v>716</v>
      </c>
    </row>
    <row r="149" spans="2:65" s="12" customFormat="1" ht="13.5">
      <c r="B149" s="217"/>
      <c r="C149" s="218"/>
      <c r="D149" s="219" t="s">
        <v>191</v>
      </c>
      <c r="E149" s="218"/>
      <c r="F149" s="221" t="s">
        <v>717</v>
      </c>
      <c r="G149" s="218"/>
      <c r="H149" s="222">
        <v>2</v>
      </c>
      <c r="I149" s="223"/>
      <c r="J149" s="218"/>
      <c r="K149" s="218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191</v>
      </c>
      <c r="AU149" s="228" t="s">
        <v>83</v>
      </c>
      <c r="AV149" s="12" t="s">
        <v>83</v>
      </c>
      <c r="AW149" s="12" t="s">
        <v>6</v>
      </c>
      <c r="AX149" s="12" t="s">
        <v>81</v>
      </c>
      <c r="AY149" s="228" t="s">
        <v>182</v>
      </c>
    </row>
    <row r="150" spans="2:65" s="1" customFormat="1" ht="38.25" customHeight="1">
      <c r="B150" s="43"/>
      <c r="C150" s="205" t="s">
        <v>404</v>
      </c>
      <c r="D150" s="205" t="s">
        <v>184</v>
      </c>
      <c r="E150" s="206" t="s">
        <v>639</v>
      </c>
      <c r="F150" s="207" t="s">
        <v>640</v>
      </c>
      <c r="G150" s="208" t="s">
        <v>372</v>
      </c>
      <c r="H150" s="209">
        <v>39.700000000000003</v>
      </c>
      <c r="I150" s="210"/>
      <c r="J150" s="211">
        <f>ROUND(I150*H150,2)</f>
        <v>0</v>
      </c>
      <c r="K150" s="207" t="s">
        <v>188</v>
      </c>
      <c r="L150" s="63"/>
      <c r="M150" s="212" t="s">
        <v>21</v>
      </c>
      <c r="N150" s="213" t="s">
        <v>45</v>
      </c>
      <c r="O150" s="44"/>
      <c r="P150" s="214">
        <f>O150*H150</f>
        <v>0</v>
      </c>
      <c r="Q150" s="214">
        <v>0.1295</v>
      </c>
      <c r="R150" s="214">
        <f>Q150*H150</f>
        <v>5.1411500000000006</v>
      </c>
      <c r="S150" s="214">
        <v>0</v>
      </c>
      <c r="T150" s="215">
        <f>S150*H150</f>
        <v>0</v>
      </c>
      <c r="AR150" s="26" t="s">
        <v>189</v>
      </c>
      <c r="AT150" s="26" t="s">
        <v>184</v>
      </c>
      <c r="AU150" s="26" t="s">
        <v>83</v>
      </c>
      <c r="AY150" s="26" t="s">
        <v>182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26" t="s">
        <v>81</v>
      </c>
      <c r="BK150" s="216">
        <f>ROUND(I150*H150,2)</f>
        <v>0</v>
      </c>
      <c r="BL150" s="26" t="s">
        <v>189</v>
      </c>
      <c r="BM150" s="26" t="s">
        <v>718</v>
      </c>
    </row>
    <row r="151" spans="2:65" s="1" customFormat="1" ht="16.5" customHeight="1">
      <c r="B151" s="43"/>
      <c r="C151" s="257" t="s">
        <v>407</v>
      </c>
      <c r="D151" s="257" t="s">
        <v>304</v>
      </c>
      <c r="E151" s="258" t="s">
        <v>643</v>
      </c>
      <c r="F151" s="259" t="s">
        <v>644</v>
      </c>
      <c r="G151" s="260" t="s">
        <v>204</v>
      </c>
      <c r="H151" s="261">
        <v>42</v>
      </c>
      <c r="I151" s="262"/>
      <c r="J151" s="263">
        <f>ROUND(I151*H151,2)</f>
        <v>0</v>
      </c>
      <c r="K151" s="259" t="s">
        <v>188</v>
      </c>
      <c r="L151" s="264"/>
      <c r="M151" s="265" t="s">
        <v>21</v>
      </c>
      <c r="N151" s="266" t="s">
        <v>45</v>
      </c>
      <c r="O151" s="44"/>
      <c r="P151" s="214">
        <f>O151*H151</f>
        <v>0</v>
      </c>
      <c r="Q151" s="214">
        <v>4.8000000000000001E-2</v>
      </c>
      <c r="R151" s="214">
        <f>Q151*H151</f>
        <v>2.016</v>
      </c>
      <c r="S151" s="214">
        <v>0</v>
      </c>
      <c r="T151" s="215">
        <f>S151*H151</f>
        <v>0</v>
      </c>
      <c r="AR151" s="26" t="s">
        <v>218</v>
      </c>
      <c r="AT151" s="26" t="s">
        <v>304</v>
      </c>
      <c r="AU151" s="26" t="s">
        <v>83</v>
      </c>
      <c r="AY151" s="26" t="s">
        <v>182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26" t="s">
        <v>81</v>
      </c>
      <c r="BK151" s="216">
        <f>ROUND(I151*H151,2)</f>
        <v>0</v>
      </c>
      <c r="BL151" s="26" t="s">
        <v>189</v>
      </c>
      <c r="BM151" s="26" t="s">
        <v>719</v>
      </c>
    </row>
    <row r="152" spans="2:65" s="1" customFormat="1" ht="25.5" customHeight="1">
      <c r="B152" s="43"/>
      <c r="C152" s="205" t="s">
        <v>411</v>
      </c>
      <c r="D152" s="205" t="s">
        <v>184</v>
      </c>
      <c r="E152" s="206" t="s">
        <v>481</v>
      </c>
      <c r="F152" s="207" t="s">
        <v>482</v>
      </c>
      <c r="G152" s="208" t="s">
        <v>204</v>
      </c>
      <c r="H152" s="209">
        <v>2</v>
      </c>
      <c r="I152" s="210"/>
      <c r="J152" s="211">
        <f>ROUND(I152*H152,2)</f>
        <v>0</v>
      </c>
      <c r="K152" s="207" t="s">
        <v>188</v>
      </c>
      <c r="L152" s="63"/>
      <c r="M152" s="212" t="s">
        <v>21</v>
      </c>
      <c r="N152" s="213" t="s">
        <v>45</v>
      </c>
      <c r="O152" s="44"/>
      <c r="P152" s="214">
        <f>O152*H152</f>
        <v>0</v>
      </c>
      <c r="Q152" s="214">
        <v>6.9999999999999999E-4</v>
      </c>
      <c r="R152" s="214">
        <f>Q152*H152</f>
        <v>1.4E-3</v>
      </c>
      <c r="S152" s="214">
        <v>0</v>
      </c>
      <c r="T152" s="215">
        <f>S152*H152</f>
        <v>0</v>
      </c>
      <c r="AR152" s="26" t="s">
        <v>189</v>
      </c>
      <c r="AT152" s="26" t="s">
        <v>184</v>
      </c>
      <c r="AU152" s="26" t="s">
        <v>83</v>
      </c>
      <c r="AY152" s="26" t="s">
        <v>182</v>
      </c>
      <c r="BE152" s="216">
        <f>IF(N152="základní",J152,0)</f>
        <v>0</v>
      </c>
      <c r="BF152" s="216">
        <f>IF(N152="snížená",J152,0)</f>
        <v>0</v>
      </c>
      <c r="BG152" s="216">
        <f>IF(N152="zákl. přenesená",J152,0)</f>
        <v>0</v>
      </c>
      <c r="BH152" s="216">
        <f>IF(N152="sníž. přenesená",J152,0)</f>
        <v>0</v>
      </c>
      <c r="BI152" s="216">
        <f>IF(N152="nulová",J152,0)</f>
        <v>0</v>
      </c>
      <c r="BJ152" s="26" t="s">
        <v>81</v>
      </c>
      <c r="BK152" s="216">
        <f>ROUND(I152*H152,2)</f>
        <v>0</v>
      </c>
      <c r="BL152" s="26" t="s">
        <v>189</v>
      </c>
      <c r="BM152" s="26" t="s">
        <v>720</v>
      </c>
    </row>
    <row r="153" spans="2:65" s="1" customFormat="1" ht="16.5" customHeight="1">
      <c r="B153" s="43"/>
      <c r="C153" s="257" t="s">
        <v>415</v>
      </c>
      <c r="D153" s="257" t="s">
        <v>304</v>
      </c>
      <c r="E153" s="258" t="s">
        <v>498</v>
      </c>
      <c r="F153" s="259" t="s">
        <v>499</v>
      </c>
      <c r="G153" s="260" t="s">
        <v>204</v>
      </c>
      <c r="H153" s="261">
        <v>1</v>
      </c>
      <c r="I153" s="262"/>
      <c r="J153" s="263">
        <f>ROUND(I153*H153,2)</f>
        <v>0</v>
      </c>
      <c r="K153" s="259" t="s">
        <v>188</v>
      </c>
      <c r="L153" s="264"/>
      <c r="M153" s="265" t="s">
        <v>21</v>
      </c>
      <c r="N153" s="266" t="s">
        <v>45</v>
      </c>
      <c r="O153" s="44"/>
      <c r="P153" s="214">
        <f>O153*H153</f>
        <v>0</v>
      </c>
      <c r="Q153" s="214">
        <v>2.0999999999999999E-3</v>
      </c>
      <c r="R153" s="214">
        <f>Q153*H153</f>
        <v>2.0999999999999999E-3</v>
      </c>
      <c r="S153" s="214">
        <v>0</v>
      </c>
      <c r="T153" s="215">
        <f>S153*H153</f>
        <v>0</v>
      </c>
      <c r="AR153" s="26" t="s">
        <v>218</v>
      </c>
      <c r="AT153" s="26" t="s">
        <v>304</v>
      </c>
      <c r="AU153" s="26" t="s">
        <v>83</v>
      </c>
      <c r="AY153" s="26" t="s">
        <v>182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26" t="s">
        <v>81</v>
      </c>
      <c r="BK153" s="216">
        <f>ROUND(I153*H153,2)</f>
        <v>0</v>
      </c>
      <c r="BL153" s="26" t="s">
        <v>189</v>
      </c>
      <c r="BM153" s="26" t="s">
        <v>721</v>
      </c>
    </row>
    <row r="154" spans="2:65" s="15" customFormat="1" ht="13.5">
      <c r="B154" s="267"/>
      <c r="C154" s="268"/>
      <c r="D154" s="219" t="s">
        <v>191</v>
      </c>
      <c r="E154" s="269" t="s">
        <v>21</v>
      </c>
      <c r="F154" s="270" t="s">
        <v>486</v>
      </c>
      <c r="G154" s="268"/>
      <c r="H154" s="269" t="s">
        <v>21</v>
      </c>
      <c r="I154" s="271"/>
      <c r="J154" s="268"/>
      <c r="K154" s="268"/>
      <c r="L154" s="272"/>
      <c r="M154" s="273"/>
      <c r="N154" s="274"/>
      <c r="O154" s="274"/>
      <c r="P154" s="274"/>
      <c r="Q154" s="274"/>
      <c r="R154" s="274"/>
      <c r="S154" s="274"/>
      <c r="T154" s="275"/>
      <c r="AT154" s="276" t="s">
        <v>191</v>
      </c>
      <c r="AU154" s="276" t="s">
        <v>83</v>
      </c>
      <c r="AV154" s="15" t="s">
        <v>81</v>
      </c>
      <c r="AW154" s="15" t="s">
        <v>37</v>
      </c>
      <c r="AX154" s="15" t="s">
        <v>74</v>
      </c>
      <c r="AY154" s="276" t="s">
        <v>182</v>
      </c>
    </row>
    <row r="155" spans="2:65" s="12" customFormat="1" ht="13.5">
      <c r="B155" s="217"/>
      <c r="C155" s="218"/>
      <c r="D155" s="219" t="s">
        <v>191</v>
      </c>
      <c r="E155" s="220" t="s">
        <v>21</v>
      </c>
      <c r="F155" s="221" t="s">
        <v>649</v>
      </c>
      <c r="G155" s="218"/>
      <c r="H155" s="222">
        <v>1</v>
      </c>
      <c r="I155" s="223"/>
      <c r="J155" s="218"/>
      <c r="K155" s="218"/>
      <c r="L155" s="224"/>
      <c r="M155" s="225"/>
      <c r="N155" s="226"/>
      <c r="O155" s="226"/>
      <c r="P155" s="226"/>
      <c r="Q155" s="226"/>
      <c r="R155" s="226"/>
      <c r="S155" s="226"/>
      <c r="T155" s="227"/>
      <c r="AT155" s="228" t="s">
        <v>191</v>
      </c>
      <c r="AU155" s="228" t="s">
        <v>83</v>
      </c>
      <c r="AV155" s="12" t="s">
        <v>83</v>
      </c>
      <c r="AW155" s="12" t="s">
        <v>37</v>
      </c>
      <c r="AX155" s="12" t="s">
        <v>81</v>
      </c>
      <c r="AY155" s="228" t="s">
        <v>182</v>
      </c>
    </row>
    <row r="156" spans="2:65" s="1" customFormat="1" ht="16.5" customHeight="1">
      <c r="B156" s="43"/>
      <c r="C156" s="257" t="s">
        <v>419</v>
      </c>
      <c r="D156" s="257" t="s">
        <v>304</v>
      </c>
      <c r="E156" s="258" t="s">
        <v>650</v>
      </c>
      <c r="F156" s="259" t="s">
        <v>503</v>
      </c>
      <c r="G156" s="260" t="s">
        <v>204</v>
      </c>
      <c r="H156" s="261">
        <v>1</v>
      </c>
      <c r="I156" s="262"/>
      <c r="J156" s="263">
        <f>ROUND(I156*H156,2)</f>
        <v>0</v>
      </c>
      <c r="K156" s="259" t="s">
        <v>188</v>
      </c>
      <c r="L156" s="264"/>
      <c r="M156" s="265" t="s">
        <v>21</v>
      </c>
      <c r="N156" s="266" t="s">
        <v>45</v>
      </c>
      <c r="O156" s="44"/>
      <c r="P156" s="214">
        <f>O156*H156</f>
        <v>0</v>
      </c>
      <c r="Q156" s="214">
        <v>2.5000000000000001E-3</v>
      </c>
      <c r="R156" s="214">
        <f>Q156*H156</f>
        <v>2.5000000000000001E-3</v>
      </c>
      <c r="S156" s="214">
        <v>0</v>
      </c>
      <c r="T156" s="215">
        <f>S156*H156</f>
        <v>0</v>
      </c>
      <c r="AR156" s="26" t="s">
        <v>218</v>
      </c>
      <c r="AT156" s="26" t="s">
        <v>304</v>
      </c>
      <c r="AU156" s="26" t="s">
        <v>83</v>
      </c>
      <c r="AY156" s="26" t="s">
        <v>182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26" t="s">
        <v>81</v>
      </c>
      <c r="BK156" s="216">
        <f>ROUND(I156*H156,2)</f>
        <v>0</v>
      </c>
      <c r="BL156" s="26" t="s">
        <v>189</v>
      </c>
      <c r="BM156" s="26" t="s">
        <v>722</v>
      </c>
    </row>
    <row r="157" spans="2:65" s="15" customFormat="1" ht="13.5">
      <c r="B157" s="267"/>
      <c r="C157" s="268"/>
      <c r="D157" s="219" t="s">
        <v>191</v>
      </c>
      <c r="E157" s="269" t="s">
        <v>21</v>
      </c>
      <c r="F157" s="270" t="s">
        <v>486</v>
      </c>
      <c r="G157" s="268"/>
      <c r="H157" s="269" t="s">
        <v>21</v>
      </c>
      <c r="I157" s="271"/>
      <c r="J157" s="268"/>
      <c r="K157" s="268"/>
      <c r="L157" s="272"/>
      <c r="M157" s="273"/>
      <c r="N157" s="274"/>
      <c r="O157" s="274"/>
      <c r="P157" s="274"/>
      <c r="Q157" s="274"/>
      <c r="R157" s="274"/>
      <c r="S157" s="274"/>
      <c r="T157" s="275"/>
      <c r="AT157" s="276" t="s">
        <v>191</v>
      </c>
      <c r="AU157" s="276" t="s">
        <v>83</v>
      </c>
      <c r="AV157" s="15" t="s">
        <v>81</v>
      </c>
      <c r="AW157" s="15" t="s">
        <v>37</v>
      </c>
      <c r="AX157" s="15" t="s">
        <v>74</v>
      </c>
      <c r="AY157" s="276" t="s">
        <v>182</v>
      </c>
    </row>
    <row r="158" spans="2:65" s="12" customFormat="1" ht="13.5">
      <c r="B158" s="217"/>
      <c r="C158" s="218"/>
      <c r="D158" s="219" t="s">
        <v>191</v>
      </c>
      <c r="E158" s="220" t="s">
        <v>21</v>
      </c>
      <c r="F158" s="221" t="s">
        <v>492</v>
      </c>
      <c r="G158" s="218"/>
      <c r="H158" s="222">
        <v>1</v>
      </c>
      <c r="I158" s="223"/>
      <c r="J158" s="218"/>
      <c r="K158" s="218"/>
      <c r="L158" s="224"/>
      <c r="M158" s="225"/>
      <c r="N158" s="226"/>
      <c r="O158" s="226"/>
      <c r="P158" s="226"/>
      <c r="Q158" s="226"/>
      <c r="R158" s="226"/>
      <c r="S158" s="226"/>
      <c r="T158" s="227"/>
      <c r="AT158" s="228" t="s">
        <v>191</v>
      </c>
      <c r="AU158" s="228" t="s">
        <v>83</v>
      </c>
      <c r="AV158" s="12" t="s">
        <v>83</v>
      </c>
      <c r="AW158" s="12" t="s">
        <v>37</v>
      </c>
      <c r="AX158" s="12" t="s">
        <v>81</v>
      </c>
      <c r="AY158" s="228" t="s">
        <v>182</v>
      </c>
    </row>
    <row r="159" spans="2:65" s="1" customFormat="1" ht="16.5" customHeight="1">
      <c r="B159" s="43"/>
      <c r="C159" s="205" t="s">
        <v>424</v>
      </c>
      <c r="D159" s="205" t="s">
        <v>184</v>
      </c>
      <c r="E159" s="206" t="s">
        <v>506</v>
      </c>
      <c r="F159" s="207" t="s">
        <v>507</v>
      </c>
      <c r="G159" s="208" t="s">
        <v>204</v>
      </c>
      <c r="H159" s="209">
        <v>2</v>
      </c>
      <c r="I159" s="210"/>
      <c r="J159" s="211">
        <f>ROUND(I159*H159,2)</f>
        <v>0</v>
      </c>
      <c r="K159" s="207" t="s">
        <v>188</v>
      </c>
      <c r="L159" s="63"/>
      <c r="M159" s="212" t="s">
        <v>21</v>
      </c>
      <c r="N159" s="213" t="s">
        <v>45</v>
      </c>
      <c r="O159" s="44"/>
      <c r="P159" s="214">
        <f>O159*H159</f>
        <v>0</v>
      </c>
      <c r="Q159" s="214">
        <v>0.10940999999999999</v>
      </c>
      <c r="R159" s="214">
        <f>Q159*H159</f>
        <v>0.21881999999999999</v>
      </c>
      <c r="S159" s="214">
        <v>0</v>
      </c>
      <c r="T159" s="215">
        <f>S159*H159</f>
        <v>0</v>
      </c>
      <c r="AR159" s="26" t="s">
        <v>189</v>
      </c>
      <c r="AT159" s="26" t="s">
        <v>184</v>
      </c>
      <c r="AU159" s="26" t="s">
        <v>83</v>
      </c>
      <c r="AY159" s="26" t="s">
        <v>182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26" t="s">
        <v>81</v>
      </c>
      <c r="BK159" s="216">
        <f>ROUND(I159*H159,2)</f>
        <v>0</v>
      </c>
      <c r="BL159" s="26" t="s">
        <v>189</v>
      </c>
      <c r="BM159" s="26" t="s">
        <v>723</v>
      </c>
    </row>
    <row r="160" spans="2:65" s="1" customFormat="1" ht="16.5" customHeight="1">
      <c r="B160" s="43"/>
      <c r="C160" s="257" t="s">
        <v>428</v>
      </c>
      <c r="D160" s="257" t="s">
        <v>304</v>
      </c>
      <c r="E160" s="258" t="s">
        <v>514</v>
      </c>
      <c r="F160" s="259" t="s">
        <v>515</v>
      </c>
      <c r="G160" s="260" t="s">
        <v>204</v>
      </c>
      <c r="H160" s="261">
        <v>2</v>
      </c>
      <c r="I160" s="262"/>
      <c r="J160" s="263">
        <f>ROUND(I160*H160,2)</f>
        <v>0</v>
      </c>
      <c r="K160" s="259" t="s">
        <v>188</v>
      </c>
      <c r="L160" s="264"/>
      <c r="M160" s="265" t="s">
        <v>21</v>
      </c>
      <c r="N160" s="266" t="s">
        <v>45</v>
      </c>
      <c r="O160" s="44"/>
      <c r="P160" s="214">
        <f>O160*H160</f>
        <v>0</v>
      </c>
      <c r="Q160" s="214">
        <v>6.4999999999999997E-3</v>
      </c>
      <c r="R160" s="214">
        <f>Q160*H160</f>
        <v>1.2999999999999999E-2</v>
      </c>
      <c r="S160" s="214">
        <v>0</v>
      </c>
      <c r="T160" s="215">
        <f>S160*H160</f>
        <v>0</v>
      </c>
      <c r="AR160" s="26" t="s">
        <v>218</v>
      </c>
      <c r="AT160" s="26" t="s">
        <v>304</v>
      </c>
      <c r="AU160" s="26" t="s">
        <v>83</v>
      </c>
      <c r="AY160" s="26" t="s">
        <v>182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26" t="s">
        <v>81</v>
      </c>
      <c r="BK160" s="216">
        <f>ROUND(I160*H160,2)</f>
        <v>0</v>
      </c>
      <c r="BL160" s="26" t="s">
        <v>189</v>
      </c>
      <c r="BM160" s="26" t="s">
        <v>724</v>
      </c>
    </row>
    <row r="161" spans="2:65" s="1" customFormat="1" ht="16.5" customHeight="1">
      <c r="B161" s="43"/>
      <c r="C161" s="257" t="s">
        <v>433</v>
      </c>
      <c r="D161" s="257" t="s">
        <v>304</v>
      </c>
      <c r="E161" s="258" t="s">
        <v>518</v>
      </c>
      <c r="F161" s="259" t="s">
        <v>519</v>
      </c>
      <c r="G161" s="260" t="s">
        <v>204</v>
      </c>
      <c r="H161" s="261">
        <v>2</v>
      </c>
      <c r="I161" s="262"/>
      <c r="J161" s="263">
        <f>ROUND(I161*H161,2)</f>
        <v>0</v>
      </c>
      <c r="K161" s="259" t="s">
        <v>188</v>
      </c>
      <c r="L161" s="264"/>
      <c r="M161" s="265" t="s">
        <v>21</v>
      </c>
      <c r="N161" s="266" t="s">
        <v>45</v>
      </c>
      <c r="O161" s="44"/>
      <c r="P161" s="214">
        <f>O161*H161</f>
        <v>0</v>
      </c>
      <c r="Q161" s="214">
        <v>1.4999999999999999E-4</v>
      </c>
      <c r="R161" s="214">
        <f>Q161*H161</f>
        <v>2.9999999999999997E-4</v>
      </c>
      <c r="S161" s="214">
        <v>0</v>
      </c>
      <c r="T161" s="215">
        <f>S161*H161</f>
        <v>0</v>
      </c>
      <c r="AR161" s="26" t="s">
        <v>218</v>
      </c>
      <c r="AT161" s="26" t="s">
        <v>304</v>
      </c>
      <c r="AU161" s="26" t="s">
        <v>83</v>
      </c>
      <c r="AY161" s="26" t="s">
        <v>182</v>
      </c>
      <c r="BE161" s="216">
        <f>IF(N161="základní",J161,0)</f>
        <v>0</v>
      </c>
      <c r="BF161" s="216">
        <f>IF(N161="snížená",J161,0)</f>
        <v>0</v>
      </c>
      <c r="BG161" s="216">
        <f>IF(N161="zákl. přenesená",J161,0)</f>
        <v>0</v>
      </c>
      <c r="BH161" s="216">
        <f>IF(N161="sníž. přenesená",J161,0)</f>
        <v>0</v>
      </c>
      <c r="BI161" s="216">
        <f>IF(N161="nulová",J161,0)</f>
        <v>0</v>
      </c>
      <c r="BJ161" s="26" t="s">
        <v>81</v>
      </c>
      <c r="BK161" s="216">
        <f>ROUND(I161*H161,2)</f>
        <v>0</v>
      </c>
      <c r="BL161" s="26" t="s">
        <v>189</v>
      </c>
      <c r="BM161" s="26" t="s">
        <v>725</v>
      </c>
    </row>
    <row r="162" spans="2:65" s="1" customFormat="1" ht="16.5" customHeight="1">
      <c r="B162" s="43"/>
      <c r="C162" s="257" t="s">
        <v>437</v>
      </c>
      <c r="D162" s="257" t="s">
        <v>304</v>
      </c>
      <c r="E162" s="258" t="s">
        <v>522</v>
      </c>
      <c r="F162" s="259" t="s">
        <v>523</v>
      </c>
      <c r="G162" s="260" t="s">
        <v>204</v>
      </c>
      <c r="H162" s="261">
        <v>4</v>
      </c>
      <c r="I162" s="262"/>
      <c r="J162" s="263">
        <f>ROUND(I162*H162,2)</f>
        <v>0</v>
      </c>
      <c r="K162" s="259" t="s">
        <v>188</v>
      </c>
      <c r="L162" s="264"/>
      <c r="M162" s="265" t="s">
        <v>21</v>
      </c>
      <c r="N162" s="266" t="s">
        <v>45</v>
      </c>
      <c r="O162" s="44"/>
      <c r="P162" s="214">
        <f>O162*H162</f>
        <v>0</v>
      </c>
      <c r="Q162" s="214">
        <v>4.0000000000000002E-4</v>
      </c>
      <c r="R162" s="214">
        <f>Q162*H162</f>
        <v>1.6000000000000001E-3</v>
      </c>
      <c r="S162" s="214">
        <v>0</v>
      </c>
      <c r="T162" s="215">
        <f>S162*H162</f>
        <v>0</v>
      </c>
      <c r="AR162" s="26" t="s">
        <v>218</v>
      </c>
      <c r="AT162" s="26" t="s">
        <v>304</v>
      </c>
      <c r="AU162" s="26" t="s">
        <v>83</v>
      </c>
      <c r="AY162" s="26" t="s">
        <v>182</v>
      </c>
      <c r="BE162" s="216">
        <f>IF(N162="základní",J162,0)</f>
        <v>0</v>
      </c>
      <c r="BF162" s="216">
        <f>IF(N162="snížená",J162,0)</f>
        <v>0</v>
      </c>
      <c r="BG162" s="216">
        <f>IF(N162="zákl. přenesená",J162,0)</f>
        <v>0</v>
      </c>
      <c r="BH162" s="216">
        <f>IF(N162="sníž. přenesená",J162,0)</f>
        <v>0</v>
      </c>
      <c r="BI162" s="216">
        <f>IF(N162="nulová",J162,0)</f>
        <v>0</v>
      </c>
      <c r="BJ162" s="26" t="s">
        <v>81</v>
      </c>
      <c r="BK162" s="216">
        <f>ROUND(I162*H162,2)</f>
        <v>0</v>
      </c>
      <c r="BL162" s="26" t="s">
        <v>189</v>
      </c>
      <c r="BM162" s="26" t="s">
        <v>726</v>
      </c>
    </row>
    <row r="163" spans="2:65" s="11" customFormat="1" ht="22.35" customHeight="1">
      <c r="B163" s="189"/>
      <c r="C163" s="190"/>
      <c r="D163" s="191" t="s">
        <v>73</v>
      </c>
      <c r="E163" s="203" t="s">
        <v>252</v>
      </c>
      <c r="F163" s="203" t="s">
        <v>253</v>
      </c>
      <c r="G163" s="190"/>
      <c r="H163" s="190"/>
      <c r="I163" s="193"/>
      <c r="J163" s="204">
        <f>BK163</f>
        <v>0</v>
      </c>
      <c r="K163" s="190"/>
      <c r="L163" s="195"/>
      <c r="M163" s="196"/>
      <c r="N163" s="197"/>
      <c r="O163" s="197"/>
      <c r="P163" s="198">
        <f>P164</f>
        <v>0</v>
      </c>
      <c r="Q163" s="197"/>
      <c r="R163" s="198">
        <f>R164</f>
        <v>0</v>
      </c>
      <c r="S163" s="197"/>
      <c r="T163" s="199">
        <f>T164</f>
        <v>0</v>
      </c>
      <c r="AR163" s="200" t="s">
        <v>81</v>
      </c>
      <c r="AT163" s="201" t="s">
        <v>73</v>
      </c>
      <c r="AU163" s="201" t="s">
        <v>83</v>
      </c>
      <c r="AY163" s="200" t="s">
        <v>182</v>
      </c>
      <c r="BK163" s="202">
        <f>BK164</f>
        <v>0</v>
      </c>
    </row>
    <row r="164" spans="2:65" s="1" customFormat="1" ht="25.5" customHeight="1">
      <c r="B164" s="43"/>
      <c r="C164" s="205" t="s">
        <v>441</v>
      </c>
      <c r="D164" s="205" t="s">
        <v>184</v>
      </c>
      <c r="E164" s="206" t="s">
        <v>553</v>
      </c>
      <c r="F164" s="207" t="s">
        <v>554</v>
      </c>
      <c r="G164" s="208" t="s">
        <v>258</v>
      </c>
      <c r="H164" s="209">
        <v>34.018000000000001</v>
      </c>
      <c r="I164" s="210"/>
      <c r="J164" s="211">
        <f>ROUND(I164*H164,2)</f>
        <v>0</v>
      </c>
      <c r="K164" s="207" t="s">
        <v>268</v>
      </c>
      <c r="L164" s="63"/>
      <c r="M164" s="212" t="s">
        <v>21</v>
      </c>
      <c r="N164" s="242" t="s">
        <v>45</v>
      </c>
      <c r="O164" s="243"/>
      <c r="P164" s="244">
        <f>O164*H164</f>
        <v>0</v>
      </c>
      <c r="Q164" s="244">
        <v>0</v>
      </c>
      <c r="R164" s="244">
        <f>Q164*H164</f>
        <v>0</v>
      </c>
      <c r="S164" s="244">
        <v>0</v>
      </c>
      <c r="T164" s="245">
        <f>S164*H164</f>
        <v>0</v>
      </c>
      <c r="AR164" s="26" t="s">
        <v>189</v>
      </c>
      <c r="AT164" s="26" t="s">
        <v>184</v>
      </c>
      <c r="AU164" s="26" t="s">
        <v>197</v>
      </c>
      <c r="AY164" s="26" t="s">
        <v>182</v>
      </c>
      <c r="BE164" s="216">
        <f>IF(N164="základní",J164,0)</f>
        <v>0</v>
      </c>
      <c r="BF164" s="216">
        <f>IF(N164="snížená",J164,0)</f>
        <v>0</v>
      </c>
      <c r="BG164" s="216">
        <f>IF(N164="zákl. přenesená",J164,0)</f>
        <v>0</v>
      </c>
      <c r="BH164" s="216">
        <f>IF(N164="sníž. přenesená",J164,0)</f>
        <v>0</v>
      </c>
      <c r="BI164" s="216">
        <f>IF(N164="nulová",J164,0)</f>
        <v>0</v>
      </c>
      <c r="BJ164" s="26" t="s">
        <v>81</v>
      </c>
      <c r="BK164" s="216">
        <f>ROUND(I164*H164,2)</f>
        <v>0</v>
      </c>
      <c r="BL164" s="26" t="s">
        <v>189</v>
      </c>
      <c r="BM164" s="26" t="s">
        <v>727</v>
      </c>
    </row>
    <row r="165" spans="2:65" s="1" customFormat="1" ht="6.95" customHeight="1">
      <c r="B165" s="58"/>
      <c r="C165" s="59"/>
      <c r="D165" s="59"/>
      <c r="E165" s="59"/>
      <c r="F165" s="59"/>
      <c r="G165" s="59"/>
      <c r="H165" s="59"/>
      <c r="I165" s="150"/>
      <c r="J165" s="59"/>
      <c r="K165" s="59"/>
      <c r="L165" s="63"/>
    </row>
  </sheetData>
  <sheetProtection algorithmName="SHA-512" hashValue="ZaFbY3Si7XMJgos+atknxnVBfCQKO4IzPsiLYoXdsLJtuvPSj1LHyr4Wde5Dyx7+linNNrgtjsSeScCzkb1UoA==" saltValue="qHmJGec/NhLVzeN8Swx35JQl1lpSuPiK2whQQzSrD+0hJAh7Db/3rGdp5sbOIKYu4+TvzGhFtJ2sEO7BOyIl+w==" spinCount="100000" sheet="1" objects="1" scenarios="1" formatColumns="0" formatRows="0" autoFilter="0"/>
  <autoFilter ref="C89:K164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7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103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ht="15">
      <c r="B8" s="30"/>
      <c r="C8" s="31"/>
      <c r="D8" s="39" t="s">
        <v>152</v>
      </c>
      <c r="E8" s="31"/>
      <c r="F8" s="31"/>
      <c r="G8" s="31"/>
      <c r="H8" s="31"/>
      <c r="I8" s="128"/>
      <c r="J8" s="31"/>
      <c r="K8" s="33"/>
    </row>
    <row r="9" spans="1:70" s="1" customFormat="1" ht="16.5" customHeight="1">
      <c r="B9" s="43"/>
      <c r="C9" s="44"/>
      <c r="D9" s="44"/>
      <c r="E9" s="416" t="s">
        <v>270</v>
      </c>
      <c r="F9" s="418"/>
      <c r="G9" s="418"/>
      <c r="H9" s="418"/>
      <c r="I9" s="129"/>
      <c r="J9" s="44"/>
      <c r="K9" s="47"/>
    </row>
    <row r="10" spans="1:70" s="1" customFormat="1" ht="15">
      <c r="B10" s="43"/>
      <c r="C10" s="44"/>
      <c r="D10" s="39" t="s">
        <v>154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9" t="s">
        <v>728</v>
      </c>
      <c r="F11" s="418"/>
      <c r="G11" s="418"/>
      <c r="H11" s="418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9" t="s">
        <v>20</v>
      </c>
      <c r="E13" s="44"/>
      <c r="F13" s="37" t="s">
        <v>21</v>
      </c>
      <c r="G13" s="44"/>
      <c r="H13" s="44"/>
      <c r="I13" s="130" t="s">
        <v>22</v>
      </c>
      <c r="J13" s="37" t="s">
        <v>21</v>
      </c>
      <c r="K13" s="47"/>
    </row>
    <row r="14" spans="1:70" s="1" customFormat="1" ht="14.45" customHeight="1">
      <c r="B14" s="43"/>
      <c r="C14" s="44"/>
      <c r="D14" s="39" t="s">
        <v>23</v>
      </c>
      <c r="E14" s="44"/>
      <c r="F14" s="37" t="s">
        <v>24</v>
      </c>
      <c r="G14" s="44"/>
      <c r="H14" s="44"/>
      <c r="I14" s="130" t="s">
        <v>25</v>
      </c>
      <c r="J14" s="131" t="str">
        <f>'Rekapitulace stavby'!AN8</f>
        <v>4. 5. 2018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9" t="s">
        <v>27</v>
      </c>
      <c r="E16" s="44"/>
      <c r="F16" s="44"/>
      <c r="G16" s="44"/>
      <c r="H16" s="44"/>
      <c r="I16" s="130" t="s">
        <v>28</v>
      </c>
      <c r="J16" s="37" t="s">
        <v>21</v>
      </c>
      <c r="K16" s="47"/>
    </row>
    <row r="17" spans="2:11" s="1" customFormat="1" ht="18" customHeight="1">
      <c r="B17" s="43"/>
      <c r="C17" s="44"/>
      <c r="D17" s="44"/>
      <c r="E17" s="37" t="s">
        <v>29</v>
      </c>
      <c r="F17" s="44"/>
      <c r="G17" s="44"/>
      <c r="H17" s="44"/>
      <c r="I17" s="130" t="s">
        <v>30</v>
      </c>
      <c r="J17" s="37" t="s">
        <v>21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9" t="s">
        <v>31</v>
      </c>
      <c r="E19" s="44"/>
      <c r="F19" s="44"/>
      <c r="G19" s="44"/>
      <c r="H19" s="44"/>
      <c r="I19" s="130" t="s">
        <v>28</v>
      </c>
      <c r="J19" s="37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7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30</v>
      </c>
      <c r="J20" s="37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9" t="s">
        <v>33</v>
      </c>
      <c r="E22" s="44"/>
      <c r="F22" s="44"/>
      <c r="G22" s="44"/>
      <c r="H22" s="44"/>
      <c r="I22" s="130" t="s">
        <v>28</v>
      </c>
      <c r="J22" s="37" t="s">
        <v>34</v>
      </c>
      <c r="K22" s="47"/>
    </row>
    <row r="23" spans="2:11" s="1" customFormat="1" ht="18" customHeight="1">
      <c r="B23" s="43"/>
      <c r="C23" s="44"/>
      <c r="D23" s="44"/>
      <c r="E23" s="37" t="s">
        <v>35</v>
      </c>
      <c r="F23" s="44"/>
      <c r="G23" s="44"/>
      <c r="H23" s="44"/>
      <c r="I23" s="130" t="s">
        <v>30</v>
      </c>
      <c r="J23" s="37" t="s">
        <v>36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9" t="s">
        <v>38</v>
      </c>
      <c r="E25" s="44"/>
      <c r="F25" s="44"/>
      <c r="G25" s="44"/>
      <c r="H25" s="44"/>
      <c r="I25" s="129"/>
      <c r="J25" s="44"/>
      <c r="K25" s="47"/>
    </row>
    <row r="26" spans="2:11" s="7" customFormat="1" ht="16.5" customHeight="1">
      <c r="B26" s="132"/>
      <c r="C26" s="133"/>
      <c r="D26" s="133"/>
      <c r="E26" s="381" t="s">
        <v>21</v>
      </c>
      <c r="F26" s="381"/>
      <c r="G26" s="381"/>
      <c r="H26" s="38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40</v>
      </c>
      <c r="E29" s="44"/>
      <c r="F29" s="44"/>
      <c r="G29" s="44"/>
      <c r="H29" s="44"/>
      <c r="I29" s="129"/>
      <c r="J29" s="139">
        <f>ROUND(J88,2)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42</v>
      </c>
      <c r="G31" s="44"/>
      <c r="H31" s="44"/>
      <c r="I31" s="140" t="s">
        <v>41</v>
      </c>
      <c r="J31" s="48" t="s">
        <v>43</v>
      </c>
      <c r="K31" s="47"/>
    </row>
    <row r="32" spans="2:11" s="1" customFormat="1" ht="14.45" customHeight="1">
      <c r="B32" s="43"/>
      <c r="C32" s="44"/>
      <c r="D32" s="51" t="s">
        <v>44</v>
      </c>
      <c r="E32" s="51" t="s">
        <v>45</v>
      </c>
      <c r="F32" s="141">
        <f>ROUND(SUM(BE88:BE156), 2)</f>
        <v>0</v>
      </c>
      <c r="G32" s="44"/>
      <c r="H32" s="44"/>
      <c r="I32" s="142">
        <v>0.21</v>
      </c>
      <c r="J32" s="141">
        <f>ROUND(ROUND((SUM(BE88:BE156)),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46</v>
      </c>
      <c r="F33" s="141">
        <f>ROUND(SUM(BF88:BF156), 2)</f>
        <v>0</v>
      </c>
      <c r="G33" s="44"/>
      <c r="H33" s="44"/>
      <c r="I33" s="142">
        <v>0.15</v>
      </c>
      <c r="J33" s="141">
        <f>ROUND(ROUND((SUM(BF88:BF156)),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47</v>
      </c>
      <c r="F34" s="141">
        <f>ROUND(SUM(BG88:BG156),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48</v>
      </c>
      <c r="F35" s="141">
        <f>ROUND(SUM(BH88:BH156),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49</v>
      </c>
      <c r="F36" s="141">
        <f>ROUND(SUM(BI88:BI156),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50</v>
      </c>
      <c r="E38" s="81"/>
      <c r="F38" s="81"/>
      <c r="G38" s="145" t="s">
        <v>51</v>
      </c>
      <c r="H38" s="146" t="s">
        <v>52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2" t="s">
        <v>156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9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6.5" customHeight="1">
      <c r="B47" s="43"/>
      <c r="C47" s="44"/>
      <c r="D47" s="44"/>
      <c r="E47" s="416" t="str">
        <f>E7</f>
        <v>OBCHVAT KRÁLŮV DVŮR - silnice II. třídy - I. etapa</v>
      </c>
      <c r="F47" s="417"/>
      <c r="G47" s="417"/>
      <c r="H47" s="417"/>
      <c r="I47" s="129"/>
      <c r="J47" s="44"/>
      <c r="K47" s="47"/>
    </row>
    <row r="48" spans="2:11" ht="15">
      <c r="B48" s="30"/>
      <c r="C48" s="39" t="s">
        <v>152</v>
      </c>
      <c r="D48" s="31"/>
      <c r="E48" s="31"/>
      <c r="F48" s="31"/>
      <c r="G48" s="31"/>
      <c r="H48" s="31"/>
      <c r="I48" s="128"/>
      <c r="J48" s="31"/>
      <c r="K48" s="33"/>
    </row>
    <row r="49" spans="2:47" s="1" customFormat="1" ht="16.5" customHeight="1">
      <c r="B49" s="43"/>
      <c r="C49" s="44"/>
      <c r="D49" s="44"/>
      <c r="E49" s="416" t="s">
        <v>270</v>
      </c>
      <c r="F49" s="418"/>
      <c r="G49" s="418"/>
      <c r="H49" s="418"/>
      <c r="I49" s="129"/>
      <c r="J49" s="44"/>
      <c r="K49" s="47"/>
    </row>
    <row r="50" spans="2:47" s="1" customFormat="1" ht="14.45" customHeight="1">
      <c r="B50" s="43"/>
      <c r="C50" s="39" t="s">
        <v>154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17.25" customHeight="1">
      <c r="B51" s="43"/>
      <c r="C51" s="44"/>
      <c r="D51" s="44"/>
      <c r="E51" s="419" t="str">
        <f>E11</f>
        <v>SO 104 - Chodník a cyklostezky</v>
      </c>
      <c r="F51" s="418"/>
      <c r="G51" s="418"/>
      <c r="H51" s="418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9" t="s">
        <v>23</v>
      </c>
      <c r="D53" s="44"/>
      <c r="E53" s="44"/>
      <c r="F53" s="37" t="str">
        <f>F14</f>
        <v>Králův Dvůr</v>
      </c>
      <c r="G53" s="44"/>
      <c r="H53" s="44"/>
      <c r="I53" s="130" t="s">
        <v>25</v>
      </c>
      <c r="J53" s="131" t="str">
        <f>IF(J14="","",J14)</f>
        <v>4. 5. 2018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9" t="s">
        <v>27</v>
      </c>
      <c r="D55" s="44"/>
      <c r="E55" s="44"/>
      <c r="F55" s="37" t="str">
        <f>E17</f>
        <v>Město Králův Dvůr, Náměstí Míru  139, 267 01</v>
      </c>
      <c r="G55" s="44"/>
      <c r="H55" s="44"/>
      <c r="I55" s="130" t="s">
        <v>33</v>
      </c>
      <c r="J55" s="381" t="str">
        <f>E23</f>
        <v>Spektra s.r.o.Beroun, V Hlinkách 1548, 266 01</v>
      </c>
      <c r="K55" s="47"/>
    </row>
    <row r="56" spans="2:47" s="1" customFormat="1" ht="14.45" customHeight="1">
      <c r="B56" s="43"/>
      <c r="C56" s="39" t="s">
        <v>31</v>
      </c>
      <c r="D56" s="44"/>
      <c r="E56" s="44"/>
      <c r="F56" s="37" t="str">
        <f>IF(E20="","",E20)</f>
        <v/>
      </c>
      <c r="G56" s="44"/>
      <c r="H56" s="44"/>
      <c r="I56" s="129"/>
      <c r="J56" s="420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157</v>
      </c>
      <c r="D58" s="143"/>
      <c r="E58" s="143"/>
      <c r="F58" s="143"/>
      <c r="G58" s="143"/>
      <c r="H58" s="143"/>
      <c r="I58" s="156"/>
      <c r="J58" s="157" t="s">
        <v>158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159</v>
      </c>
      <c r="D60" s="44"/>
      <c r="E60" s="44"/>
      <c r="F60" s="44"/>
      <c r="G60" s="44"/>
      <c r="H60" s="44"/>
      <c r="I60" s="129"/>
      <c r="J60" s="139">
        <f>J88</f>
        <v>0</v>
      </c>
      <c r="K60" s="47"/>
      <c r="AU60" s="26" t="s">
        <v>160</v>
      </c>
    </row>
    <row r="61" spans="2:47" s="8" customFormat="1" ht="24.95" customHeight="1">
      <c r="B61" s="160"/>
      <c r="C61" s="161"/>
      <c r="D61" s="162" t="s">
        <v>161</v>
      </c>
      <c r="E61" s="163"/>
      <c r="F61" s="163"/>
      <c r="G61" s="163"/>
      <c r="H61" s="163"/>
      <c r="I61" s="164"/>
      <c r="J61" s="165">
        <f>J89</f>
        <v>0</v>
      </c>
      <c r="K61" s="166"/>
    </row>
    <row r="62" spans="2:47" s="9" customFormat="1" ht="19.899999999999999" customHeight="1">
      <c r="B62" s="167"/>
      <c r="C62" s="168"/>
      <c r="D62" s="169" t="s">
        <v>274</v>
      </c>
      <c r="E62" s="170"/>
      <c r="F62" s="170"/>
      <c r="G62" s="170"/>
      <c r="H62" s="170"/>
      <c r="I62" s="171"/>
      <c r="J62" s="172">
        <f>J90</f>
        <v>0</v>
      </c>
      <c r="K62" s="173"/>
    </row>
    <row r="63" spans="2:47" s="9" customFormat="1" ht="14.85" customHeight="1">
      <c r="B63" s="167"/>
      <c r="C63" s="168"/>
      <c r="D63" s="169" t="s">
        <v>566</v>
      </c>
      <c r="E63" s="170"/>
      <c r="F63" s="170"/>
      <c r="G63" s="170"/>
      <c r="H63" s="170"/>
      <c r="I63" s="171"/>
      <c r="J63" s="172">
        <f>J91</f>
        <v>0</v>
      </c>
      <c r="K63" s="173"/>
    </row>
    <row r="64" spans="2:47" s="9" customFormat="1" ht="14.85" customHeight="1">
      <c r="B64" s="167"/>
      <c r="C64" s="168"/>
      <c r="D64" s="169" t="s">
        <v>658</v>
      </c>
      <c r="E64" s="170"/>
      <c r="F64" s="170"/>
      <c r="G64" s="170"/>
      <c r="H64" s="170"/>
      <c r="I64" s="171"/>
      <c r="J64" s="172">
        <f>J99</f>
        <v>0</v>
      </c>
      <c r="K64" s="173"/>
    </row>
    <row r="65" spans="2:12" s="9" customFormat="1" ht="19.899999999999999" customHeight="1">
      <c r="B65" s="167"/>
      <c r="C65" s="168"/>
      <c r="D65" s="169" t="s">
        <v>275</v>
      </c>
      <c r="E65" s="170"/>
      <c r="F65" s="170"/>
      <c r="G65" s="170"/>
      <c r="H65" s="170"/>
      <c r="I65" s="171"/>
      <c r="J65" s="172">
        <f>J113</f>
        <v>0</v>
      </c>
      <c r="K65" s="173"/>
    </row>
    <row r="66" spans="2:12" s="9" customFormat="1" ht="14.85" customHeight="1">
      <c r="B66" s="167"/>
      <c r="C66" s="168"/>
      <c r="D66" s="169" t="s">
        <v>164</v>
      </c>
      <c r="E66" s="170"/>
      <c r="F66" s="170"/>
      <c r="G66" s="170"/>
      <c r="H66" s="170"/>
      <c r="I66" s="171"/>
      <c r="J66" s="172">
        <f>J155</f>
        <v>0</v>
      </c>
      <c r="K66" s="173"/>
    </row>
    <row r="67" spans="2:12" s="1" customFormat="1" ht="21.75" customHeight="1">
      <c r="B67" s="43"/>
      <c r="C67" s="44"/>
      <c r="D67" s="44"/>
      <c r="E67" s="44"/>
      <c r="F67" s="44"/>
      <c r="G67" s="44"/>
      <c r="H67" s="44"/>
      <c r="I67" s="129"/>
      <c r="J67" s="44"/>
      <c r="K67" s="47"/>
    </row>
    <row r="68" spans="2:12" s="1" customFormat="1" ht="6.95" customHeight="1">
      <c r="B68" s="58"/>
      <c r="C68" s="59"/>
      <c r="D68" s="59"/>
      <c r="E68" s="59"/>
      <c r="F68" s="59"/>
      <c r="G68" s="59"/>
      <c r="H68" s="59"/>
      <c r="I68" s="150"/>
      <c r="J68" s="59"/>
      <c r="K68" s="60"/>
    </row>
    <row r="72" spans="2:12" s="1" customFormat="1" ht="6.95" customHeight="1">
      <c r="B72" s="61"/>
      <c r="C72" s="62"/>
      <c r="D72" s="62"/>
      <c r="E72" s="62"/>
      <c r="F72" s="62"/>
      <c r="G72" s="62"/>
      <c r="H72" s="62"/>
      <c r="I72" s="153"/>
      <c r="J72" s="62"/>
      <c r="K72" s="62"/>
      <c r="L72" s="63"/>
    </row>
    <row r="73" spans="2:12" s="1" customFormat="1" ht="36.950000000000003" customHeight="1">
      <c r="B73" s="43"/>
      <c r="C73" s="64" t="s">
        <v>166</v>
      </c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6.95" customHeight="1">
      <c r="B74" s="43"/>
      <c r="C74" s="65"/>
      <c r="D74" s="65"/>
      <c r="E74" s="65"/>
      <c r="F74" s="65"/>
      <c r="G74" s="65"/>
      <c r="H74" s="65"/>
      <c r="I74" s="174"/>
      <c r="J74" s="65"/>
      <c r="K74" s="65"/>
      <c r="L74" s="63"/>
    </row>
    <row r="75" spans="2:12" s="1" customFormat="1" ht="14.45" customHeight="1">
      <c r="B75" s="43"/>
      <c r="C75" s="67" t="s">
        <v>18</v>
      </c>
      <c r="D75" s="65"/>
      <c r="E75" s="65"/>
      <c r="F75" s="65"/>
      <c r="G75" s="65"/>
      <c r="H75" s="65"/>
      <c r="I75" s="174"/>
      <c r="J75" s="65"/>
      <c r="K75" s="65"/>
      <c r="L75" s="63"/>
    </row>
    <row r="76" spans="2:12" s="1" customFormat="1" ht="16.5" customHeight="1">
      <c r="B76" s="43"/>
      <c r="C76" s="65"/>
      <c r="D76" s="65"/>
      <c r="E76" s="421" t="str">
        <f>E7</f>
        <v>OBCHVAT KRÁLŮV DVŮR - silnice II. třídy - I. etapa</v>
      </c>
      <c r="F76" s="422"/>
      <c r="G76" s="422"/>
      <c r="H76" s="422"/>
      <c r="I76" s="174"/>
      <c r="J76" s="65"/>
      <c r="K76" s="65"/>
      <c r="L76" s="63"/>
    </row>
    <row r="77" spans="2:12" ht="15">
      <c r="B77" s="30"/>
      <c r="C77" s="67" t="s">
        <v>152</v>
      </c>
      <c r="D77" s="175"/>
      <c r="E77" s="175"/>
      <c r="F77" s="175"/>
      <c r="G77" s="175"/>
      <c r="H77" s="175"/>
      <c r="J77" s="175"/>
      <c r="K77" s="175"/>
      <c r="L77" s="176"/>
    </row>
    <row r="78" spans="2:12" s="1" customFormat="1" ht="16.5" customHeight="1">
      <c r="B78" s="43"/>
      <c r="C78" s="65"/>
      <c r="D78" s="65"/>
      <c r="E78" s="421" t="s">
        <v>270</v>
      </c>
      <c r="F78" s="423"/>
      <c r="G78" s="423"/>
      <c r="H78" s="423"/>
      <c r="I78" s="174"/>
      <c r="J78" s="65"/>
      <c r="K78" s="65"/>
      <c r="L78" s="63"/>
    </row>
    <row r="79" spans="2:12" s="1" customFormat="1" ht="14.45" customHeight="1">
      <c r="B79" s="43"/>
      <c r="C79" s="67" t="s">
        <v>154</v>
      </c>
      <c r="D79" s="65"/>
      <c r="E79" s="65"/>
      <c r="F79" s="65"/>
      <c r="G79" s="65"/>
      <c r="H79" s="65"/>
      <c r="I79" s="174"/>
      <c r="J79" s="65"/>
      <c r="K79" s="65"/>
      <c r="L79" s="63"/>
    </row>
    <row r="80" spans="2:12" s="1" customFormat="1" ht="17.25" customHeight="1">
      <c r="B80" s="43"/>
      <c r="C80" s="65"/>
      <c r="D80" s="65"/>
      <c r="E80" s="392" t="str">
        <f>E11</f>
        <v>SO 104 - Chodník a cyklostezky</v>
      </c>
      <c r="F80" s="423"/>
      <c r="G80" s="423"/>
      <c r="H80" s="423"/>
      <c r="I80" s="174"/>
      <c r="J80" s="65"/>
      <c r="K80" s="65"/>
      <c r="L80" s="63"/>
    </row>
    <row r="81" spans="2:65" s="1" customFormat="1" ht="6.95" customHeight="1">
      <c r="B81" s="43"/>
      <c r="C81" s="65"/>
      <c r="D81" s="65"/>
      <c r="E81" s="65"/>
      <c r="F81" s="65"/>
      <c r="G81" s="65"/>
      <c r="H81" s="65"/>
      <c r="I81" s="174"/>
      <c r="J81" s="65"/>
      <c r="K81" s="65"/>
      <c r="L81" s="63"/>
    </row>
    <row r="82" spans="2:65" s="1" customFormat="1" ht="18" customHeight="1">
      <c r="B82" s="43"/>
      <c r="C82" s="67" t="s">
        <v>23</v>
      </c>
      <c r="D82" s="65"/>
      <c r="E82" s="65"/>
      <c r="F82" s="177" t="str">
        <f>F14</f>
        <v>Králův Dvůr</v>
      </c>
      <c r="G82" s="65"/>
      <c r="H82" s="65"/>
      <c r="I82" s="178" t="s">
        <v>25</v>
      </c>
      <c r="J82" s="75" t="str">
        <f>IF(J14="","",J14)</f>
        <v>4. 5. 2018</v>
      </c>
      <c r="K82" s="65"/>
      <c r="L82" s="63"/>
    </row>
    <row r="83" spans="2:65" s="1" customFormat="1" ht="6.95" customHeight="1">
      <c r="B83" s="43"/>
      <c r="C83" s="65"/>
      <c r="D83" s="65"/>
      <c r="E83" s="65"/>
      <c r="F83" s="65"/>
      <c r="G83" s="65"/>
      <c r="H83" s="65"/>
      <c r="I83" s="174"/>
      <c r="J83" s="65"/>
      <c r="K83" s="65"/>
      <c r="L83" s="63"/>
    </row>
    <row r="84" spans="2:65" s="1" customFormat="1" ht="15">
      <c r="B84" s="43"/>
      <c r="C84" s="67" t="s">
        <v>27</v>
      </c>
      <c r="D84" s="65"/>
      <c r="E84" s="65"/>
      <c r="F84" s="177" t="str">
        <f>E17</f>
        <v>Město Králův Dvůr, Náměstí Míru  139, 267 01</v>
      </c>
      <c r="G84" s="65"/>
      <c r="H84" s="65"/>
      <c r="I84" s="178" t="s">
        <v>33</v>
      </c>
      <c r="J84" s="177" t="str">
        <f>E23</f>
        <v>Spektra s.r.o.Beroun, V Hlinkách 1548, 266 01</v>
      </c>
      <c r="K84" s="65"/>
      <c r="L84" s="63"/>
    </row>
    <row r="85" spans="2:65" s="1" customFormat="1" ht="14.45" customHeight="1">
      <c r="B85" s="43"/>
      <c r="C85" s="67" t="s">
        <v>31</v>
      </c>
      <c r="D85" s="65"/>
      <c r="E85" s="65"/>
      <c r="F85" s="177" t="str">
        <f>IF(E20="","",E20)</f>
        <v/>
      </c>
      <c r="G85" s="65"/>
      <c r="H85" s="65"/>
      <c r="I85" s="174"/>
      <c r="J85" s="65"/>
      <c r="K85" s="65"/>
      <c r="L85" s="63"/>
    </row>
    <row r="86" spans="2:65" s="1" customFormat="1" ht="10.35" customHeight="1">
      <c r="B86" s="43"/>
      <c r="C86" s="65"/>
      <c r="D86" s="65"/>
      <c r="E86" s="65"/>
      <c r="F86" s="65"/>
      <c r="G86" s="65"/>
      <c r="H86" s="65"/>
      <c r="I86" s="174"/>
      <c r="J86" s="65"/>
      <c r="K86" s="65"/>
      <c r="L86" s="63"/>
    </row>
    <row r="87" spans="2:65" s="10" customFormat="1" ht="29.25" customHeight="1">
      <c r="B87" s="179"/>
      <c r="C87" s="180" t="s">
        <v>167</v>
      </c>
      <c r="D87" s="181" t="s">
        <v>59</v>
      </c>
      <c r="E87" s="181" t="s">
        <v>55</v>
      </c>
      <c r="F87" s="181" t="s">
        <v>168</v>
      </c>
      <c r="G87" s="181" t="s">
        <v>169</v>
      </c>
      <c r="H87" s="181" t="s">
        <v>170</v>
      </c>
      <c r="I87" s="182" t="s">
        <v>171</v>
      </c>
      <c r="J87" s="181" t="s">
        <v>158</v>
      </c>
      <c r="K87" s="183" t="s">
        <v>172</v>
      </c>
      <c r="L87" s="184"/>
      <c r="M87" s="83" t="s">
        <v>173</v>
      </c>
      <c r="N87" s="84" t="s">
        <v>44</v>
      </c>
      <c r="O87" s="84" t="s">
        <v>174</v>
      </c>
      <c r="P87" s="84" t="s">
        <v>175</v>
      </c>
      <c r="Q87" s="84" t="s">
        <v>176</v>
      </c>
      <c r="R87" s="84" t="s">
        <v>177</v>
      </c>
      <c r="S87" s="84" t="s">
        <v>178</v>
      </c>
      <c r="T87" s="85" t="s">
        <v>179</v>
      </c>
    </row>
    <row r="88" spans="2:65" s="1" customFormat="1" ht="29.25" customHeight="1">
      <c r="B88" s="43"/>
      <c r="C88" s="89" t="s">
        <v>159</v>
      </c>
      <c r="D88" s="65"/>
      <c r="E88" s="65"/>
      <c r="F88" s="65"/>
      <c r="G88" s="65"/>
      <c r="H88" s="65"/>
      <c r="I88" s="174"/>
      <c r="J88" s="185">
        <f>BK88</f>
        <v>0</v>
      </c>
      <c r="K88" s="65"/>
      <c r="L88" s="63"/>
      <c r="M88" s="86"/>
      <c r="N88" s="87"/>
      <c r="O88" s="87"/>
      <c r="P88" s="186">
        <f>P89</f>
        <v>0</v>
      </c>
      <c r="Q88" s="87"/>
      <c r="R88" s="186">
        <f>R89</f>
        <v>759.39526000000001</v>
      </c>
      <c r="S88" s="87"/>
      <c r="T88" s="187">
        <f>T89</f>
        <v>0</v>
      </c>
      <c r="AT88" s="26" t="s">
        <v>73</v>
      </c>
      <c r="AU88" s="26" t="s">
        <v>160</v>
      </c>
      <c r="BK88" s="188">
        <f>BK89</f>
        <v>0</v>
      </c>
    </row>
    <row r="89" spans="2:65" s="11" customFormat="1" ht="37.35" customHeight="1">
      <c r="B89" s="189"/>
      <c r="C89" s="190"/>
      <c r="D89" s="191" t="s">
        <v>73</v>
      </c>
      <c r="E89" s="192" t="s">
        <v>180</v>
      </c>
      <c r="F89" s="192" t="s">
        <v>181</v>
      </c>
      <c r="G89" s="190"/>
      <c r="H89" s="190"/>
      <c r="I89" s="193"/>
      <c r="J89" s="194">
        <f>BK89</f>
        <v>0</v>
      </c>
      <c r="K89" s="190"/>
      <c r="L89" s="195"/>
      <c r="M89" s="196"/>
      <c r="N89" s="197"/>
      <c r="O89" s="197"/>
      <c r="P89" s="198">
        <f>P90+P113</f>
        <v>0</v>
      </c>
      <c r="Q89" s="197"/>
      <c r="R89" s="198">
        <f>R90+R113</f>
        <v>759.39526000000001</v>
      </c>
      <c r="S89" s="197"/>
      <c r="T89" s="199">
        <f>T90+T113</f>
        <v>0</v>
      </c>
      <c r="AR89" s="200" t="s">
        <v>81</v>
      </c>
      <c r="AT89" s="201" t="s">
        <v>73</v>
      </c>
      <c r="AU89" s="201" t="s">
        <v>74</v>
      </c>
      <c r="AY89" s="200" t="s">
        <v>182</v>
      </c>
      <c r="BK89" s="202">
        <f>BK90+BK113</f>
        <v>0</v>
      </c>
    </row>
    <row r="90" spans="2:65" s="11" customFormat="1" ht="19.899999999999999" customHeight="1">
      <c r="B90" s="189"/>
      <c r="C90" s="190"/>
      <c r="D90" s="191" t="s">
        <v>73</v>
      </c>
      <c r="E90" s="203" t="s">
        <v>206</v>
      </c>
      <c r="F90" s="203" t="s">
        <v>390</v>
      </c>
      <c r="G90" s="190"/>
      <c r="H90" s="190"/>
      <c r="I90" s="193"/>
      <c r="J90" s="204">
        <f>BK90</f>
        <v>0</v>
      </c>
      <c r="K90" s="190"/>
      <c r="L90" s="195"/>
      <c r="M90" s="196"/>
      <c r="N90" s="197"/>
      <c r="O90" s="197"/>
      <c r="P90" s="198">
        <f>P91+P99</f>
        <v>0</v>
      </c>
      <c r="Q90" s="197"/>
      <c r="R90" s="198">
        <f>R91+R99</f>
        <v>423.87578000000002</v>
      </c>
      <c r="S90" s="197"/>
      <c r="T90" s="199">
        <f>T91+T99</f>
        <v>0</v>
      </c>
      <c r="AR90" s="200" t="s">
        <v>81</v>
      </c>
      <c r="AT90" s="201" t="s">
        <v>73</v>
      </c>
      <c r="AU90" s="201" t="s">
        <v>81</v>
      </c>
      <c r="AY90" s="200" t="s">
        <v>182</v>
      </c>
      <c r="BK90" s="202">
        <f>BK91+BK99</f>
        <v>0</v>
      </c>
    </row>
    <row r="91" spans="2:65" s="11" customFormat="1" ht="14.85" customHeight="1">
      <c r="B91" s="189"/>
      <c r="C91" s="190"/>
      <c r="D91" s="191" t="s">
        <v>73</v>
      </c>
      <c r="E91" s="203" t="s">
        <v>596</v>
      </c>
      <c r="F91" s="203" t="s">
        <v>597</v>
      </c>
      <c r="G91" s="190"/>
      <c r="H91" s="190"/>
      <c r="I91" s="193"/>
      <c r="J91" s="204">
        <f>BK91</f>
        <v>0</v>
      </c>
      <c r="K91" s="190"/>
      <c r="L91" s="195"/>
      <c r="M91" s="196"/>
      <c r="N91" s="197"/>
      <c r="O91" s="197"/>
      <c r="P91" s="198">
        <f>SUM(P92:P98)</f>
        <v>0</v>
      </c>
      <c r="Q91" s="197"/>
      <c r="R91" s="198">
        <f>SUM(R92:R98)</f>
        <v>0</v>
      </c>
      <c r="S91" s="197"/>
      <c r="T91" s="199">
        <f>SUM(T92:T98)</f>
        <v>0</v>
      </c>
      <c r="AR91" s="200" t="s">
        <v>81</v>
      </c>
      <c r="AT91" s="201" t="s">
        <v>73</v>
      </c>
      <c r="AU91" s="201" t="s">
        <v>83</v>
      </c>
      <c r="AY91" s="200" t="s">
        <v>182</v>
      </c>
      <c r="BK91" s="202">
        <f>SUM(BK92:BK98)</f>
        <v>0</v>
      </c>
    </row>
    <row r="92" spans="2:65" s="1" customFormat="1" ht="38.25" customHeight="1">
      <c r="B92" s="43"/>
      <c r="C92" s="205" t="s">
        <v>81</v>
      </c>
      <c r="D92" s="205" t="s">
        <v>184</v>
      </c>
      <c r="E92" s="206" t="s">
        <v>598</v>
      </c>
      <c r="F92" s="207" t="s">
        <v>599</v>
      </c>
      <c r="G92" s="208" t="s">
        <v>187</v>
      </c>
      <c r="H92" s="209">
        <v>1864</v>
      </c>
      <c r="I92" s="210"/>
      <c r="J92" s="211">
        <f>ROUND(I92*H92,2)</f>
        <v>0</v>
      </c>
      <c r="K92" s="207" t="s">
        <v>188</v>
      </c>
      <c r="L92" s="63"/>
      <c r="M92" s="212" t="s">
        <v>21</v>
      </c>
      <c r="N92" s="213" t="s">
        <v>45</v>
      </c>
      <c r="O92" s="44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AR92" s="26" t="s">
        <v>189</v>
      </c>
      <c r="AT92" s="26" t="s">
        <v>184</v>
      </c>
      <c r="AU92" s="26" t="s">
        <v>197</v>
      </c>
      <c r="AY92" s="26" t="s">
        <v>182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26" t="s">
        <v>81</v>
      </c>
      <c r="BK92" s="216">
        <f>ROUND(I92*H92,2)</f>
        <v>0</v>
      </c>
      <c r="BL92" s="26" t="s">
        <v>189</v>
      </c>
      <c r="BM92" s="26" t="s">
        <v>729</v>
      </c>
    </row>
    <row r="93" spans="2:65" s="12" customFormat="1" ht="13.5">
      <c r="B93" s="217"/>
      <c r="C93" s="218"/>
      <c r="D93" s="219" t="s">
        <v>191</v>
      </c>
      <c r="E93" s="220" t="s">
        <v>21</v>
      </c>
      <c r="F93" s="221" t="s">
        <v>730</v>
      </c>
      <c r="G93" s="218"/>
      <c r="H93" s="222">
        <v>1864</v>
      </c>
      <c r="I93" s="223"/>
      <c r="J93" s="218"/>
      <c r="K93" s="218"/>
      <c r="L93" s="224"/>
      <c r="M93" s="225"/>
      <c r="N93" s="226"/>
      <c r="O93" s="226"/>
      <c r="P93" s="226"/>
      <c r="Q93" s="226"/>
      <c r="R93" s="226"/>
      <c r="S93" s="226"/>
      <c r="T93" s="227"/>
      <c r="AT93" s="228" t="s">
        <v>191</v>
      </c>
      <c r="AU93" s="228" t="s">
        <v>197</v>
      </c>
      <c r="AV93" s="12" t="s">
        <v>83</v>
      </c>
      <c r="AW93" s="12" t="s">
        <v>37</v>
      </c>
      <c r="AX93" s="12" t="s">
        <v>81</v>
      </c>
      <c r="AY93" s="228" t="s">
        <v>182</v>
      </c>
    </row>
    <row r="94" spans="2:65" s="1" customFormat="1" ht="16.5" customHeight="1">
      <c r="B94" s="43"/>
      <c r="C94" s="205" t="s">
        <v>83</v>
      </c>
      <c r="D94" s="205" t="s">
        <v>184</v>
      </c>
      <c r="E94" s="206" t="s">
        <v>602</v>
      </c>
      <c r="F94" s="207" t="s">
        <v>603</v>
      </c>
      <c r="G94" s="208" t="s">
        <v>187</v>
      </c>
      <c r="H94" s="209">
        <v>1864</v>
      </c>
      <c r="I94" s="210"/>
      <c r="J94" s="211">
        <f>ROUND(I94*H94,2)</f>
        <v>0</v>
      </c>
      <c r="K94" s="207" t="s">
        <v>21</v>
      </c>
      <c r="L94" s="63"/>
      <c r="M94" s="212" t="s">
        <v>21</v>
      </c>
      <c r="N94" s="213" t="s">
        <v>45</v>
      </c>
      <c r="O94" s="44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AR94" s="26" t="s">
        <v>189</v>
      </c>
      <c r="AT94" s="26" t="s">
        <v>184</v>
      </c>
      <c r="AU94" s="26" t="s">
        <v>197</v>
      </c>
      <c r="AY94" s="26" t="s">
        <v>182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26" t="s">
        <v>81</v>
      </c>
      <c r="BK94" s="216">
        <f>ROUND(I94*H94,2)</f>
        <v>0</v>
      </c>
      <c r="BL94" s="26" t="s">
        <v>189</v>
      </c>
      <c r="BM94" s="26" t="s">
        <v>731</v>
      </c>
    </row>
    <row r="95" spans="2:65" s="1" customFormat="1" ht="38.25" customHeight="1">
      <c r="B95" s="43"/>
      <c r="C95" s="205" t="s">
        <v>197</v>
      </c>
      <c r="D95" s="205" t="s">
        <v>184</v>
      </c>
      <c r="E95" s="206" t="s">
        <v>605</v>
      </c>
      <c r="F95" s="207" t="s">
        <v>606</v>
      </c>
      <c r="G95" s="208" t="s">
        <v>187</v>
      </c>
      <c r="H95" s="209">
        <v>1864</v>
      </c>
      <c r="I95" s="210"/>
      <c r="J95" s="211">
        <f>ROUND(I95*H95,2)</f>
        <v>0</v>
      </c>
      <c r="K95" s="207" t="s">
        <v>188</v>
      </c>
      <c r="L95" s="63"/>
      <c r="M95" s="212" t="s">
        <v>21</v>
      </c>
      <c r="N95" s="213" t="s">
        <v>45</v>
      </c>
      <c r="O95" s="44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AR95" s="26" t="s">
        <v>189</v>
      </c>
      <c r="AT95" s="26" t="s">
        <v>184</v>
      </c>
      <c r="AU95" s="26" t="s">
        <v>197</v>
      </c>
      <c r="AY95" s="26" t="s">
        <v>182</v>
      </c>
      <c r="BE95" s="216">
        <f>IF(N95="základní",J95,0)</f>
        <v>0</v>
      </c>
      <c r="BF95" s="216">
        <f>IF(N95="snížená",J95,0)</f>
        <v>0</v>
      </c>
      <c r="BG95" s="216">
        <f>IF(N95="zákl. přenesená",J95,0)</f>
        <v>0</v>
      </c>
      <c r="BH95" s="216">
        <f>IF(N95="sníž. přenesená",J95,0)</f>
        <v>0</v>
      </c>
      <c r="BI95" s="216">
        <f>IF(N95="nulová",J95,0)</f>
        <v>0</v>
      </c>
      <c r="BJ95" s="26" t="s">
        <v>81</v>
      </c>
      <c r="BK95" s="216">
        <f>ROUND(I95*H95,2)</f>
        <v>0</v>
      </c>
      <c r="BL95" s="26" t="s">
        <v>189</v>
      </c>
      <c r="BM95" s="26" t="s">
        <v>732</v>
      </c>
    </row>
    <row r="96" spans="2:65" s="1" customFormat="1" ht="16.5" customHeight="1">
      <c r="B96" s="43"/>
      <c r="C96" s="205" t="s">
        <v>189</v>
      </c>
      <c r="D96" s="205" t="s">
        <v>184</v>
      </c>
      <c r="E96" s="206" t="s">
        <v>608</v>
      </c>
      <c r="F96" s="207" t="s">
        <v>609</v>
      </c>
      <c r="G96" s="208" t="s">
        <v>187</v>
      </c>
      <c r="H96" s="209">
        <v>1864</v>
      </c>
      <c r="I96" s="210"/>
      <c r="J96" s="211">
        <f>ROUND(I96*H96,2)</f>
        <v>0</v>
      </c>
      <c r="K96" s="207" t="s">
        <v>21</v>
      </c>
      <c r="L96" s="63"/>
      <c r="M96" s="212" t="s">
        <v>21</v>
      </c>
      <c r="N96" s="213" t="s">
        <v>45</v>
      </c>
      <c r="O96" s="44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AR96" s="26" t="s">
        <v>189</v>
      </c>
      <c r="AT96" s="26" t="s">
        <v>184</v>
      </c>
      <c r="AU96" s="26" t="s">
        <v>197</v>
      </c>
      <c r="AY96" s="26" t="s">
        <v>182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26" t="s">
        <v>81</v>
      </c>
      <c r="BK96" s="216">
        <f>ROUND(I96*H96,2)</f>
        <v>0</v>
      </c>
      <c r="BL96" s="26" t="s">
        <v>189</v>
      </c>
      <c r="BM96" s="26" t="s">
        <v>733</v>
      </c>
    </row>
    <row r="97" spans="2:65" s="1" customFormat="1" ht="16.5" customHeight="1">
      <c r="B97" s="43"/>
      <c r="C97" s="205" t="s">
        <v>206</v>
      </c>
      <c r="D97" s="205" t="s">
        <v>184</v>
      </c>
      <c r="E97" s="206" t="s">
        <v>611</v>
      </c>
      <c r="F97" s="207" t="s">
        <v>612</v>
      </c>
      <c r="G97" s="208" t="s">
        <v>187</v>
      </c>
      <c r="H97" s="209">
        <v>1864</v>
      </c>
      <c r="I97" s="210"/>
      <c r="J97" s="211">
        <f>ROUND(I97*H97,2)</f>
        <v>0</v>
      </c>
      <c r="K97" s="207" t="s">
        <v>21</v>
      </c>
      <c r="L97" s="63"/>
      <c r="M97" s="212" t="s">
        <v>21</v>
      </c>
      <c r="N97" s="213" t="s">
        <v>45</v>
      </c>
      <c r="O97" s="44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AR97" s="26" t="s">
        <v>189</v>
      </c>
      <c r="AT97" s="26" t="s">
        <v>184</v>
      </c>
      <c r="AU97" s="26" t="s">
        <v>197</v>
      </c>
      <c r="AY97" s="26" t="s">
        <v>182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26" t="s">
        <v>81</v>
      </c>
      <c r="BK97" s="216">
        <f>ROUND(I97*H97,2)</f>
        <v>0</v>
      </c>
      <c r="BL97" s="26" t="s">
        <v>189</v>
      </c>
      <c r="BM97" s="26" t="s">
        <v>734</v>
      </c>
    </row>
    <row r="98" spans="2:65" s="1" customFormat="1" ht="16.5" customHeight="1">
      <c r="B98" s="43"/>
      <c r="C98" s="205" t="s">
        <v>210</v>
      </c>
      <c r="D98" s="205" t="s">
        <v>184</v>
      </c>
      <c r="E98" s="206" t="s">
        <v>614</v>
      </c>
      <c r="F98" s="207" t="s">
        <v>615</v>
      </c>
      <c r="G98" s="208" t="s">
        <v>187</v>
      </c>
      <c r="H98" s="209">
        <v>1864</v>
      </c>
      <c r="I98" s="210"/>
      <c r="J98" s="211">
        <f>ROUND(I98*H98,2)</f>
        <v>0</v>
      </c>
      <c r="K98" s="207" t="s">
        <v>21</v>
      </c>
      <c r="L98" s="63"/>
      <c r="M98" s="212" t="s">
        <v>21</v>
      </c>
      <c r="N98" s="213" t="s">
        <v>45</v>
      </c>
      <c r="O98" s="44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AR98" s="26" t="s">
        <v>189</v>
      </c>
      <c r="AT98" s="26" t="s">
        <v>184</v>
      </c>
      <c r="AU98" s="26" t="s">
        <v>197</v>
      </c>
      <c r="AY98" s="26" t="s">
        <v>182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26" t="s">
        <v>81</v>
      </c>
      <c r="BK98" s="216">
        <f>ROUND(I98*H98,2)</f>
        <v>0</v>
      </c>
      <c r="BL98" s="26" t="s">
        <v>189</v>
      </c>
      <c r="BM98" s="26" t="s">
        <v>735</v>
      </c>
    </row>
    <row r="99" spans="2:65" s="11" customFormat="1" ht="22.35" customHeight="1">
      <c r="B99" s="189"/>
      <c r="C99" s="190"/>
      <c r="D99" s="191" t="s">
        <v>73</v>
      </c>
      <c r="E99" s="203" t="s">
        <v>683</v>
      </c>
      <c r="F99" s="203" t="s">
        <v>684</v>
      </c>
      <c r="G99" s="190"/>
      <c r="H99" s="190"/>
      <c r="I99" s="193"/>
      <c r="J99" s="204">
        <f>BK99</f>
        <v>0</v>
      </c>
      <c r="K99" s="190"/>
      <c r="L99" s="195"/>
      <c r="M99" s="196"/>
      <c r="N99" s="197"/>
      <c r="O99" s="197"/>
      <c r="P99" s="198">
        <f>SUM(P100:P112)</f>
        <v>0</v>
      </c>
      <c r="Q99" s="197"/>
      <c r="R99" s="198">
        <f>SUM(R100:R112)</f>
        <v>423.87578000000002</v>
      </c>
      <c r="S99" s="197"/>
      <c r="T99" s="199">
        <f>SUM(T100:T112)</f>
        <v>0</v>
      </c>
      <c r="AR99" s="200" t="s">
        <v>81</v>
      </c>
      <c r="AT99" s="201" t="s">
        <v>73</v>
      </c>
      <c r="AU99" s="201" t="s">
        <v>83</v>
      </c>
      <c r="AY99" s="200" t="s">
        <v>182</v>
      </c>
      <c r="BK99" s="202">
        <f>SUM(BK100:BK112)</f>
        <v>0</v>
      </c>
    </row>
    <row r="100" spans="2:65" s="1" customFormat="1" ht="51" customHeight="1">
      <c r="B100" s="43"/>
      <c r="C100" s="205" t="s">
        <v>214</v>
      </c>
      <c r="D100" s="205" t="s">
        <v>184</v>
      </c>
      <c r="E100" s="206" t="s">
        <v>685</v>
      </c>
      <c r="F100" s="207" t="s">
        <v>686</v>
      </c>
      <c r="G100" s="208" t="s">
        <v>187</v>
      </c>
      <c r="H100" s="209">
        <v>1934</v>
      </c>
      <c r="I100" s="210"/>
      <c r="J100" s="211">
        <f>ROUND(I100*H100,2)</f>
        <v>0</v>
      </c>
      <c r="K100" s="207" t="s">
        <v>188</v>
      </c>
      <c r="L100" s="63"/>
      <c r="M100" s="212" t="s">
        <v>21</v>
      </c>
      <c r="N100" s="213" t="s">
        <v>45</v>
      </c>
      <c r="O100" s="44"/>
      <c r="P100" s="214">
        <f>O100*H100</f>
        <v>0</v>
      </c>
      <c r="Q100" s="214">
        <v>8.4250000000000005E-2</v>
      </c>
      <c r="R100" s="214">
        <f>Q100*H100</f>
        <v>162.93950000000001</v>
      </c>
      <c r="S100" s="214">
        <v>0</v>
      </c>
      <c r="T100" s="215">
        <f>S100*H100</f>
        <v>0</v>
      </c>
      <c r="AR100" s="26" t="s">
        <v>189</v>
      </c>
      <c r="AT100" s="26" t="s">
        <v>184</v>
      </c>
      <c r="AU100" s="26" t="s">
        <v>197</v>
      </c>
      <c r="AY100" s="26" t="s">
        <v>182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26" t="s">
        <v>81</v>
      </c>
      <c r="BK100" s="216">
        <f>ROUND(I100*H100,2)</f>
        <v>0</v>
      </c>
      <c r="BL100" s="26" t="s">
        <v>189</v>
      </c>
      <c r="BM100" s="26" t="s">
        <v>736</v>
      </c>
    </row>
    <row r="101" spans="2:65" s="12" customFormat="1" ht="13.5">
      <c r="B101" s="217"/>
      <c r="C101" s="218"/>
      <c r="D101" s="219" t="s">
        <v>191</v>
      </c>
      <c r="E101" s="220" t="s">
        <v>21</v>
      </c>
      <c r="F101" s="221" t="s">
        <v>737</v>
      </c>
      <c r="G101" s="218"/>
      <c r="H101" s="222">
        <v>1934</v>
      </c>
      <c r="I101" s="223"/>
      <c r="J101" s="218"/>
      <c r="K101" s="218"/>
      <c r="L101" s="224"/>
      <c r="M101" s="225"/>
      <c r="N101" s="226"/>
      <c r="O101" s="226"/>
      <c r="P101" s="226"/>
      <c r="Q101" s="226"/>
      <c r="R101" s="226"/>
      <c r="S101" s="226"/>
      <c r="T101" s="227"/>
      <c r="AT101" s="228" t="s">
        <v>191</v>
      </c>
      <c r="AU101" s="228" t="s">
        <v>197</v>
      </c>
      <c r="AV101" s="12" t="s">
        <v>83</v>
      </c>
      <c r="AW101" s="12" t="s">
        <v>37</v>
      </c>
      <c r="AX101" s="12" t="s">
        <v>81</v>
      </c>
      <c r="AY101" s="228" t="s">
        <v>182</v>
      </c>
    </row>
    <row r="102" spans="2:65" s="1" customFormat="1" ht="16.5" customHeight="1">
      <c r="B102" s="43"/>
      <c r="C102" s="257" t="s">
        <v>218</v>
      </c>
      <c r="D102" s="257" t="s">
        <v>304</v>
      </c>
      <c r="E102" s="258" t="s">
        <v>689</v>
      </c>
      <c r="F102" s="259" t="s">
        <v>690</v>
      </c>
      <c r="G102" s="260" t="s">
        <v>187</v>
      </c>
      <c r="H102" s="261">
        <v>1977.6</v>
      </c>
      <c r="I102" s="262"/>
      <c r="J102" s="263">
        <f>ROUND(I102*H102,2)</f>
        <v>0</v>
      </c>
      <c r="K102" s="259" t="s">
        <v>188</v>
      </c>
      <c r="L102" s="264"/>
      <c r="M102" s="265" t="s">
        <v>21</v>
      </c>
      <c r="N102" s="266" t="s">
        <v>45</v>
      </c>
      <c r="O102" s="44"/>
      <c r="P102" s="214">
        <f>O102*H102</f>
        <v>0</v>
      </c>
      <c r="Q102" s="214">
        <v>0.13100000000000001</v>
      </c>
      <c r="R102" s="214">
        <f>Q102*H102</f>
        <v>259.06560000000002</v>
      </c>
      <c r="S102" s="214">
        <v>0</v>
      </c>
      <c r="T102" s="215">
        <f>S102*H102</f>
        <v>0</v>
      </c>
      <c r="AR102" s="26" t="s">
        <v>218</v>
      </c>
      <c r="AT102" s="26" t="s">
        <v>304</v>
      </c>
      <c r="AU102" s="26" t="s">
        <v>197</v>
      </c>
      <c r="AY102" s="26" t="s">
        <v>182</v>
      </c>
      <c r="BE102" s="216">
        <f>IF(N102="základní",J102,0)</f>
        <v>0</v>
      </c>
      <c r="BF102" s="216">
        <f>IF(N102="snížená",J102,0)</f>
        <v>0</v>
      </c>
      <c r="BG102" s="216">
        <f>IF(N102="zákl. přenesená",J102,0)</f>
        <v>0</v>
      </c>
      <c r="BH102" s="216">
        <f>IF(N102="sníž. přenesená",J102,0)</f>
        <v>0</v>
      </c>
      <c r="BI102" s="216">
        <f>IF(N102="nulová",J102,0)</f>
        <v>0</v>
      </c>
      <c r="BJ102" s="26" t="s">
        <v>81</v>
      </c>
      <c r="BK102" s="216">
        <f>ROUND(I102*H102,2)</f>
        <v>0</v>
      </c>
      <c r="BL102" s="26" t="s">
        <v>189</v>
      </c>
      <c r="BM102" s="26" t="s">
        <v>738</v>
      </c>
    </row>
    <row r="103" spans="2:65" s="12" customFormat="1" ht="13.5">
      <c r="B103" s="217"/>
      <c r="C103" s="218"/>
      <c r="D103" s="219" t="s">
        <v>191</v>
      </c>
      <c r="E103" s="220" t="s">
        <v>21</v>
      </c>
      <c r="F103" s="221" t="s">
        <v>739</v>
      </c>
      <c r="G103" s="218"/>
      <c r="H103" s="222">
        <v>1920</v>
      </c>
      <c r="I103" s="223"/>
      <c r="J103" s="218"/>
      <c r="K103" s="218"/>
      <c r="L103" s="224"/>
      <c r="M103" s="225"/>
      <c r="N103" s="226"/>
      <c r="O103" s="226"/>
      <c r="P103" s="226"/>
      <c r="Q103" s="226"/>
      <c r="R103" s="226"/>
      <c r="S103" s="226"/>
      <c r="T103" s="227"/>
      <c r="AT103" s="228" t="s">
        <v>191</v>
      </c>
      <c r="AU103" s="228" t="s">
        <v>197</v>
      </c>
      <c r="AV103" s="12" t="s">
        <v>83</v>
      </c>
      <c r="AW103" s="12" t="s">
        <v>37</v>
      </c>
      <c r="AX103" s="12" t="s">
        <v>81</v>
      </c>
      <c r="AY103" s="228" t="s">
        <v>182</v>
      </c>
    </row>
    <row r="104" spans="2:65" s="12" customFormat="1" ht="13.5">
      <c r="B104" s="217"/>
      <c r="C104" s="218"/>
      <c r="D104" s="219" t="s">
        <v>191</v>
      </c>
      <c r="E104" s="218"/>
      <c r="F104" s="221" t="s">
        <v>740</v>
      </c>
      <c r="G104" s="218"/>
      <c r="H104" s="222">
        <v>1977.6</v>
      </c>
      <c r="I104" s="223"/>
      <c r="J104" s="218"/>
      <c r="K104" s="218"/>
      <c r="L104" s="224"/>
      <c r="M104" s="225"/>
      <c r="N104" s="226"/>
      <c r="O104" s="226"/>
      <c r="P104" s="226"/>
      <c r="Q104" s="226"/>
      <c r="R104" s="226"/>
      <c r="S104" s="226"/>
      <c r="T104" s="227"/>
      <c r="AT104" s="228" t="s">
        <v>191</v>
      </c>
      <c r="AU104" s="228" t="s">
        <v>197</v>
      </c>
      <c r="AV104" s="12" t="s">
        <v>83</v>
      </c>
      <c r="AW104" s="12" t="s">
        <v>6</v>
      </c>
      <c r="AX104" s="12" t="s">
        <v>81</v>
      </c>
      <c r="AY104" s="228" t="s">
        <v>182</v>
      </c>
    </row>
    <row r="105" spans="2:65" s="1" customFormat="1" ht="63.75" customHeight="1">
      <c r="B105" s="43"/>
      <c r="C105" s="205" t="s">
        <v>223</v>
      </c>
      <c r="D105" s="205" t="s">
        <v>184</v>
      </c>
      <c r="E105" s="206" t="s">
        <v>694</v>
      </c>
      <c r="F105" s="207" t="s">
        <v>695</v>
      </c>
      <c r="G105" s="208" t="s">
        <v>187</v>
      </c>
      <c r="H105" s="209">
        <v>14</v>
      </c>
      <c r="I105" s="210"/>
      <c r="J105" s="211">
        <f>ROUND(I105*H105,2)</f>
        <v>0</v>
      </c>
      <c r="K105" s="207" t="s">
        <v>188</v>
      </c>
      <c r="L105" s="63"/>
      <c r="M105" s="212" t="s">
        <v>21</v>
      </c>
      <c r="N105" s="213" t="s">
        <v>45</v>
      </c>
      <c r="O105" s="44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AR105" s="26" t="s">
        <v>189</v>
      </c>
      <c r="AT105" s="26" t="s">
        <v>184</v>
      </c>
      <c r="AU105" s="26" t="s">
        <v>197</v>
      </c>
      <c r="AY105" s="26" t="s">
        <v>182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26" t="s">
        <v>81</v>
      </c>
      <c r="BK105" s="216">
        <f>ROUND(I105*H105,2)</f>
        <v>0</v>
      </c>
      <c r="BL105" s="26" t="s">
        <v>189</v>
      </c>
      <c r="BM105" s="26" t="s">
        <v>741</v>
      </c>
    </row>
    <row r="106" spans="2:65" s="12" customFormat="1" ht="13.5">
      <c r="B106" s="217"/>
      <c r="C106" s="218"/>
      <c r="D106" s="219" t="s">
        <v>191</v>
      </c>
      <c r="E106" s="220" t="s">
        <v>21</v>
      </c>
      <c r="F106" s="221" t="s">
        <v>742</v>
      </c>
      <c r="G106" s="218"/>
      <c r="H106" s="222">
        <v>9.92</v>
      </c>
      <c r="I106" s="223"/>
      <c r="J106" s="218"/>
      <c r="K106" s="218"/>
      <c r="L106" s="224"/>
      <c r="M106" s="225"/>
      <c r="N106" s="226"/>
      <c r="O106" s="226"/>
      <c r="P106" s="226"/>
      <c r="Q106" s="226"/>
      <c r="R106" s="226"/>
      <c r="S106" s="226"/>
      <c r="T106" s="227"/>
      <c r="AT106" s="228" t="s">
        <v>191</v>
      </c>
      <c r="AU106" s="228" t="s">
        <v>197</v>
      </c>
      <c r="AV106" s="12" t="s">
        <v>83</v>
      </c>
      <c r="AW106" s="12" t="s">
        <v>37</v>
      </c>
      <c r="AX106" s="12" t="s">
        <v>74</v>
      </c>
      <c r="AY106" s="228" t="s">
        <v>182</v>
      </c>
    </row>
    <row r="107" spans="2:65" s="12" customFormat="1" ht="13.5">
      <c r="B107" s="217"/>
      <c r="C107" s="218"/>
      <c r="D107" s="219" t="s">
        <v>191</v>
      </c>
      <c r="E107" s="220" t="s">
        <v>21</v>
      </c>
      <c r="F107" s="221" t="s">
        <v>743</v>
      </c>
      <c r="G107" s="218"/>
      <c r="H107" s="222">
        <v>4.08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191</v>
      </c>
      <c r="AU107" s="228" t="s">
        <v>197</v>
      </c>
      <c r="AV107" s="12" t="s">
        <v>83</v>
      </c>
      <c r="AW107" s="12" t="s">
        <v>37</v>
      </c>
      <c r="AX107" s="12" t="s">
        <v>74</v>
      </c>
      <c r="AY107" s="228" t="s">
        <v>182</v>
      </c>
    </row>
    <row r="108" spans="2:65" s="14" customFormat="1" ht="13.5">
      <c r="B108" s="246"/>
      <c r="C108" s="247"/>
      <c r="D108" s="219" t="s">
        <v>191</v>
      </c>
      <c r="E108" s="248" t="s">
        <v>21</v>
      </c>
      <c r="F108" s="249" t="s">
        <v>281</v>
      </c>
      <c r="G108" s="247"/>
      <c r="H108" s="250">
        <v>14</v>
      </c>
      <c r="I108" s="251"/>
      <c r="J108" s="247"/>
      <c r="K108" s="247"/>
      <c r="L108" s="252"/>
      <c r="M108" s="253"/>
      <c r="N108" s="254"/>
      <c r="O108" s="254"/>
      <c r="P108" s="254"/>
      <c r="Q108" s="254"/>
      <c r="R108" s="254"/>
      <c r="S108" s="254"/>
      <c r="T108" s="255"/>
      <c r="AT108" s="256" t="s">
        <v>191</v>
      </c>
      <c r="AU108" s="256" t="s">
        <v>197</v>
      </c>
      <c r="AV108" s="14" t="s">
        <v>189</v>
      </c>
      <c r="AW108" s="14" t="s">
        <v>37</v>
      </c>
      <c r="AX108" s="14" t="s">
        <v>81</v>
      </c>
      <c r="AY108" s="256" t="s">
        <v>182</v>
      </c>
    </row>
    <row r="109" spans="2:65" s="1" customFormat="1" ht="16.5" customHeight="1">
      <c r="B109" s="43"/>
      <c r="C109" s="257" t="s">
        <v>228</v>
      </c>
      <c r="D109" s="257" t="s">
        <v>304</v>
      </c>
      <c r="E109" s="258" t="s">
        <v>699</v>
      </c>
      <c r="F109" s="259" t="s">
        <v>700</v>
      </c>
      <c r="G109" s="260" t="s">
        <v>187</v>
      </c>
      <c r="H109" s="261">
        <v>14.28</v>
      </c>
      <c r="I109" s="262"/>
      <c r="J109" s="263">
        <f>ROUND(I109*H109,2)</f>
        <v>0</v>
      </c>
      <c r="K109" s="259" t="s">
        <v>188</v>
      </c>
      <c r="L109" s="264"/>
      <c r="M109" s="265" t="s">
        <v>21</v>
      </c>
      <c r="N109" s="266" t="s">
        <v>45</v>
      </c>
      <c r="O109" s="44"/>
      <c r="P109" s="214">
        <f>O109*H109</f>
        <v>0</v>
      </c>
      <c r="Q109" s="214">
        <v>0.13100000000000001</v>
      </c>
      <c r="R109" s="214">
        <f>Q109*H109</f>
        <v>1.8706799999999999</v>
      </c>
      <c r="S109" s="214">
        <v>0</v>
      </c>
      <c r="T109" s="215">
        <f>S109*H109</f>
        <v>0</v>
      </c>
      <c r="AR109" s="26" t="s">
        <v>218</v>
      </c>
      <c r="AT109" s="26" t="s">
        <v>304</v>
      </c>
      <c r="AU109" s="26" t="s">
        <v>197</v>
      </c>
      <c r="AY109" s="26" t="s">
        <v>182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26" t="s">
        <v>81</v>
      </c>
      <c r="BK109" s="216">
        <f>ROUND(I109*H109,2)</f>
        <v>0</v>
      </c>
      <c r="BL109" s="26" t="s">
        <v>189</v>
      </c>
      <c r="BM109" s="26" t="s">
        <v>744</v>
      </c>
    </row>
    <row r="110" spans="2:65" s="12" customFormat="1" ht="13.5">
      <c r="B110" s="217"/>
      <c r="C110" s="218"/>
      <c r="D110" s="219" t="s">
        <v>191</v>
      </c>
      <c r="E110" s="218"/>
      <c r="F110" s="221" t="s">
        <v>745</v>
      </c>
      <c r="G110" s="218"/>
      <c r="H110" s="222">
        <v>14.28</v>
      </c>
      <c r="I110" s="223"/>
      <c r="J110" s="218"/>
      <c r="K110" s="218"/>
      <c r="L110" s="224"/>
      <c r="M110" s="225"/>
      <c r="N110" s="226"/>
      <c r="O110" s="226"/>
      <c r="P110" s="226"/>
      <c r="Q110" s="226"/>
      <c r="R110" s="226"/>
      <c r="S110" s="226"/>
      <c r="T110" s="227"/>
      <c r="AT110" s="228" t="s">
        <v>191</v>
      </c>
      <c r="AU110" s="228" t="s">
        <v>197</v>
      </c>
      <c r="AV110" s="12" t="s">
        <v>83</v>
      </c>
      <c r="AW110" s="12" t="s">
        <v>6</v>
      </c>
      <c r="AX110" s="12" t="s">
        <v>81</v>
      </c>
      <c r="AY110" s="228" t="s">
        <v>182</v>
      </c>
    </row>
    <row r="111" spans="2:65" s="1" customFormat="1" ht="16.5" customHeight="1">
      <c r="B111" s="43"/>
      <c r="C111" s="205" t="s">
        <v>233</v>
      </c>
      <c r="D111" s="205" t="s">
        <v>184</v>
      </c>
      <c r="E111" s="206" t="s">
        <v>611</v>
      </c>
      <c r="F111" s="207" t="s">
        <v>612</v>
      </c>
      <c r="G111" s="208" t="s">
        <v>187</v>
      </c>
      <c r="H111" s="209">
        <v>1934</v>
      </c>
      <c r="I111" s="210"/>
      <c r="J111" s="211">
        <f>ROUND(I111*H111,2)</f>
        <v>0</v>
      </c>
      <c r="K111" s="207" t="s">
        <v>21</v>
      </c>
      <c r="L111" s="63"/>
      <c r="M111" s="212" t="s">
        <v>21</v>
      </c>
      <c r="N111" s="213" t="s">
        <v>45</v>
      </c>
      <c r="O111" s="44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AR111" s="26" t="s">
        <v>189</v>
      </c>
      <c r="AT111" s="26" t="s">
        <v>184</v>
      </c>
      <c r="AU111" s="26" t="s">
        <v>197</v>
      </c>
      <c r="AY111" s="26" t="s">
        <v>182</v>
      </c>
      <c r="BE111" s="216">
        <f>IF(N111="základní",J111,0)</f>
        <v>0</v>
      </c>
      <c r="BF111" s="216">
        <f>IF(N111="snížená",J111,0)</f>
        <v>0</v>
      </c>
      <c r="BG111" s="216">
        <f>IF(N111="zákl. přenesená",J111,0)</f>
        <v>0</v>
      </c>
      <c r="BH111" s="216">
        <f>IF(N111="sníž. přenesená",J111,0)</f>
        <v>0</v>
      </c>
      <c r="BI111" s="216">
        <f>IF(N111="nulová",J111,0)</f>
        <v>0</v>
      </c>
      <c r="BJ111" s="26" t="s">
        <v>81</v>
      </c>
      <c r="BK111" s="216">
        <f>ROUND(I111*H111,2)</f>
        <v>0</v>
      </c>
      <c r="BL111" s="26" t="s">
        <v>189</v>
      </c>
      <c r="BM111" s="26" t="s">
        <v>746</v>
      </c>
    </row>
    <row r="112" spans="2:65" s="12" customFormat="1" ht="13.5">
      <c r="B112" s="217"/>
      <c r="C112" s="218"/>
      <c r="D112" s="219" t="s">
        <v>191</v>
      </c>
      <c r="E112" s="220" t="s">
        <v>21</v>
      </c>
      <c r="F112" s="221" t="s">
        <v>737</v>
      </c>
      <c r="G112" s="218"/>
      <c r="H112" s="222">
        <v>1934</v>
      </c>
      <c r="I112" s="223"/>
      <c r="J112" s="218"/>
      <c r="K112" s="218"/>
      <c r="L112" s="224"/>
      <c r="M112" s="225"/>
      <c r="N112" s="226"/>
      <c r="O112" s="226"/>
      <c r="P112" s="226"/>
      <c r="Q112" s="226"/>
      <c r="R112" s="226"/>
      <c r="S112" s="226"/>
      <c r="T112" s="227"/>
      <c r="AT112" s="228" t="s">
        <v>191</v>
      </c>
      <c r="AU112" s="228" t="s">
        <v>197</v>
      </c>
      <c r="AV112" s="12" t="s">
        <v>83</v>
      </c>
      <c r="AW112" s="12" t="s">
        <v>37</v>
      </c>
      <c r="AX112" s="12" t="s">
        <v>81</v>
      </c>
      <c r="AY112" s="228" t="s">
        <v>182</v>
      </c>
    </row>
    <row r="113" spans="2:65" s="11" customFormat="1" ht="29.85" customHeight="1">
      <c r="B113" s="189"/>
      <c r="C113" s="190"/>
      <c r="D113" s="191" t="s">
        <v>73</v>
      </c>
      <c r="E113" s="203" t="s">
        <v>223</v>
      </c>
      <c r="F113" s="203" t="s">
        <v>423</v>
      </c>
      <c r="G113" s="190"/>
      <c r="H113" s="190"/>
      <c r="I113" s="193"/>
      <c r="J113" s="204">
        <f>BK113</f>
        <v>0</v>
      </c>
      <c r="K113" s="190"/>
      <c r="L113" s="195"/>
      <c r="M113" s="196"/>
      <c r="N113" s="197"/>
      <c r="O113" s="197"/>
      <c r="P113" s="198">
        <f>P114+SUM(P115:P155)</f>
        <v>0</v>
      </c>
      <c r="Q113" s="197"/>
      <c r="R113" s="198">
        <f>R114+SUM(R115:R155)</f>
        <v>335.51948000000004</v>
      </c>
      <c r="S113" s="197"/>
      <c r="T113" s="199">
        <f>T114+SUM(T115:T155)</f>
        <v>0</v>
      </c>
      <c r="AR113" s="200" t="s">
        <v>81</v>
      </c>
      <c r="AT113" s="201" t="s">
        <v>73</v>
      </c>
      <c r="AU113" s="201" t="s">
        <v>81</v>
      </c>
      <c r="AY113" s="200" t="s">
        <v>182</v>
      </c>
      <c r="BK113" s="202">
        <f>BK114+SUM(BK115:BK155)</f>
        <v>0</v>
      </c>
    </row>
    <row r="114" spans="2:65" s="1" customFormat="1" ht="16.5" customHeight="1">
      <c r="B114" s="43"/>
      <c r="C114" s="205" t="s">
        <v>239</v>
      </c>
      <c r="D114" s="205" t="s">
        <v>184</v>
      </c>
      <c r="E114" s="206" t="s">
        <v>747</v>
      </c>
      <c r="F114" s="207" t="s">
        <v>748</v>
      </c>
      <c r="G114" s="208" t="s">
        <v>372</v>
      </c>
      <c r="H114" s="209">
        <v>202</v>
      </c>
      <c r="I114" s="210"/>
      <c r="J114" s="211">
        <f>ROUND(I114*H114,2)</f>
        <v>0</v>
      </c>
      <c r="K114" s="207" t="s">
        <v>188</v>
      </c>
      <c r="L114" s="63"/>
      <c r="M114" s="212" t="s">
        <v>21</v>
      </c>
      <c r="N114" s="213" t="s">
        <v>45</v>
      </c>
      <c r="O114" s="44"/>
      <c r="P114" s="214">
        <f>O114*H114</f>
        <v>0</v>
      </c>
      <c r="Q114" s="214">
        <v>4.0079999999999998E-2</v>
      </c>
      <c r="R114" s="214">
        <f>Q114*H114</f>
        <v>8.0961599999999994</v>
      </c>
      <c r="S114" s="214">
        <v>0</v>
      </c>
      <c r="T114" s="215">
        <f>S114*H114</f>
        <v>0</v>
      </c>
      <c r="AR114" s="26" t="s">
        <v>189</v>
      </c>
      <c r="AT114" s="26" t="s">
        <v>184</v>
      </c>
      <c r="AU114" s="26" t="s">
        <v>83</v>
      </c>
      <c r="AY114" s="26" t="s">
        <v>182</v>
      </c>
      <c r="BE114" s="216">
        <f>IF(N114="základní",J114,0)</f>
        <v>0</v>
      </c>
      <c r="BF114" s="216">
        <f>IF(N114="snížená",J114,0)</f>
        <v>0</v>
      </c>
      <c r="BG114" s="216">
        <f>IF(N114="zákl. přenesená",J114,0)</f>
        <v>0</v>
      </c>
      <c r="BH114" s="216">
        <f>IF(N114="sníž. přenesená",J114,0)</f>
        <v>0</v>
      </c>
      <c r="BI114" s="216">
        <f>IF(N114="nulová",J114,0)</f>
        <v>0</v>
      </c>
      <c r="BJ114" s="26" t="s">
        <v>81</v>
      </c>
      <c r="BK114" s="216">
        <f>ROUND(I114*H114,2)</f>
        <v>0</v>
      </c>
      <c r="BL114" s="26" t="s">
        <v>189</v>
      </c>
      <c r="BM114" s="26" t="s">
        <v>749</v>
      </c>
    </row>
    <row r="115" spans="2:65" s="12" customFormat="1" ht="13.5">
      <c r="B115" s="217"/>
      <c r="C115" s="218"/>
      <c r="D115" s="219" t="s">
        <v>191</v>
      </c>
      <c r="E115" s="220" t="s">
        <v>21</v>
      </c>
      <c r="F115" s="221" t="s">
        <v>750</v>
      </c>
      <c r="G115" s="218"/>
      <c r="H115" s="222">
        <v>202</v>
      </c>
      <c r="I115" s="223"/>
      <c r="J115" s="218"/>
      <c r="K115" s="218"/>
      <c r="L115" s="224"/>
      <c r="M115" s="225"/>
      <c r="N115" s="226"/>
      <c r="O115" s="226"/>
      <c r="P115" s="226"/>
      <c r="Q115" s="226"/>
      <c r="R115" s="226"/>
      <c r="S115" s="226"/>
      <c r="T115" s="227"/>
      <c r="AT115" s="228" t="s">
        <v>191</v>
      </c>
      <c r="AU115" s="228" t="s">
        <v>83</v>
      </c>
      <c r="AV115" s="12" t="s">
        <v>83</v>
      </c>
      <c r="AW115" s="12" t="s">
        <v>37</v>
      </c>
      <c r="AX115" s="12" t="s">
        <v>81</v>
      </c>
      <c r="AY115" s="228" t="s">
        <v>182</v>
      </c>
    </row>
    <row r="116" spans="2:65" s="1" customFormat="1" ht="38.25" customHeight="1">
      <c r="B116" s="43"/>
      <c r="C116" s="257" t="s">
        <v>243</v>
      </c>
      <c r="D116" s="257" t="s">
        <v>304</v>
      </c>
      <c r="E116" s="258" t="s">
        <v>751</v>
      </c>
      <c r="F116" s="259" t="s">
        <v>752</v>
      </c>
      <c r="G116" s="260" t="s">
        <v>372</v>
      </c>
      <c r="H116" s="261">
        <v>202</v>
      </c>
      <c r="I116" s="262"/>
      <c r="J116" s="263">
        <f>ROUND(I116*H116,2)</f>
        <v>0</v>
      </c>
      <c r="K116" s="259" t="s">
        <v>21</v>
      </c>
      <c r="L116" s="264"/>
      <c r="M116" s="265" t="s">
        <v>21</v>
      </c>
      <c r="N116" s="266" t="s">
        <v>45</v>
      </c>
      <c r="O116" s="44"/>
      <c r="P116" s="214">
        <f>O116*H116</f>
        <v>0</v>
      </c>
      <c r="Q116" s="214">
        <v>9.8700000000000003E-3</v>
      </c>
      <c r="R116" s="214">
        <f>Q116*H116</f>
        <v>1.9937400000000001</v>
      </c>
      <c r="S116" s="214">
        <v>0</v>
      </c>
      <c r="T116" s="215">
        <f>S116*H116</f>
        <v>0</v>
      </c>
      <c r="AR116" s="26" t="s">
        <v>218</v>
      </c>
      <c r="AT116" s="26" t="s">
        <v>304</v>
      </c>
      <c r="AU116" s="26" t="s">
        <v>83</v>
      </c>
      <c r="AY116" s="26" t="s">
        <v>182</v>
      </c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26" t="s">
        <v>81</v>
      </c>
      <c r="BK116" s="216">
        <f>ROUND(I116*H116,2)</f>
        <v>0</v>
      </c>
      <c r="BL116" s="26" t="s">
        <v>189</v>
      </c>
      <c r="BM116" s="26" t="s">
        <v>753</v>
      </c>
    </row>
    <row r="117" spans="2:65" s="1" customFormat="1" ht="38.25" customHeight="1">
      <c r="B117" s="43"/>
      <c r="C117" s="205" t="s">
        <v>247</v>
      </c>
      <c r="D117" s="205" t="s">
        <v>184</v>
      </c>
      <c r="E117" s="206" t="s">
        <v>450</v>
      </c>
      <c r="F117" s="207" t="s">
        <v>451</v>
      </c>
      <c r="G117" s="208" t="s">
        <v>372</v>
      </c>
      <c r="H117" s="209">
        <v>42</v>
      </c>
      <c r="I117" s="210"/>
      <c r="J117" s="211">
        <f>ROUND(I117*H117,2)</f>
        <v>0</v>
      </c>
      <c r="K117" s="207" t="s">
        <v>268</v>
      </c>
      <c r="L117" s="63"/>
      <c r="M117" s="212" t="s">
        <v>21</v>
      </c>
      <c r="N117" s="213" t="s">
        <v>45</v>
      </c>
      <c r="O117" s="44"/>
      <c r="P117" s="214">
        <f>O117*H117</f>
        <v>0</v>
      </c>
      <c r="Q117" s="214">
        <v>0.15540000000000001</v>
      </c>
      <c r="R117" s="214">
        <f>Q117*H117</f>
        <v>6.5268000000000006</v>
      </c>
      <c r="S117" s="214">
        <v>0</v>
      </c>
      <c r="T117" s="215">
        <f>S117*H117</f>
        <v>0</v>
      </c>
      <c r="AR117" s="26" t="s">
        <v>189</v>
      </c>
      <c r="AT117" s="26" t="s">
        <v>184</v>
      </c>
      <c r="AU117" s="26" t="s">
        <v>83</v>
      </c>
      <c r="AY117" s="26" t="s">
        <v>182</v>
      </c>
      <c r="BE117" s="216">
        <f>IF(N117="základní",J117,0)</f>
        <v>0</v>
      </c>
      <c r="BF117" s="216">
        <f>IF(N117="snížená",J117,0)</f>
        <v>0</v>
      </c>
      <c r="BG117" s="216">
        <f>IF(N117="zákl. přenesená",J117,0)</f>
        <v>0</v>
      </c>
      <c r="BH117" s="216">
        <f>IF(N117="sníž. přenesená",J117,0)</f>
        <v>0</v>
      </c>
      <c r="BI117" s="216">
        <f>IF(N117="nulová",J117,0)</f>
        <v>0</v>
      </c>
      <c r="BJ117" s="26" t="s">
        <v>81</v>
      </c>
      <c r="BK117" s="216">
        <f>ROUND(I117*H117,2)</f>
        <v>0</v>
      </c>
      <c r="BL117" s="26" t="s">
        <v>189</v>
      </c>
      <c r="BM117" s="26" t="s">
        <v>754</v>
      </c>
    </row>
    <row r="118" spans="2:65" s="12" customFormat="1" ht="13.5">
      <c r="B118" s="217"/>
      <c r="C118" s="218"/>
      <c r="D118" s="219" t="s">
        <v>191</v>
      </c>
      <c r="E118" s="220" t="s">
        <v>21</v>
      </c>
      <c r="F118" s="221" t="s">
        <v>755</v>
      </c>
      <c r="G118" s="218"/>
      <c r="H118" s="222">
        <v>42</v>
      </c>
      <c r="I118" s="223"/>
      <c r="J118" s="218"/>
      <c r="K118" s="218"/>
      <c r="L118" s="224"/>
      <c r="M118" s="225"/>
      <c r="N118" s="226"/>
      <c r="O118" s="226"/>
      <c r="P118" s="226"/>
      <c r="Q118" s="226"/>
      <c r="R118" s="226"/>
      <c r="S118" s="226"/>
      <c r="T118" s="227"/>
      <c r="AT118" s="228" t="s">
        <v>191</v>
      </c>
      <c r="AU118" s="228" t="s">
        <v>83</v>
      </c>
      <c r="AV118" s="12" t="s">
        <v>83</v>
      </c>
      <c r="AW118" s="12" t="s">
        <v>37</v>
      </c>
      <c r="AX118" s="12" t="s">
        <v>81</v>
      </c>
      <c r="AY118" s="228" t="s">
        <v>182</v>
      </c>
    </row>
    <row r="119" spans="2:65" s="1" customFormat="1" ht="25.5" customHeight="1">
      <c r="B119" s="43"/>
      <c r="C119" s="257" t="s">
        <v>10</v>
      </c>
      <c r="D119" s="257" t="s">
        <v>304</v>
      </c>
      <c r="E119" s="258" t="s">
        <v>456</v>
      </c>
      <c r="F119" s="259" t="s">
        <v>457</v>
      </c>
      <c r="G119" s="260" t="s">
        <v>204</v>
      </c>
      <c r="H119" s="261">
        <v>42</v>
      </c>
      <c r="I119" s="262"/>
      <c r="J119" s="263">
        <f>ROUND(I119*H119,2)</f>
        <v>0</v>
      </c>
      <c r="K119" s="259" t="s">
        <v>268</v>
      </c>
      <c r="L119" s="264"/>
      <c r="M119" s="265" t="s">
        <v>21</v>
      </c>
      <c r="N119" s="266" t="s">
        <v>45</v>
      </c>
      <c r="O119" s="44"/>
      <c r="P119" s="214">
        <f>O119*H119</f>
        <v>0</v>
      </c>
      <c r="Q119" s="214">
        <v>8.5999999999999993E-2</v>
      </c>
      <c r="R119" s="214">
        <f>Q119*H119</f>
        <v>3.6119999999999997</v>
      </c>
      <c r="S119" s="214">
        <v>0</v>
      </c>
      <c r="T119" s="215">
        <f>S119*H119</f>
        <v>0</v>
      </c>
      <c r="AR119" s="26" t="s">
        <v>218</v>
      </c>
      <c r="AT119" s="26" t="s">
        <v>304</v>
      </c>
      <c r="AU119" s="26" t="s">
        <v>83</v>
      </c>
      <c r="AY119" s="26" t="s">
        <v>182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26" t="s">
        <v>81</v>
      </c>
      <c r="BK119" s="216">
        <f>ROUND(I119*H119,2)</f>
        <v>0</v>
      </c>
      <c r="BL119" s="26" t="s">
        <v>189</v>
      </c>
      <c r="BM119" s="26" t="s">
        <v>756</v>
      </c>
    </row>
    <row r="120" spans="2:65" s="12" customFormat="1" ht="13.5">
      <c r="B120" s="217"/>
      <c r="C120" s="218"/>
      <c r="D120" s="219" t="s">
        <v>191</v>
      </c>
      <c r="E120" s="218"/>
      <c r="F120" s="221" t="s">
        <v>757</v>
      </c>
      <c r="G120" s="218"/>
      <c r="H120" s="222">
        <v>42</v>
      </c>
      <c r="I120" s="223"/>
      <c r="J120" s="218"/>
      <c r="K120" s="218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191</v>
      </c>
      <c r="AU120" s="228" t="s">
        <v>83</v>
      </c>
      <c r="AV120" s="12" t="s">
        <v>83</v>
      </c>
      <c r="AW120" s="12" t="s">
        <v>6</v>
      </c>
      <c r="AX120" s="12" t="s">
        <v>81</v>
      </c>
      <c r="AY120" s="228" t="s">
        <v>182</v>
      </c>
    </row>
    <row r="121" spans="2:65" s="1" customFormat="1" ht="38.25" customHeight="1">
      <c r="B121" s="43"/>
      <c r="C121" s="205" t="s">
        <v>260</v>
      </c>
      <c r="D121" s="205" t="s">
        <v>184</v>
      </c>
      <c r="E121" s="206" t="s">
        <v>639</v>
      </c>
      <c r="F121" s="207" t="s">
        <v>640</v>
      </c>
      <c r="G121" s="208" t="s">
        <v>372</v>
      </c>
      <c r="H121" s="209">
        <v>1899</v>
      </c>
      <c r="I121" s="210"/>
      <c r="J121" s="211">
        <f>ROUND(I121*H121,2)</f>
        <v>0</v>
      </c>
      <c r="K121" s="207" t="s">
        <v>188</v>
      </c>
      <c r="L121" s="63"/>
      <c r="M121" s="212" t="s">
        <v>21</v>
      </c>
      <c r="N121" s="213" t="s">
        <v>45</v>
      </c>
      <c r="O121" s="44"/>
      <c r="P121" s="214">
        <f>O121*H121</f>
        <v>0</v>
      </c>
      <c r="Q121" s="214">
        <v>0.1295</v>
      </c>
      <c r="R121" s="214">
        <f>Q121*H121</f>
        <v>245.9205</v>
      </c>
      <c r="S121" s="214">
        <v>0</v>
      </c>
      <c r="T121" s="215">
        <f>S121*H121</f>
        <v>0</v>
      </c>
      <c r="AR121" s="26" t="s">
        <v>189</v>
      </c>
      <c r="AT121" s="26" t="s">
        <v>184</v>
      </c>
      <c r="AU121" s="26" t="s">
        <v>83</v>
      </c>
      <c r="AY121" s="26" t="s">
        <v>182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26" t="s">
        <v>81</v>
      </c>
      <c r="BK121" s="216">
        <f>ROUND(I121*H121,2)</f>
        <v>0</v>
      </c>
      <c r="BL121" s="26" t="s">
        <v>189</v>
      </c>
      <c r="BM121" s="26" t="s">
        <v>758</v>
      </c>
    </row>
    <row r="122" spans="2:65" s="12" customFormat="1" ht="13.5">
      <c r="B122" s="217"/>
      <c r="C122" s="218"/>
      <c r="D122" s="219" t="s">
        <v>191</v>
      </c>
      <c r="E122" s="220" t="s">
        <v>21</v>
      </c>
      <c r="F122" s="221" t="s">
        <v>759</v>
      </c>
      <c r="G122" s="218"/>
      <c r="H122" s="222">
        <v>967</v>
      </c>
      <c r="I122" s="223"/>
      <c r="J122" s="218"/>
      <c r="K122" s="218"/>
      <c r="L122" s="224"/>
      <c r="M122" s="225"/>
      <c r="N122" s="226"/>
      <c r="O122" s="226"/>
      <c r="P122" s="226"/>
      <c r="Q122" s="226"/>
      <c r="R122" s="226"/>
      <c r="S122" s="226"/>
      <c r="T122" s="227"/>
      <c r="AT122" s="228" t="s">
        <v>191</v>
      </c>
      <c r="AU122" s="228" t="s">
        <v>83</v>
      </c>
      <c r="AV122" s="12" t="s">
        <v>83</v>
      </c>
      <c r="AW122" s="12" t="s">
        <v>37</v>
      </c>
      <c r="AX122" s="12" t="s">
        <v>74</v>
      </c>
      <c r="AY122" s="228" t="s">
        <v>182</v>
      </c>
    </row>
    <row r="123" spans="2:65" s="12" customFormat="1" ht="13.5">
      <c r="B123" s="217"/>
      <c r="C123" s="218"/>
      <c r="D123" s="219" t="s">
        <v>191</v>
      </c>
      <c r="E123" s="220" t="s">
        <v>21</v>
      </c>
      <c r="F123" s="221" t="s">
        <v>760</v>
      </c>
      <c r="G123" s="218"/>
      <c r="H123" s="222">
        <v>932</v>
      </c>
      <c r="I123" s="223"/>
      <c r="J123" s="218"/>
      <c r="K123" s="218"/>
      <c r="L123" s="224"/>
      <c r="M123" s="225"/>
      <c r="N123" s="226"/>
      <c r="O123" s="226"/>
      <c r="P123" s="226"/>
      <c r="Q123" s="226"/>
      <c r="R123" s="226"/>
      <c r="S123" s="226"/>
      <c r="T123" s="227"/>
      <c r="AT123" s="228" t="s">
        <v>191</v>
      </c>
      <c r="AU123" s="228" t="s">
        <v>83</v>
      </c>
      <c r="AV123" s="12" t="s">
        <v>83</v>
      </c>
      <c r="AW123" s="12" t="s">
        <v>37</v>
      </c>
      <c r="AX123" s="12" t="s">
        <v>74</v>
      </c>
      <c r="AY123" s="228" t="s">
        <v>182</v>
      </c>
    </row>
    <row r="124" spans="2:65" s="14" customFormat="1" ht="13.5">
      <c r="B124" s="246"/>
      <c r="C124" s="247"/>
      <c r="D124" s="219" t="s">
        <v>191</v>
      </c>
      <c r="E124" s="248" t="s">
        <v>21</v>
      </c>
      <c r="F124" s="249" t="s">
        <v>281</v>
      </c>
      <c r="G124" s="247"/>
      <c r="H124" s="250">
        <v>1899</v>
      </c>
      <c r="I124" s="251"/>
      <c r="J124" s="247"/>
      <c r="K124" s="247"/>
      <c r="L124" s="252"/>
      <c r="M124" s="253"/>
      <c r="N124" s="254"/>
      <c r="O124" s="254"/>
      <c r="P124" s="254"/>
      <c r="Q124" s="254"/>
      <c r="R124" s="254"/>
      <c r="S124" s="254"/>
      <c r="T124" s="255"/>
      <c r="AT124" s="256" t="s">
        <v>191</v>
      </c>
      <c r="AU124" s="256" t="s">
        <v>83</v>
      </c>
      <c r="AV124" s="14" t="s">
        <v>189</v>
      </c>
      <c r="AW124" s="14" t="s">
        <v>37</v>
      </c>
      <c r="AX124" s="14" t="s">
        <v>81</v>
      </c>
      <c r="AY124" s="256" t="s">
        <v>182</v>
      </c>
    </row>
    <row r="125" spans="2:65" s="1" customFormat="1" ht="16.5" customHeight="1">
      <c r="B125" s="43"/>
      <c r="C125" s="257" t="s">
        <v>265</v>
      </c>
      <c r="D125" s="257" t="s">
        <v>304</v>
      </c>
      <c r="E125" s="258" t="s">
        <v>643</v>
      </c>
      <c r="F125" s="259" t="s">
        <v>644</v>
      </c>
      <c r="G125" s="260" t="s">
        <v>204</v>
      </c>
      <c r="H125" s="261">
        <v>997</v>
      </c>
      <c r="I125" s="262"/>
      <c r="J125" s="263">
        <f>ROUND(I125*H125,2)</f>
        <v>0</v>
      </c>
      <c r="K125" s="259" t="s">
        <v>188</v>
      </c>
      <c r="L125" s="264"/>
      <c r="M125" s="265" t="s">
        <v>21</v>
      </c>
      <c r="N125" s="266" t="s">
        <v>45</v>
      </c>
      <c r="O125" s="44"/>
      <c r="P125" s="214">
        <f>O125*H125</f>
        <v>0</v>
      </c>
      <c r="Q125" s="214">
        <v>4.8000000000000001E-2</v>
      </c>
      <c r="R125" s="214">
        <f>Q125*H125</f>
        <v>47.856000000000002</v>
      </c>
      <c r="S125" s="214">
        <v>0</v>
      </c>
      <c r="T125" s="215">
        <f>S125*H125</f>
        <v>0</v>
      </c>
      <c r="AR125" s="26" t="s">
        <v>218</v>
      </c>
      <c r="AT125" s="26" t="s">
        <v>304</v>
      </c>
      <c r="AU125" s="26" t="s">
        <v>83</v>
      </c>
      <c r="AY125" s="26" t="s">
        <v>182</v>
      </c>
      <c r="BE125" s="216">
        <f>IF(N125="základní",J125,0)</f>
        <v>0</v>
      </c>
      <c r="BF125" s="216">
        <f>IF(N125="snížená",J125,0)</f>
        <v>0</v>
      </c>
      <c r="BG125" s="216">
        <f>IF(N125="zákl. přenesená",J125,0)</f>
        <v>0</v>
      </c>
      <c r="BH125" s="216">
        <f>IF(N125="sníž. přenesená",J125,0)</f>
        <v>0</v>
      </c>
      <c r="BI125" s="216">
        <f>IF(N125="nulová",J125,0)</f>
        <v>0</v>
      </c>
      <c r="BJ125" s="26" t="s">
        <v>81</v>
      </c>
      <c r="BK125" s="216">
        <f>ROUND(I125*H125,2)</f>
        <v>0</v>
      </c>
      <c r="BL125" s="26" t="s">
        <v>189</v>
      </c>
      <c r="BM125" s="26" t="s">
        <v>761</v>
      </c>
    </row>
    <row r="126" spans="2:65" s="12" customFormat="1" ht="13.5">
      <c r="B126" s="217"/>
      <c r="C126" s="218"/>
      <c r="D126" s="219" t="s">
        <v>191</v>
      </c>
      <c r="E126" s="218"/>
      <c r="F126" s="221" t="s">
        <v>762</v>
      </c>
      <c r="G126" s="218"/>
      <c r="H126" s="222">
        <v>997</v>
      </c>
      <c r="I126" s="223"/>
      <c r="J126" s="218"/>
      <c r="K126" s="218"/>
      <c r="L126" s="224"/>
      <c r="M126" s="225"/>
      <c r="N126" s="226"/>
      <c r="O126" s="226"/>
      <c r="P126" s="226"/>
      <c r="Q126" s="226"/>
      <c r="R126" s="226"/>
      <c r="S126" s="226"/>
      <c r="T126" s="227"/>
      <c r="AT126" s="228" t="s">
        <v>191</v>
      </c>
      <c r="AU126" s="228" t="s">
        <v>83</v>
      </c>
      <c r="AV126" s="12" t="s">
        <v>83</v>
      </c>
      <c r="AW126" s="12" t="s">
        <v>6</v>
      </c>
      <c r="AX126" s="12" t="s">
        <v>81</v>
      </c>
      <c r="AY126" s="228" t="s">
        <v>182</v>
      </c>
    </row>
    <row r="127" spans="2:65" s="1" customFormat="1" ht="16.5" customHeight="1">
      <c r="B127" s="43"/>
      <c r="C127" s="257" t="s">
        <v>353</v>
      </c>
      <c r="D127" s="257" t="s">
        <v>304</v>
      </c>
      <c r="E127" s="258" t="s">
        <v>763</v>
      </c>
      <c r="F127" s="259" t="s">
        <v>764</v>
      </c>
      <c r="G127" s="260" t="s">
        <v>204</v>
      </c>
      <c r="H127" s="261">
        <v>960</v>
      </c>
      <c r="I127" s="262"/>
      <c r="J127" s="263">
        <f>ROUND(I127*H127,2)</f>
        <v>0</v>
      </c>
      <c r="K127" s="259" t="s">
        <v>188</v>
      </c>
      <c r="L127" s="264"/>
      <c r="M127" s="265" t="s">
        <v>21</v>
      </c>
      <c r="N127" s="266" t="s">
        <v>45</v>
      </c>
      <c r="O127" s="44"/>
      <c r="P127" s="214">
        <f>O127*H127</f>
        <v>0</v>
      </c>
      <c r="Q127" s="214">
        <v>2.1999999999999999E-2</v>
      </c>
      <c r="R127" s="214">
        <f>Q127*H127</f>
        <v>21.119999999999997</v>
      </c>
      <c r="S127" s="214">
        <v>0</v>
      </c>
      <c r="T127" s="215">
        <f>S127*H127</f>
        <v>0</v>
      </c>
      <c r="AR127" s="26" t="s">
        <v>218</v>
      </c>
      <c r="AT127" s="26" t="s">
        <v>304</v>
      </c>
      <c r="AU127" s="26" t="s">
        <v>83</v>
      </c>
      <c r="AY127" s="26" t="s">
        <v>182</v>
      </c>
      <c r="BE127" s="216">
        <f>IF(N127="základní",J127,0)</f>
        <v>0</v>
      </c>
      <c r="BF127" s="216">
        <f>IF(N127="snížená",J127,0)</f>
        <v>0</v>
      </c>
      <c r="BG127" s="216">
        <f>IF(N127="zákl. přenesená",J127,0)</f>
        <v>0</v>
      </c>
      <c r="BH127" s="216">
        <f>IF(N127="sníž. přenesená",J127,0)</f>
        <v>0</v>
      </c>
      <c r="BI127" s="216">
        <f>IF(N127="nulová",J127,0)</f>
        <v>0</v>
      </c>
      <c r="BJ127" s="26" t="s">
        <v>81</v>
      </c>
      <c r="BK127" s="216">
        <f>ROUND(I127*H127,2)</f>
        <v>0</v>
      </c>
      <c r="BL127" s="26" t="s">
        <v>189</v>
      </c>
      <c r="BM127" s="26" t="s">
        <v>765</v>
      </c>
    </row>
    <row r="128" spans="2:65" s="12" customFormat="1" ht="13.5">
      <c r="B128" s="217"/>
      <c r="C128" s="218"/>
      <c r="D128" s="219" t="s">
        <v>191</v>
      </c>
      <c r="E128" s="218"/>
      <c r="F128" s="221" t="s">
        <v>766</v>
      </c>
      <c r="G128" s="218"/>
      <c r="H128" s="222">
        <v>960</v>
      </c>
      <c r="I128" s="223"/>
      <c r="J128" s="218"/>
      <c r="K128" s="218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191</v>
      </c>
      <c r="AU128" s="228" t="s">
        <v>83</v>
      </c>
      <c r="AV128" s="12" t="s">
        <v>83</v>
      </c>
      <c r="AW128" s="12" t="s">
        <v>6</v>
      </c>
      <c r="AX128" s="12" t="s">
        <v>81</v>
      </c>
      <c r="AY128" s="228" t="s">
        <v>182</v>
      </c>
    </row>
    <row r="129" spans="2:65" s="1" customFormat="1" ht="25.5" customHeight="1">
      <c r="B129" s="43"/>
      <c r="C129" s="205" t="s">
        <v>359</v>
      </c>
      <c r="D129" s="205" t="s">
        <v>184</v>
      </c>
      <c r="E129" s="206" t="s">
        <v>481</v>
      </c>
      <c r="F129" s="207" t="s">
        <v>482</v>
      </c>
      <c r="G129" s="208" t="s">
        <v>204</v>
      </c>
      <c r="H129" s="209">
        <v>6</v>
      </c>
      <c r="I129" s="210"/>
      <c r="J129" s="211">
        <f>ROUND(I129*H129,2)</f>
        <v>0</v>
      </c>
      <c r="K129" s="207" t="s">
        <v>188</v>
      </c>
      <c r="L129" s="63"/>
      <c r="M129" s="212" t="s">
        <v>21</v>
      </c>
      <c r="N129" s="213" t="s">
        <v>45</v>
      </c>
      <c r="O129" s="44"/>
      <c r="P129" s="214">
        <f>O129*H129</f>
        <v>0</v>
      </c>
      <c r="Q129" s="214">
        <v>6.9999999999999999E-4</v>
      </c>
      <c r="R129" s="214">
        <f>Q129*H129</f>
        <v>4.1999999999999997E-3</v>
      </c>
      <c r="S129" s="214">
        <v>0</v>
      </c>
      <c r="T129" s="215">
        <f>S129*H129</f>
        <v>0</v>
      </c>
      <c r="AR129" s="26" t="s">
        <v>189</v>
      </c>
      <c r="AT129" s="26" t="s">
        <v>184</v>
      </c>
      <c r="AU129" s="26" t="s">
        <v>83</v>
      </c>
      <c r="AY129" s="26" t="s">
        <v>182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26" t="s">
        <v>81</v>
      </c>
      <c r="BK129" s="216">
        <f>ROUND(I129*H129,2)</f>
        <v>0</v>
      </c>
      <c r="BL129" s="26" t="s">
        <v>189</v>
      </c>
      <c r="BM129" s="26" t="s">
        <v>767</v>
      </c>
    </row>
    <row r="130" spans="2:65" s="15" customFormat="1" ht="13.5">
      <c r="B130" s="267"/>
      <c r="C130" s="268"/>
      <c r="D130" s="219" t="s">
        <v>191</v>
      </c>
      <c r="E130" s="269" t="s">
        <v>21</v>
      </c>
      <c r="F130" s="270" t="s">
        <v>486</v>
      </c>
      <c r="G130" s="268"/>
      <c r="H130" s="269" t="s">
        <v>21</v>
      </c>
      <c r="I130" s="271"/>
      <c r="J130" s="268"/>
      <c r="K130" s="268"/>
      <c r="L130" s="272"/>
      <c r="M130" s="273"/>
      <c r="N130" s="274"/>
      <c r="O130" s="274"/>
      <c r="P130" s="274"/>
      <c r="Q130" s="274"/>
      <c r="R130" s="274"/>
      <c r="S130" s="274"/>
      <c r="T130" s="275"/>
      <c r="AT130" s="276" t="s">
        <v>191</v>
      </c>
      <c r="AU130" s="276" t="s">
        <v>83</v>
      </c>
      <c r="AV130" s="15" t="s">
        <v>81</v>
      </c>
      <c r="AW130" s="15" t="s">
        <v>37</v>
      </c>
      <c r="AX130" s="15" t="s">
        <v>74</v>
      </c>
      <c r="AY130" s="276" t="s">
        <v>182</v>
      </c>
    </row>
    <row r="131" spans="2:65" s="12" customFormat="1" ht="13.5">
      <c r="B131" s="217"/>
      <c r="C131" s="218"/>
      <c r="D131" s="219" t="s">
        <v>191</v>
      </c>
      <c r="E131" s="220" t="s">
        <v>21</v>
      </c>
      <c r="F131" s="221" t="s">
        <v>768</v>
      </c>
      <c r="G131" s="218"/>
      <c r="H131" s="222">
        <v>2</v>
      </c>
      <c r="I131" s="223"/>
      <c r="J131" s="218"/>
      <c r="K131" s="218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191</v>
      </c>
      <c r="AU131" s="228" t="s">
        <v>83</v>
      </c>
      <c r="AV131" s="12" t="s">
        <v>83</v>
      </c>
      <c r="AW131" s="12" t="s">
        <v>37</v>
      </c>
      <c r="AX131" s="12" t="s">
        <v>74</v>
      </c>
      <c r="AY131" s="228" t="s">
        <v>182</v>
      </c>
    </row>
    <row r="132" spans="2:65" s="12" customFormat="1" ht="13.5">
      <c r="B132" s="217"/>
      <c r="C132" s="218"/>
      <c r="D132" s="219" t="s">
        <v>191</v>
      </c>
      <c r="E132" s="220" t="s">
        <v>21</v>
      </c>
      <c r="F132" s="221" t="s">
        <v>769</v>
      </c>
      <c r="G132" s="218"/>
      <c r="H132" s="222">
        <v>4</v>
      </c>
      <c r="I132" s="223"/>
      <c r="J132" s="218"/>
      <c r="K132" s="218"/>
      <c r="L132" s="224"/>
      <c r="M132" s="225"/>
      <c r="N132" s="226"/>
      <c r="O132" s="226"/>
      <c r="P132" s="226"/>
      <c r="Q132" s="226"/>
      <c r="R132" s="226"/>
      <c r="S132" s="226"/>
      <c r="T132" s="227"/>
      <c r="AT132" s="228" t="s">
        <v>191</v>
      </c>
      <c r="AU132" s="228" t="s">
        <v>83</v>
      </c>
      <c r="AV132" s="12" t="s">
        <v>83</v>
      </c>
      <c r="AW132" s="12" t="s">
        <v>37</v>
      </c>
      <c r="AX132" s="12" t="s">
        <v>74</v>
      </c>
      <c r="AY132" s="228" t="s">
        <v>182</v>
      </c>
    </row>
    <row r="133" spans="2:65" s="14" customFormat="1" ht="13.5">
      <c r="B133" s="246"/>
      <c r="C133" s="247"/>
      <c r="D133" s="219" t="s">
        <v>191</v>
      </c>
      <c r="E133" s="248" t="s">
        <v>21</v>
      </c>
      <c r="F133" s="249" t="s">
        <v>281</v>
      </c>
      <c r="G133" s="247"/>
      <c r="H133" s="250">
        <v>6</v>
      </c>
      <c r="I133" s="251"/>
      <c r="J133" s="247"/>
      <c r="K133" s="247"/>
      <c r="L133" s="252"/>
      <c r="M133" s="253"/>
      <c r="N133" s="254"/>
      <c r="O133" s="254"/>
      <c r="P133" s="254"/>
      <c r="Q133" s="254"/>
      <c r="R133" s="254"/>
      <c r="S133" s="254"/>
      <c r="T133" s="255"/>
      <c r="AT133" s="256" t="s">
        <v>191</v>
      </c>
      <c r="AU133" s="256" t="s">
        <v>83</v>
      </c>
      <c r="AV133" s="14" t="s">
        <v>189</v>
      </c>
      <c r="AW133" s="14" t="s">
        <v>37</v>
      </c>
      <c r="AX133" s="14" t="s">
        <v>81</v>
      </c>
      <c r="AY133" s="256" t="s">
        <v>182</v>
      </c>
    </row>
    <row r="134" spans="2:65" s="1" customFormat="1" ht="16.5" customHeight="1">
      <c r="B134" s="43"/>
      <c r="C134" s="257" t="s">
        <v>364</v>
      </c>
      <c r="D134" s="257" t="s">
        <v>304</v>
      </c>
      <c r="E134" s="258" t="s">
        <v>502</v>
      </c>
      <c r="F134" s="259" t="s">
        <v>503</v>
      </c>
      <c r="G134" s="260" t="s">
        <v>204</v>
      </c>
      <c r="H134" s="261">
        <v>6</v>
      </c>
      <c r="I134" s="262"/>
      <c r="J134" s="263">
        <f>ROUND(I134*H134,2)</f>
        <v>0</v>
      </c>
      <c r="K134" s="259" t="s">
        <v>188</v>
      </c>
      <c r="L134" s="264"/>
      <c r="M134" s="265" t="s">
        <v>21</v>
      </c>
      <c r="N134" s="266" t="s">
        <v>45</v>
      </c>
      <c r="O134" s="44"/>
      <c r="P134" s="214">
        <f>O134*H134</f>
        <v>0</v>
      </c>
      <c r="Q134" s="214">
        <v>2.5000000000000001E-3</v>
      </c>
      <c r="R134" s="214">
        <f>Q134*H134</f>
        <v>1.4999999999999999E-2</v>
      </c>
      <c r="S134" s="214">
        <v>0</v>
      </c>
      <c r="T134" s="215">
        <f>S134*H134</f>
        <v>0</v>
      </c>
      <c r="AR134" s="26" t="s">
        <v>218</v>
      </c>
      <c r="AT134" s="26" t="s">
        <v>304</v>
      </c>
      <c r="AU134" s="26" t="s">
        <v>83</v>
      </c>
      <c r="AY134" s="26" t="s">
        <v>182</v>
      </c>
      <c r="BE134" s="216">
        <f>IF(N134="základní",J134,0)</f>
        <v>0</v>
      </c>
      <c r="BF134" s="216">
        <f>IF(N134="snížená",J134,0)</f>
        <v>0</v>
      </c>
      <c r="BG134" s="216">
        <f>IF(N134="zákl. přenesená",J134,0)</f>
        <v>0</v>
      </c>
      <c r="BH134" s="216">
        <f>IF(N134="sníž. přenesená",J134,0)</f>
        <v>0</v>
      </c>
      <c r="BI134" s="216">
        <f>IF(N134="nulová",J134,0)</f>
        <v>0</v>
      </c>
      <c r="BJ134" s="26" t="s">
        <v>81</v>
      </c>
      <c r="BK134" s="216">
        <f>ROUND(I134*H134,2)</f>
        <v>0</v>
      </c>
      <c r="BL134" s="26" t="s">
        <v>189</v>
      </c>
      <c r="BM134" s="26" t="s">
        <v>770</v>
      </c>
    </row>
    <row r="135" spans="2:65" s="15" customFormat="1" ht="13.5">
      <c r="B135" s="267"/>
      <c r="C135" s="268"/>
      <c r="D135" s="219" t="s">
        <v>191</v>
      </c>
      <c r="E135" s="269" t="s">
        <v>21</v>
      </c>
      <c r="F135" s="270" t="s">
        <v>486</v>
      </c>
      <c r="G135" s="268"/>
      <c r="H135" s="269" t="s">
        <v>21</v>
      </c>
      <c r="I135" s="271"/>
      <c r="J135" s="268"/>
      <c r="K135" s="268"/>
      <c r="L135" s="272"/>
      <c r="M135" s="273"/>
      <c r="N135" s="274"/>
      <c r="O135" s="274"/>
      <c r="P135" s="274"/>
      <c r="Q135" s="274"/>
      <c r="R135" s="274"/>
      <c r="S135" s="274"/>
      <c r="T135" s="275"/>
      <c r="AT135" s="276" t="s">
        <v>191</v>
      </c>
      <c r="AU135" s="276" t="s">
        <v>83</v>
      </c>
      <c r="AV135" s="15" t="s">
        <v>81</v>
      </c>
      <c r="AW135" s="15" t="s">
        <v>37</v>
      </c>
      <c r="AX135" s="15" t="s">
        <v>74</v>
      </c>
      <c r="AY135" s="276" t="s">
        <v>182</v>
      </c>
    </row>
    <row r="136" spans="2:65" s="12" customFormat="1" ht="13.5">
      <c r="B136" s="217"/>
      <c r="C136" s="218"/>
      <c r="D136" s="219" t="s">
        <v>191</v>
      </c>
      <c r="E136" s="220" t="s">
        <v>21</v>
      </c>
      <c r="F136" s="221" t="s">
        <v>771</v>
      </c>
      <c r="G136" s="218"/>
      <c r="H136" s="222">
        <v>2</v>
      </c>
      <c r="I136" s="223"/>
      <c r="J136" s="218"/>
      <c r="K136" s="218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191</v>
      </c>
      <c r="AU136" s="228" t="s">
        <v>83</v>
      </c>
      <c r="AV136" s="12" t="s">
        <v>83</v>
      </c>
      <c r="AW136" s="12" t="s">
        <v>37</v>
      </c>
      <c r="AX136" s="12" t="s">
        <v>74</v>
      </c>
      <c r="AY136" s="228" t="s">
        <v>182</v>
      </c>
    </row>
    <row r="137" spans="2:65" s="12" customFormat="1" ht="13.5">
      <c r="B137" s="217"/>
      <c r="C137" s="218"/>
      <c r="D137" s="219" t="s">
        <v>191</v>
      </c>
      <c r="E137" s="220" t="s">
        <v>21</v>
      </c>
      <c r="F137" s="221" t="s">
        <v>772</v>
      </c>
      <c r="G137" s="218"/>
      <c r="H137" s="222">
        <v>1</v>
      </c>
      <c r="I137" s="223"/>
      <c r="J137" s="218"/>
      <c r="K137" s="218"/>
      <c r="L137" s="224"/>
      <c r="M137" s="225"/>
      <c r="N137" s="226"/>
      <c r="O137" s="226"/>
      <c r="P137" s="226"/>
      <c r="Q137" s="226"/>
      <c r="R137" s="226"/>
      <c r="S137" s="226"/>
      <c r="T137" s="227"/>
      <c r="AT137" s="228" t="s">
        <v>191</v>
      </c>
      <c r="AU137" s="228" t="s">
        <v>83</v>
      </c>
      <c r="AV137" s="12" t="s">
        <v>83</v>
      </c>
      <c r="AW137" s="12" t="s">
        <v>37</v>
      </c>
      <c r="AX137" s="12" t="s">
        <v>74</v>
      </c>
      <c r="AY137" s="228" t="s">
        <v>182</v>
      </c>
    </row>
    <row r="138" spans="2:65" s="12" customFormat="1" ht="13.5">
      <c r="B138" s="217"/>
      <c r="C138" s="218"/>
      <c r="D138" s="219" t="s">
        <v>191</v>
      </c>
      <c r="E138" s="220" t="s">
        <v>21</v>
      </c>
      <c r="F138" s="221" t="s">
        <v>773</v>
      </c>
      <c r="G138" s="218"/>
      <c r="H138" s="222">
        <v>2</v>
      </c>
      <c r="I138" s="223"/>
      <c r="J138" s="218"/>
      <c r="K138" s="218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191</v>
      </c>
      <c r="AU138" s="228" t="s">
        <v>83</v>
      </c>
      <c r="AV138" s="12" t="s">
        <v>83</v>
      </c>
      <c r="AW138" s="12" t="s">
        <v>37</v>
      </c>
      <c r="AX138" s="12" t="s">
        <v>74</v>
      </c>
      <c r="AY138" s="228" t="s">
        <v>182</v>
      </c>
    </row>
    <row r="139" spans="2:65" s="12" customFormat="1" ht="13.5">
      <c r="B139" s="217"/>
      <c r="C139" s="218"/>
      <c r="D139" s="219" t="s">
        <v>191</v>
      </c>
      <c r="E139" s="220" t="s">
        <v>21</v>
      </c>
      <c r="F139" s="221" t="s">
        <v>774</v>
      </c>
      <c r="G139" s="218"/>
      <c r="H139" s="222">
        <v>1</v>
      </c>
      <c r="I139" s="223"/>
      <c r="J139" s="218"/>
      <c r="K139" s="218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191</v>
      </c>
      <c r="AU139" s="228" t="s">
        <v>83</v>
      </c>
      <c r="AV139" s="12" t="s">
        <v>83</v>
      </c>
      <c r="AW139" s="12" t="s">
        <v>37</v>
      </c>
      <c r="AX139" s="12" t="s">
        <v>74</v>
      </c>
      <c r="AY139" s="228" t="s">
        <v>182</v>
      </c>
    </row>
    <row r="140" spans="2:65" s="14" customFormat="1" ht="13.5">
      <c r="B140" s="246"/>
      <c r="C140" s="247"/>
      <c r="D140" s="219" t="s">
        <v>191</v>
      </c>
      <c r="E140" s="248" t="s">
        <v>21</v>
      </c>
      <c r="F140" s="249" t="s">
        <v>281</v>
      </c>
      <c r="G140" s="247"/>
      <c r="H140" s="250">
        <v>6</v>
      </c>
      <c r="I140" s="251"/>
      <c r="J140" s="247"/>
      <c r="K140" s="247"/>
      <c r="L140" s="252"/>
      <c r="M140" s="253"/>
      <c r="N140" s="254"/>
      <c r="O140" s="254"/>
      <c r="P140" s="254"/>
      <c r="Q140" s="254"/>
      <c r="R140" s="254"/>
      <c r="S140" s="254"/>
      <c r="T140" s="255"/>
      <c r="AT140" s="256" t="s">
        <v>191</v>
      </c>
      <c r="AU140" s="256" t="s">
        <v>83</v>
      </c>
      <c r="AV140" s="14" t="s">
        <v>189</v>
      </c>
      <c r="AW140" s="14" t="s">
        <v>37</v>
      </c>
      <c r="AX140" s="14" t="s">
        <v>81</v>
      </c>
      <c r="AY140" s="256" t="s">
        <v>182</v>
      </c>
    </row>
    <row r="141" spans="2:65" s="1" customFormat="1" ht="16.5" customHeight="1">
      <c r="B141" s="43"/>
      <c r="C141" s="205" t="s">
        <v>9</v>
      </c>
      <c r="D141" s="205" t="s">
        <v>184</v>
      </c>
      <c r="E141" s="206" t="s">
        <v>506</v>
      </c>
      <c r="F141" s="207" t="s">
        <v>507</v>
      </c>
      <c r="G141" s="208" t="s">
        <v>204</v>
      </c>
      <c r="H141" s="209">
        <v>3</v>
      </c>
      <c r="I141" s="210"/>
      <c r="J141" s="211">
        <f>ROUND(I141*H141,2)</f>
        <v>0</v>
      </c>
      <c r="K141" s="207" t="s">
        <v>188</v>
      </c>
      <c r="L141" s="63"/>
      <c r="M141" s="212" t="s">
        <v>21</v>
      </c>
      <c r="N141" s="213" t="s">
        <v>45</v>
      </c>
      <c r="O141" s="44"/>
      <c r="P141" s="214">
        <f>O141*H141</f>
        <v>0</v>
      </c>
      <c r="Q141" s="214">
        <v>0.10940999999999999</v>
      </c>
      <c r="R141" s="214">
        <f>Q141*H141</f>
        <v>0.32822999999999997</v>
      </c>
      <c r="S141" s="214">
        <v>0</v>
      </c>
      <c r="T141" s="215">
        <f>S141*H141</f>
        <v>0</v>
      </c>
      <c r="AR141" s="26" t="s">
        <v>189</v>
      </c>
      <c r="AT141" s="26" t="s">
        <v>184</v>
      </c>
      <c r="AU141" s="26" t="s">
        <v>83</v>
      </c>
      <c r="AY141" s="26" t="s">
        <v>182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26" t="s">
        <v>81</v>
      </c>
      <c r="BK141" s="216">
        <f>ROUND(I141*H141,2)</f>
        <v>0</v>
      </c>
      <c r="BL141" s="26" t="s">
        <v>189</v>
      </c>
      <c r="BM141" s="26" t="s">
        <v>775</v>
      </c>
    </row>
    <row r="142" spans="2:65" s="15" customFormat="1" ht="13.5">
      <c r="B142" s="267"/>
      <c r="C142" s="268"/>
      <c r="D142" s="219" t="s">
        <v>191</v>
      </c>
      <c r="E142" s="269" t="s">
        <v>21</v>
      </c>
      <c r="F142" s="270" t="s">
        <v>486</v>
      </c>
      <c r="G142" s="268"/>
      <c r="H142" s="269" t="s">
        <v>21</v>
      </c>
      <c r="I142" s="271"/>
      <c r="J142" s="268"/>
      <c r="K142" s="268"/>
      <c r="L142" s="272"/>
      <c r="M142" s="273"/>
      <c r="N142" s="274"/>
      <c r="O142" s="274"/>
      <c r="P142" s="274"/>
      <c r="Q142" s="274"/>
      <c r="R142" s="274"/>
      <c r="S142" s="274"/>
      <c r="T142" s="275"/>
      <c r="AT142" s="276" t="s">
        <v>191</v>
      </c>
      <c r="AU142" s="276" t="s">
        <v>83</v>
      </c>
      <c r="AV142" s="15" t="s">
        <v>81</v>
      </c>
      <c r="AW142" s="15" t="s">
        <v>37</v>
      </c>
      <c r="AX142" s="15" t="s">
        <v>74</v>
      </c>
      <c r="AY142" s="276" t="s">
        <v>182</v>
      </c>
    </row>
    <row r="143" spans="2:65" s="12" customFormat="1" ht="13.5">
      <c r="B143" s="217"/>
      <c r="C143" s="218"/>
      <c r="D143" s="219" t="s">
        <v>191</v>
      </c>
      <c r="E143" s="220" t="s">
        <v>21</v>
      </c>
      <c r="F143" s="221" t="s">
        <v>776</v>
      </c>
      <c r="G143" s="218"/>
      <c r="H143" s="222">
        <v>1</v>
      </c>
      <c r="I143" s="223"/>
      <c r="J143" s="218"/>
      <c r="K143" s="218"/>
      <c r="L143" s="224"/>
      <c r="M143" s="225"/>
      <c r="N143" s="226"/>
      <c r="O143" s="226"/>
      <c r="P143" s="226"/>
      <c r="Q143" s="226"/>
      <c r="R143" s="226"/>
      <c r="S143" s="226"/>
      <c r="T143" s="227"/>
      <c r="AT143" s="228" t="s">
        <v>191</v>
      </c>
      <c r="AU143" s="228" t="s">
        <v>83</v>
      </c>
      <c r="AV143" s="12" t="s">
        <v>83</v>
      </c>
      <c r="AW143" s="12" t="s">
        <v>37</v>
      </c>
      <c r="AX143" s="12" t="s">
        <v>74</v>
      </c>
      <c r="AY143" s="228" t="s">
        <v>182</v>
      </c>
    </row>
    <row r="144" spans="2:65" s="12" customFormat="1" ht="13.5">
      <c r="B144" s="217"/>
      <c r="C144" s="218"/>
      <c r="D144" s="219" t="s">
        <v>191</v>
      </c>
      <c r="E144" s="220" t="s">
        <v>21</v>
      </c>
      <c r="F144" s="221" t="s">
        <v>777</v>
      </c>
      <c r="G144" s="218"/>
      <c r="H144" s="222">
        <v>1</v>
      </c>
      <c r="I144" s="223"/>
      <c r="J144" s="218"/>
      <c r="K144" s="218"/>
      <c r="L144" s="224"/>
      <c r="M144" s="225"/>
      <c r="N144" s="226"/>
      <c r="O144" s="226"/>
      <c r="P144" s="226"/>
      <c r="Q144" s="226"/>
      <c r="R144" s="226"/>
      <c r="S144" s="226"/>
      <c r="T144" s="227"/>
      <c r="AT144" s="228" t="s">
        <v>191</v>
      </c>
      <c r="AU144" s="228" t="s">
        <v>83</v>
      </c>
      <c r="AV144" s="12" t="s">
        <v>83</v>
      </c>
      <c r="AW144" s="12" t="s">
        <v>37</v>
      </c>
      <c r="AX144" s="12" t="s">
        <v>74</v>
      </c>
      <c r="AY144" s="228" t="s">
        <v>182</v>
      </c>
    </row>
    <row r="145" spans="2:65" s="12" customFormat="1" ht="13.5">
      <c r="B145" s="217"/>
      <c r="C145" s="218"/>
      <c r="D145" s="219" t="s">
        <v>191</v>
      </c>
      <c r="E145" s="220" t="s">
        <v>21</v>
      </c>
      <c r="F145" s="221" t="s">
        <v>778</v>
      </c>
      <c r="G145" s="218"/>
      <c r="H145" s="222">
        <v>1</v>
      </c>
      <c r="I145" s="223"/>
      <c r="J145" s="218"/>
      <c r="K145" s="218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191</v>
      </c>
      <c r="AU145" s="228" t="s">
        <v>83</v>
      </c>
      <c r="AV145" s="12" t="s">
        <v>83</v>
      </c>
      <c r="AW145" s="12" t="s">
        <v>37</v>
      </c>
      <c r="AX145" s="12" t="s">
        <v>74</v>
      </c>
      <c r="AY145" s="228" t="s">
        <v>182</v>
      </c>
    </row>
    <row r="146" spans="2:65" s="14" customFormat="1" ht="13.5">
      <c r="B146" s="246"/>
      <c r="C146" s="247"/>
      <c r="D146" s="219" t="s">
        <v>191</v>
      </c>
      <c r="E146" s="248" t="s">
        <v>21</v>
      </c>
      <c r="F146" s="249" t="s">
        <v>281</v>
      </c>
      <c r="G146" s="247"/>
      <c r="H146" s="250">
        <v>3</v>
      </c>
      <c r="I146" s="251"/>
      <c r="J146" s="247"/>
      <c r="K146" s="247"/>
      <c r="L146" s="252"/>
      <c r="M146" s="253"/>
      <c r="N146" s="254"/>
      <c r="O146" s="254"/>
      <c r="P146" s="254"/>
      <c r="Q146" s="254"/>
      <c r="R146" s="254"/>
      <c r="S146" s="254"/>
      <c r="T146" s="255"/>
      <c r="AT146" s="256" t="s">
        <v>191</v>
      </c>
      <c r="AU146" s="256" t="s">
        <v>83</v>
      </c>
      <c r="AV146" s="14" t="s">
        <v>189</v>
      </c>
      <c r="AW146" s="14" t="s">
        <v>37</v>
      </c>
      <c r="AX146" s="14" t="s">
        <v>81</v>
      </c>
      <c r="AY146" s="256" t="s">
        <v>182</v>
      </c>
    </row>
    <row r="147" spans="2:65" s="1" customFormat="1" ht="16.5" customHeight="1">
      <c r="B147" s="43"/>
      <c r="C147" s="257" t="s">
        <v>377</v>
      </c>
      <c r="D147" s="257" t="s">
        <v>304</v>
      </c>
      <c r="E147" s="258" t="s">
        <v>514</v>
      </c>
      <c r="F147" s="259" t="s">
        <v>515</v>
      </c>
      <c r="G147" s="260" t="s">
        <v>204</v>
      </c>
      <c r="H147" s="261">
        <v>3</v>
      </c>
      <c r="I147" s="262"/>
      <c r="J147" s="263">
        <f>ROUND(I147*H147,2)</f>
        <v>0</v>
      </c>
      <c r="K147" s="259" t="s">
        <v>188</v>
      </c>
      <c r="L147" s="264"/>
      <c r="M147" s="265" t="s">
        <v>21</v>
      </c>
      <c r="N147" s="266" t="s">
        <v>45</v>
      </c>
      <c r="O147" s="44"/>
      <c r="P147" s="214">
        <f>O147*H147</f>
        <v>0</v>
      </c>
      <c r="Q147" s="214">
        <v>6.4999999999999997E-3</v>
      </c>
      <c r="R147" s="214">
        <f>Q147*H147</f>
        <v>1.95E-2</v>
      </c>
      <c r="S147" s="214">
        <v>0</v>
      </c>
      <c r="T147" s="215">
        <f>S147*H147</f>
        <v>0</v>
      </c>
      <c r="AR147" s="26" t="s">
        <v>218</v>
      </c>
      <c r="AT147" s="26" t="s">
        <v>304</v>
      </c>
      <c r="AU147" s="26" t="s">
        <v>83</v>
      </c>
      <c r="AY147" s="26" t="s">
        <v>182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26" t="s">
        <v>81</v>
      </c>
      <c r="BK147" s="216">
        <f>ROUND(I147*H147,2)</f>
        <v>0</v>
      </c>
      <c r="BL147" s="26" t="s">
        <v>189</v>
      </c>
      <c r="BM147" s="26" t="s">
        <v>779</v>
      </c>
    </row>
    <row r="148" spans="2:65" s="1" customFormat="1" ht="16.5" customHeight="1">
      <c r="B148" s="43"/>
      <c r="C148" s="257" t="s">
        <v>381</v>
      </c>
      <c r="D148" s="257" t="s">
        <v>304</v>
      </c>
      <c r="E148" s="258" t="s">
        <v>518</v>
      </c>
      <c r="F148" s="259" t="s">
        <v>519</v>
      </c>
      <c r="G148" s="260" t="s">
        <v>204</v>
      </c>
      <c r="H148" s="261">
        <v>3</v>
      </c>
      <c r="I148" s="262"/>
      <c r="J148" s="263">
        <f>ROUND(I148*H148,2)</f>
        <v>0</v>
      </c>
      <c r="K148" s="259" t="s">
        <v>188</v>
      </c>
      <c r="L148" s="264"/>
      <c r="M148" s="265" t="s">
        <v>21</v>
      </c>
      <c r="N148" s="266" t="s">
        <v>45</v>
      </c>
      <c r="O148" s="44"/>
      <c r="P148" s="214">
        <f>O148*H148</f>
        <v>0</v>
      </c>
      <c r="Q148" s="214">
        <v>1.4999999999999999E-4</v>
      </c>
      <c r="R148" s="214">
        <f>Q148*H148</f>
        <v>4.4999999999999999E-4</v>
      </c>
      <c r="S148" s="214">
        <v>0</v>
      </c>
      <c r="T148" s="215">
        <f>S148*H148</f>
        <v>0</v>
      </c>
      <c r="AR148" s="26" t="s">
        <v>218</v>
      </c>
      <c r="AT148" s="26" t="s">
        <v>304</v>
      </c>
      <c r="AU148" s="26" t="s">
        <v>83</v>
      </c>
      <c r="AY148" s="26" t="s">
        <v>182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26" t="s">
        <v>81</v>
      </c>
      <c r="BK148" s="216">
        <f>ROUND(I148*H148,2)</f>
        <v>0</v>
      </c>
      <c r="BL148" s="26" t="s">
        <v>189</v>
      </c>
      <c r="BM148" s="26" t="s">
        <v>780</v>
      </c>
    </row>
    <row r="149" spans="2:65" s="1" customFormat="1" ht="16.5" customHeight="1">
      <c r="B149" s="43"/>
      <c r="C149" s="257" t="s">
        <v>385</v>
      </c>
      <c r="D149" s="257" t="s">
        <v>304</v>
      </c>
      <c r="E149" s="258" t="s">
        <v>522</v>
      </c>
      <c r="F149" s="259" t="s">
        <v>523</v>
      </c>
      <c r="G149" s="260" t="s">
        <v>204</v>
      </c>
      <c r="H149" s="261">
        <v>12</v>
      </c>
      <c r="I149" s="262"/>
      <c r="J149" s="263">
        <f>ROUND(I149*H149,2)</f>
        <v>0</v>
      </c>
      <c r="K149" s="259" t="s">
        <v>188</v>
      </c>
      <c r="L149" s="264"/>
      <c r="M149" s="265" t="s">
        <v>21</v>
      </c>
      <c r="N149" s="266" t="s">
        <v>45</v>
      </c>
      <c r="O149" s="44"/>
      <c r="P149" s="214">
        <f>O149*H149</f>
        <v>0</v>
      </c>
      <c r="Q149" s="214">
        <v>4.0000000000000002E-4</v>
      </c>
      <c r="R149" s="214">
        <f>Q149*H149</f>
        <v>4.8000000000000004E-3</v>
      </c>
      <c r="S149" s="214">
        <v>0</v>
      </c>
      <c r="T149" s="215">
        <f>S149*H149</f>
        <v>0</v>
      </c>
      <c r="AR149" s="26" t="s">
        <v>218</v>
      </c>
      <c r="AT149" s="26" t="s">
        <v>304</v>
      </c>
      <c r="AU149" s="26" t="s">
        <v>83</v>
      </c>
      <c r="AY149" s="26" t="s">
        <v>182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26" t="s">
        <v>81</v>
      </c>
      <c r="BK149" s="216">
        <f>ROUND(I149*H149,2)</f>
        <v>0</v>
      </c>
      <c r="BL149" s="26" t="s">
        <v>189</v>
      </c>
      <c r="BM149" s="26" t="s">
        <v>781</v>
      </c>
    </row>
    <row r="150" spans="2:65" s="12" customFormat="1" ht="13.5">
      <c r="B150" s="217"/>
      <c r="C150" s="218"/>
      <c r="D150" s="219" t="s">
        <v>191</v>
      </c>
      <c r="E150" s="220" t="s">
        <v>21</v>
      </c>
      <c r="F150" s="221" t="s">
        <v>782</v>
      </c>
      <c r="G150" s="218"/>
      <c r="H150" s="222">
        <v>12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AT150" s="228" t="s">
        <v>191</v>
      </c>
      <c r="AU150" s="228" t="s">
        <v>83</v>
      </c>
      <c r="AV150" s="12" t="s">
        <v>83</v>
      </c>
      <c r="AW150" s="12" t="s">
        <v>37</v>
      </c>
      <c r="AX150" s="12" t="s">
        <v>81</v>
      </c>
      <c r="AY150" s="228" t="s">
        <v>182</v>
      </c>
    </row>
    <row r="151" spans="2:65" s="1" customFormat="1" ht="25.5" customHeight="1">
      <c r="B151" s="43"/>
      <c r="C151" s="205" t="s">
        <v>391</v>
      </c>
      <c r="D151" s="205" t="s">
        <v>184</v>
      </c>
      <c r="E151" s="206" t="s">
        <v>527</v>
      </c>
      <c r="F151" s="207" t="s">
        <v>528</v>
      </c>
      <c r="G151" s="208" t="s">
        <v>187</v>
      </c>
      <c r="H151" s="209">
        <v>26</v>
      </c>
      <c r="I151" s="210"/>
      <c r="J151" s="211">
        <f>ROUND(I151*H151,2)</f>
        <v>0</v>
      </c>
      <c r="K151" s="207" t="s">
        <v>188</v>
      </c>
      <c r="L151" s="63"/>
      <c r="M151" s="212" t="s">
        <v>21</v>
      </c>
      <c r="N151" s="213" t="s">
        <v>45</v>
      </c>
      <c r="O151" s="44"/>
      <c r="P151" s="214">
        <f>O151*H151</f>
        <v>0</v>
      </c>
      <c r="Q151" s="214">
        <v>8.4999999999999995E-4</v>
      </c>
      <c r="R151" s="214">
        <f>Q151*H151</f>
        <v>2.2099999999999998E-2</v>
      </c>
      <c r="S151" s="214">
        <v>0</v>
      </c>
      <c r="T151" s="215">
        <f>S151*H151</f>
        <v>0</v>
      </c>
      <c r="AR151" s="26" t="s">
        <v>189</v>
      </c>
      <c r="AT151" s="26" t="s">
        <v>184</v>
      </c>
      <c r="AU151" s="26" t="s">
        <v>83</v>
      </c>
      <c r="AY151" s="26" t="s">
        <v>182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26" t="s">
        <v>81</v>
      </c>
      <c r="BK151" s="216">
        <f>ROUND(I151*H151,2)</f>
        <v>0</v>
      </c>
      <c r="BL151" s="26" t="s">
        <v>189</v>
      </c>
      <c r="BM151" s="26" t="s">
        <v>783</v>
      </c>
    </row>
    <row r="152" spans="2:65" s="12" customFormat="1" ht="13.5">
      <c r="B152" s="217"/>
      <c r="C152" s="218"/>
      <c r="D152" s="219" t="s">
        <v>191</v>
      </c>
      <c r="E152" s="220" t="s">
        <v>21</v>
      </c>
      <c r="F152" s="221" t="s">
        <v>784</v>
      </c>
      <c r="G152" s="218"/>
      <c r="H152" s="222">
        <v>23</v>
      </c>
      <c r="I152" s="223"/>
      <c r="J152" s="218"/>
      <c r="K152" s="218"/>
      <c r="L152" s="224"/>
      <c r="M152" s="225"/>
      <c r="N152" s="226"/>
      <c r="O152" s="226"/>
      <c r="P152" s="226"/>
      <c r="Q152" s="226"/>
      <c r="R152" s="226"/>
      <c r="S152" s="226"/>
      <c r="T152" s="227"/>
      <c r="AT152" s="228" t="s">
        <v>191</v>
      </c>
      <c r="AU152" s="228" t="s">
        <v>83</v>
      </c>
      <c r="AV152" s="12" t="s">
        <v>83</v>
      </c>
      <c r="AW152" s="12" t="s">
        <v>37</v>
      </c>
      <c r="AX152" s="12" t="s">
        <v>74</v>
      </c>
      <c r="AY152" s="228" t="s">
        <v>182</v>
      </c>
    </row>
    <row r="153" spans="2:65" s="12" customFormat="1" ht="13.5">
      <c r="B153" s="217"/>
      <c r="C153" s="218"/>
      <c r="D153" s="219" t="s">
        <v>191</v>
      </c>
      <c r="E153" s="220" t="s">
        <v>21</v>
      </c>
      <c r="F153" s="221" t="s">
        <v>785</v>
      </c>
      <c r="G153" s="218"/>
      <c r="H153" s="222">
        <v>3</v>
      </c>
      <c r="I153" s="223"/>
      <c r="J153" s="218"/>
      <c r="K153" s="218"/>
      <c r="L153" s="224"/>
      <c r="M153" s="225"/>
      <c r="N153" s="226"/>
      <c r="O153" s="226"/>
      <c r="P153" s="226"/>
      <c r="Q153" s="226"/>
      <c r="R153" s="226"/>
      <c r="S153" s="226"/>
      <c r="T153" s="227"/>
      <c r="AT153" s="228" t="s">
        <v>191</v>
      </c>
      <c r="AU153" s="228" t="s">
        <v>83</v>
      </c>
      <c r="AV153" s="12" t="s">
        <v>83</v>
      </c>
      <c r="AW153" s="12" t="s">
        <v>37</v>
      </c>
      <c r="AX153" s="12" t="s">
        <v>74</v>
      </c>
      <c r="AY153" s="228" t="s">
        <v>182</v>
      </c>
    </row>
    <row r="154" spans="2:65" s="14" customFormat="1" ht="13.5">
      <c r="B154" s="246"/>
      <c r="C154" s="247"/>
      <c r="D154" s="219" t="s">
        <v>191</v>
      </c>
      <c r="E154" s="248" t="s">
        <v>21</v>
      </c>
      <c r="F154" s="249" t="s">
        <v>281</v>
      </c>
      <c r="G154" s="247"/>
      <c r="H154" s="250">
        <v>26</v>
      </c>
      <c r="I154" s="251"/>
      <c r="J154" s="247"/>
      <c r="K154" s="247"/>
      <c r="L154" s="252"/>
      <c r="M154" s="253"/>
      <c r="N154" s="254"/>
      <c r="O154" s="254"/>
      <c r="P154" s="254"/>
      <c r="Q154" s="254"/>
      <c r="R154" s="254"/>
      <c r="S154" s="254"/>
      <c r="T154" s="255"/>
      <c r="AT154" s="256" t="s">
        <v>191</v>
      </c>
      <c r="AU154" s="256" t="s">
        <v>83</v>
      </c>
      <c r="AV154" s="14" t="s">
        <v>189</v>
      </c>
      <c r="AW154" s="14" t="s">
        <v>37</v>
      </c>
      <c r="AX154" s="14" t="s">
        <v>81</v>
      </c>
      <c r="AY154" s="256" t="s">
        <v>182</v>
      </c>
    </row>
    <row r="155" spans="2:65" s="11" customFormat="1" ht="22.35" customHeight="1">
      <c r="B155" s="189"/>
      <c r="C155" s="190"/>
      <c r="D155" s="191" t="s">
        <v>73</v>
      </c>
      <c r="E155" s="203" t="s">
        <v>252</v>
      </c>
      <c r="F155" s="203" t="s">
        <v>253</v>
      </c>
      <c r="G155" s="190"/>
      <c r="H155" s="190"/>
      <c r="I155" s="193"/>
      <c r="J155" s="204">
        <f>BK155</f>
        <v>0</v>
      </c>
      <c r="K155" s="190"/>
      <c r="L155" s="195"/>
      <c r="M155" s="196"/>
      <c r="N155" s="197"/>
      <c r="O155" s="197"/>
      <c r="P155" s="198">
        <f>P156</f>
        <v>0</v>
      </c>
      <c r="Q155" s="197"/>
      <c r="R155" s="198">
        <f>R156</f>
        <v>0</v>
      </c>
      <c r="S155" s="197"/>
      <c r="T155" s="199">
        <f>T156</f>
        <v>0</v>
      </c>
      <c r="AR155" s="200" t="s">
        <v>81</v>
      </c>
      <c r="AT155" s="201" t="s">
        <v>73</v>
      </c>
      <c r="AU155" s="201" t="s">
        <v>83</v>
      </c>
      <c r="AY155" s="200" t="s">
        <v>182</v>
      </c>
      <c r="BK155" s="202">
        <f>BK156</f>
        <v>0</v>
      </c>
    </row>
    <row r="156" spans="2:65" s="1" customFormat="1" ht="25.5" customHeight="1">
      <c r="B156" s="43"/>
      <c r="C156" s="205" t="s">
        <v>396</v>
      </c>
      <c r="D156" s="205" t="s">
        <v>184</v>
      </c>
      <c r="E156" s="206" t="s">
        <v>786</v>
      </c>
      <c r="F156" s="207" t="s">
        <v>787</v>
      </c>
      <c r="G156" s="208" t="s">
        <v>258</v>
      </c>
      <c r="H156" s="209">
        <v>759.39499999999998</v>
      </c>
      <c r="I156" s="210"/>
      <c r="J156" s="211">
        <f>ROUND(I156*H156,2)</f>
        <v>0</v>
      </c>
      <c r="K156" s="207" t="s">
        <v>188</v>
      </c>
      <c r="L156" s="63"/>
      <c r="M156" s="212" t="s">
        <v>21</v>
      </c>
      <c r="N156" s="242" t="s">
        <v>45</v>
      </c>
      <c r="O156" s="243"/>
      <c r="P156" s="244">
        <f>O156*H156</f>
        <v>0</v>
      </c>
      <c r="Q156" s="244">
        <v>0</v>
      </c>
      <c r="R156" s="244">
        <f>Q156*H156</f>
        <v>0</v>
      </c>
      <c r="S156" s="244">
        <v>0</v>
      </c>
      <c r="T156" s="245">
        <f>S156*H156</f>
        <v>0</v>
      </c>
      <c r="AR156" s="26" t="s">
        <v>189</v>
      </c>
      <c r="AT156" s="26" t="s">
        <v>184</v>
      </c>
      <c r="AU156" s="26" t="s">
        <v>197</v>
      </c>
      <c r="AY156" s="26" t="s">
        <v>182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26" t="s">
        <v>81</v>
      </c>
      <c r="BK156" s="216">
        <f>ROUND(I156*H156,2)</f>
        <v>0</v>
      </c>
      <c r="BL156" s="26" t="s">
        <v>189</v>
      </c>
      <c r="BM156" s="26" t="s">
        <v>788</v>
      </c>
    </row>
    <row r="157" spans="2:65" s="1" customFormat="1" ht="6.95" customHeight="1">
      <c r="B157" s="58"/>
      <c r="C157" s="59"/>
      <c r="D157" s="59"/>
      <c r="E157" s="59"/>
      <c r="F157" s="59"/>
      <c r="G157" s="59"/>
      <c r="H157" s="59"/>
      <c r="I157" s="150"/>
      <c r="J157" s="59"/>
      <c r="K157" s="59"/>
      <c r="L157" s="63"/>
    </row>
  </sheetData>
  <sheetProtection algorithmName="SHA-512" hashValue="FgzFQ0LJnWCLhnfBpVWhdydlA4dwL2Vmr7H8qr7eFFHjCVUjBlKMtMLagQbfgf2p23AInetgrUwDBtfQnluvtg==" saltValue="rZnRuSfF6k0wq20BUyAcvog5JcN9slPdoUbAK88wjzsnuAHlhY7mogXWj5cNgn82jy01gXx+2VjRlrSNRxJOWA==" spinCount="100000" sheet="1" objects="1" scenarios="1" formatColumns="0" formatRows="0" autoFilter="0"/>
  <autoFilter ref="C87:K156"/>
  <mergeCells count="13">
    <mergeCell ref="E80:H80"/>
    <mergeCell ref="G1:H1"/>
    <mergeCell ref="L2:V2"/>
    <mergeCell ref="E49:H49"/>
    <mergeCell ref="E51:H51"/>
    <mergeCell ref="J55:J56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1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106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ht="15">
      <c r="B8" s="30"/>
      <c r="C8" s="31"/>
      <c r="D8" s="39" t="s">
        <v>152</v>
      </c>
      <c r="E8" s="31"/>
      <c r="F8" s="31"/>
      <c r="G8" s="31"/>
      <c r="H8" s="31"/>
      <c r="I8" s="128"/>
      <c r="J8" s="31"/>
      <c r="K8" s="33"/>
    </row>
    <row r="9" spans="1:70" s="1" customFormat="1" ht="16.5" customHeight="1">
      <c r="B9" s="43"/>
      <c r="C9" s="44"/>
      <c r="D9" s="44"/>
      <c r="E9" s="416" t="s">
        <v>270</v>
      </c>
      <c r="F9" s="418"/>
      <c r="G9" s="418"/>
      <c r="H9" s="418"/>
      <c r="I9" s="129"/>
      <c r="J9" s="44"/>
      <c r="K9" s="47"/>
    </row>
    <row r="10" spans="1:70" s="1" customFormat="1" ht="15">
      <c r="B10" s="43"/>
      <c r="C10" s="44"/>
      <c r="D10" s="39" t="s">
        <v>154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9" t="s">
        <v>789</v>
      </c>
      <c r="F11" s="418"/>
      <c r="G11" s="418"/>
      <c r="H11" s="418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9" t="s">
        <v>20</v>
      </c>
      <c r="E13" s="44"/>
      <c r="F13" s="37" t="s">
        <v>21</v>
      </c>
      <c r="G13" s="44"/>
      <c r="H13" s="44"/>
      <c r="I13" s="130" t="s">
        <v>22</v>
      </c>
      <c r="J13" s="37" t="s">
        <v>21</v>
      </c>
      <c r="K13" s="47"/>
    </row>
    <row r="14" spans="1:70" s="1" customFormat="1" ht="14.45" customHeight="1">
      <c r="B14" s="43"/>
      <c r="C14" s="44"/>
      <c r="D14" s="39" t="s">
        <v>23</v>
      </c>
      <c r="E14" s="44"/>
      <c r="F14" s="37" t="s">
        <v>24</v>
      </c>
      <c r="G14" s="44"/>
      <c r="H14" s="44"/>
      <c r="I14" s="130" t="s">
        <v>25</v>
      </c>
      <c r="J14" s="131" t="str">
        <f>'Rekapitulace stavby'!AN8</f>
        <v>4. 5. 2018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9" t="s">
        <v>27</v>
      </c>
      <c r="E16" s="44"/>
      <c r="F16" s="44"/>
      <c r="G16" s="44"/>
      <c r="H16" s="44"/>
      <c r="I16" s="130" t="s">
        <v>28</v>
      </c>
      <c r="J16" s="37" t="s">
        <v>21</v>
      </c>
      <c r="K16" s="47"/>
    </row>
    <row r="17" spans="2:11" s="1" customFormat="1" ht="18" customHeight="1">
      <c r="B17" s="43"/>
      <c r="C17" s="44"/>
      <c r="D17" s="44"/>
      <c r="E17" s="37" t="s">
        <v>29</v>
      </c>
      <c r="F17" s="44"/>
      <c r="G17" s="44"/>
      <c r="H17" s="44"/>
      <c r="I17" s="130" t="s">
        <v>30</v>
      </c>
      <c r="J17" s="37" t="s">
        <v>21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9" t="s">
        <v>31</v>
      </c>
      <c r="E19" s="44"/>
      <c r="F19" s="44"/>
      <c r="G19" s="44"/>
      <c r="H19" s="44"/>
      <c r="I19" s="130" t="s">
        <v>28</v>
      </c>
      <c r="J19" s="37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7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30</v>
      </c>
      <c r="J20" s="37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9" t="s">
        <v>33</v>
      </c>
      <c r="E22" s="44"/>
      <c r="F22" s="44"/>
      <c r="G22" s="44"/>
      <c r="H22" s="44"/>
      <c r="I22" s="130" t="s">
        <v>28</v>
      </c>
      <c r="J22" s="37" t="s">
        <v>34</v>
      </c>
      <c r="K22" s="47"/>
    </row>
    <row r="23" spans="2:11" s="1" customFormat="1" ht="18" customHeight="1">
      <c r="B23" s="43"/>
      <c r="C23" s="44"/>
      <c r="D23" s="44"/>
      <c r="E23" s="37" t="s">
        <v>35</v>
      </c>
      <c r="F23" s="44"/>
      <c r="G23" s="44"/>
      <c r="H23" s="44"/>
      <c r="I23" s="130" t="s">
        <v>30</v>
      </c>
      <c r="J23" s="37" t="s">
        <v>36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9" t="s">
        <v>38</v>
      </c>
      <c r="E25" s="44"/>
      <c r="F25" s="44"/>
      <c r="G25" s="44"/>
      <c r="H25" s="44"/>
      <c r="I25" s="129"/>
      <c r="J25" s="44"/>
      <c r="K25" s="47"/>
    </row>
    <row r="26" spans="2:11" s="7" customFormat="1" ht="16.5" customHeight="1">
      <c r="B26" s="132"/>
      <c r="C26" s="133"/>
      <c r="D26" s="133"/>
      <c r="E26" s="381" t="s">
        <v>21</v>
      </c>
      <c r="F26" s="381"/>
      <c r="G26" s="381"/>
      <c r="H26" s="38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40</v>
      </c>
      <c r="E29" s="44"/>
      <c r="F29" s="44"/>
      <c r="G29" s="44"/>
      <c r="H29" s="44"/>
      <c r="I29" s="129"/>
      <c r="J29" s="139">
        <f>ROUND(J87,2)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42</v>
      </c>
      <c r="G31" s="44"/>
      <c r="H31" s="44"/>
      <c r="I31" s="140" t="s">
        <v>41</v>
      </c>
      <c r="J31" s="48" t="s">
        <v>43</v>
      </c>
      <c r="K31" s="47"/>
    </row>
    <row r="32" spans="2:11" s="1" customFormat="1" ht="14.45" customHeight="1">
      <c r="B32" s="43"/>
      <c r="C32" s="44"/>
      <c r="D32" s="51" t="s">
        <v>44</v>
      </c>
      <c r="E32" s="51" t="s">
        <v>45</v>
      </c>
      <c r="F32" s="141">
        <f>ROUND(SUM(BE87:BE160), 2)</f>
        <v>0</v>
      </c>
      <c r="G32" s="44"/>
      <c r="H32" s="44"/>
      <c r="I32" s="142">
        <v>0.21</v>
      </c>
      <c r="J32" s="141">
        <f>ROUND(ROUND((SUM(BE87:BE160)),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46</v>
      </c>
      <c r="F33" s="141">
        <f>ROUND(SUM(BF87:BF160), 2)</f>
        <v>0</v>
      </c>
      <c r="G33" s="44"/>
      <c r="H33" s="44"/>
      <c r="I33" s="142">
        <v>0.15</v>
      </c>
      <c r="J33" s="141">
        <f>ROUND(ROUND((SUM(BF87:BF160)),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47</v>
      </c>
      <c r="F34" s="141">
        <f>ROUND(SUM(BG87:BG160),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48</v>
      </c>
      <c r="F35" s="141">
        <f>ROUND(SUM(BH87:BH160),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49</v>
      </c>
      <c r="F36" s="141">
        <f>ROUND(SUM(BI87:BI160),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50</v>
      </c>
      <c r="E38" s="81"/>
      <c r="F38" s="81"/>
      <c r="G38" s="145" t="s">
        <v>51</v>
      </c>
      <c r="H38" s="146" t="s">
        <v>52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2" t="s">
        <v>156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9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6.5" customHeight="1">
      <c r="B47" s="43"/>
      <c r="C47" s="44"/>
      <c r="D47" s="44"/>
      <c r="E47" s="416" t="str">
        <f>E7</f>
        <v>OBCHVAT KRÁLŮV DVŮR - silnice II. třídy - I. etapa</v>
      </c>
      <c r="F47" s="417"/>
      <c r="G47" s="417"/>
      <c r="H47" s="417"/>
      <c r="I47" s="129"/>
      <c r="J47" s="44"/>
      <c r="K47" s="47"/>
    </row>
    <row r="48" spans="2:11" ht="15">
      <c r="B48" s="30"/>
      <c r="C48" s="39" t="s">
        <v>152</v>
      </c>
      <c r="D48" s="31"/>
      <c r="E48" s="31"/>
      <c r="F48" s="31"/>
      <c r="G48" s="31"/>
      <c r="H48" s="31"/>
      <c r="I48" s="128"/>
      <c r="J48" s="31"/>
      <c r="K48" s="33"/>
    </row>
    <row r="49" spans="2:47" s="1" customFormat="1" ht="16.5" customHeight="1">
      <c r="B49" s="43"/>
      <c r="C49" s="44"/>
      <c r="D49" s="44"/>
      <c r="E49" s="416" t="s">
        <v>270</v>
      </c>
      <c r="F49" s="418"/>
      <c r="G49" s="418"/>
      <c r="H49" s="418"/>
      <c r="I49" s="129"/>
      <c r="J49" s="44"/>
      <c r="K49" s="47"/>
    </row>
    <row r="50" spans="2:47" s="1" customFormat="1" ht="14.45" customHeight="1">
      <c r="B50" s="43"/>
      <c r="C50" s="39" t="s">
        <v>154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17.25" customHeight="1">
      <c r="B51" s="43"/>
      <c r="C51" s="44"/>
      <c r="D51" s="44"/>
      <c r="E51" s="419" t="str">
        <f>E11</f>
        <v>SO 105 - DIO</v>
      </c>
      <c r="F51" s="418"/>
      <c r="G51" s="418"/>
      <c r="H51" s="418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9" t="s">
        <v>23</v>
      </c>
      <c r="D53" s="44"/>
      <c r="E53" s="44"/>
      <c r="F53" s="37" t="str">
        <f>F14</f>
        <v>Králův Dvůr</v>
      </c>
      <c r="G53" s="44"/>
      <c r="H53" s="44"/>
      <c r="I53" s="130" t="s">
        <v>25</v>
      </c>
      <c r="J53" s="131" t="str">
        <f>IF(J14="","",J14)</f>
        <v>4. 5. 2018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9" t="s">
        <v>27</v>
      </c>
      <c r="D55" s="44"/>
      <c r="E55" s="44"/>
      <c r="F55" s="37" t="str">
        <f>E17</f>
        <v>Město Králův Dvůr, Náměstí Míru  139, 267 01</v>
      </c>
      <c r="G55" s="44"/>
      <c r="H55" s="44"/>
      <c r="I55" s="130" t="s">
        <v>33</v>
      </c>
      <c r="J55" s="381" t="str">
        <f>E23</f>
        <v>Spektra s.r.o.Beroun, V Hlinkách 1548, 266 01</v>
      </c>
      <c r="K55" s="47"/>
    </row>
    <row r="56" spans="2:47" s="1" customFormat="1" ht="14.45" customHeight="1">
      <c r="B56" s="43"/>
      <c r="C56" s="39" t="s">
        <v>31</v>
      </c>
      <c r="D56" s="44"/>
      <c r="E56" s="44"/>
      <c r="F56" s="37" t="str">
        <f>IF(E20="","",E20)</f>
        <v/>
      </c>
      <c r="G56" s="44"/>
      <c r="H56" s="44"/>
      <c r="I56" s="129"/>
      <c r="J56" s="420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157</v>
      </c>
      <c r="D58" s="143"/>
      <c r="E58" s="143"/>
      <c r="F58" s="143"/>
      <c r="G58" s="143"/>
      <c r="H58" s="143"/>
      <c r="I58" s="156"/>
      <c r="J58" s="157" t="s">
        <v>158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159</v>
      </c>
      <c r="D60" s="44"/>
      <c r="E60" s="44"/>
      <c r="F60" s="44"/>
      <c r="G60" s="44"/>
      <c r="H60" s="44"/>
      <c r="I60" s="129"/>
      <c r="J60" s="139">
        <f>J87</f>
        <v>0</v>
      </c>
      <c r="K60" s="47"/>
      <c r="AU60" s="26" t="s">
        <v>160</v>
      </c>
    </row>
    <row r="61" spans="2:47" s="8" customFormat="1" ht="24.95" customHeight="1">
      <c r="B61" s="160"/>
      <c r="C61" s="161"/>
      <c r="D61" s="162" t="s">
        <v>161</v>
      </c>
      <c r="E61" s="163"/>
      <c r="F61" s="163"/>
      <c r="G61" s="163"/>
      <c r="H61" s="163"/>
      <c r="I61" s="164"/>
      <c r="J61" s="165">
        <f>J88</f>
        <v>0</v>
      </c>
      <c r="K61" s="166"/>
    </row>
    <row r="62" spans="2:47" s="9" customFormat="1" ht="19.899999999999999" customHeight="1">
      <c r="B62" s="167"/>
      <c r="C62" s="168"/>
      <c r="D62" s="169" t="s">
        <v>162</v>
      </c>
      <c r="E62" s="170"/>
      <c r="F62" s="170"/>
      <c r="G62" s="170"/>
      <c r="H62" s="170"/>
      <c r="I62" s="171"/>
      <c r="J62" s="172">
        <f>J89</f>
        <v>0</v>
      </c>
      <c r="K62" s="173"/>
    </row>
    <row r="63" spans="2:47" s="9" customFormat="1" ht="19.899999999999999" customHeight="1">
      <c r="B63" s="167"/>
      <c r="C63" s="168"/>
      <c r="D63" s="169" t="s">
        <v>275</v>
      </c>
      <c r="E63" s="170"/>
      <c r="F63" s="170"/>
      <c r="G63" s="170"/>
      <c r="H63" s="170"/>
      <c r="I63" s="171"/>
      <c r="J63" s="172">
        <f>J96</f>
        <v>0</v>
      </c>
      <c r="K63" s="173"/>
    </row>
    <row r="64" spans="2:47" s="9" customFormat="1" ht="14.85" customHeight="1">
      <c r="B64" s="167"/>
      <c r="C64" s="168"/>
      <c r="D64" s="169" t="s">
        <v>164</v>
      </c>
      <c r="E64" s="170"/>
      <c r="F64" s="170"/>
      <c r="G64" s="170"/>
      <c r="H64" s="170"/>
      <c r="I64" s="171"/>
      <c r="J64" s="172">
        <f>J155</f>
        <v>0</v>
      </c>
      <c r="K64" s="173"/>
    </row>
    <row r="65" spans="2:12" s="9" customFormat="1" ht="21.75" customHeight="1">
      <c r="B65" s="167"/>
      <c r="C65" s="168"/>
      <c r="D65" s="169" t="s">
        <v>165</v>
      </c>
      <c r="E65" s="170"/>
      <c r="F65" s="170"/>
      <c r="G65" s="170"/>
      <c r="H65" s="170"/>
      <c r="I65" s="171"/>
      <c r="J65" s="172">
        <f>J156</f>
        <v>0</v>
      </c>
      <c r="K65" s="173"/>
    </row>
    <row r="66" spans="2:12" s="1" customFormat="1" ht="21.75" customHeight="1">
      <c r="B66" s="43"/>
      <c r="C66" s="44"/>
      <c r="D66" s="44"/>
      <c r="E66" s="44"/>
      <c r="F66" s="44"/>
      <c r="G66" s="44"/>
      <c r="H66" s="44"/>
      <c r="I66" s="129"/>
      <c r="J66" s="44"/>
      <c r="K66" s="47"/>
    </row>
    <row r="67" spans="2:12" s="1" customFormat="1" ht="6.95" customHeight="1">
      <c r="B67" s="58"/>
      <c r="C67" s="59"/>
      <c r="D67" s="59"/>
      <c r="E67" s="59"/>
      <c r="F67" s="59"/>
      <c r="G67" s="59"/>
      <c r="H67" s="59"/>
      <c r="I67" s="150"/>
      <c r="J67" s="59"/>
      <c r="K67" s="60"/>
    </row>
    <row r="71" spans="2:12" s="1" customFormat="1" ht="6.95" customHeight="1">
      <c r="B71" s="61"/>
      <c r="C71" s="62"/>
      <c r="D71" s="62"/>
      <c r="E71" s="62"/>
      <c r="F71" s="62"/>
      <c r="G71" s="62"/>
      <c r="H71" s="62"/>
      <c r="I71" s="153"/>
      <c r="J71" s="62"/>
      <c r="K71" s="62"/>
      <c r="L71" s="63"/>
    </row>
    <row r="72" spans="2:12" s="1" customFormat="1" ht="36.950000000000003" customHeight="1">
      <c r="B72" s="43"/>
      <c r="C72" s="64" t="s">
        <v>166</v>
      </c>
      <c r="D72" s="65"/>
      <c r="E72" s="65"/>
      <c r="F72" s="65"/>
      <c r="G72" s="65"/>
      <c r="H72" s="65"/>
      <c r="I72" s="174"/>
      <c r="J72" s="65"/>
      <c r="K72" s="65"/>
      <c r="L72" s="63"/>
    </row>
    <row r="73" spans="2:12" s="1" customFormat="1" ht="6.95" customHeight="1">
      <c r="B73" s="43"/>
      <c r="C73" s="65"/>
      <c r="D73" s="65"/>
      <c r="E73" s="65"/>
      <c r="F73" s="65"/>
      <c r="G73" s="65"/>
      <c r="H73" s="65"/>
      <c r="I73" s="174"/>
      <c r="J73" s="65"/>
      <c r="K73" s="65"/>
      <c r="L73" s="63"/>
    </row>
    <row r="74" spans="2:12" s="1" customFormat="1" ht="14.45" customHeight="1">
      <c r="B74" s="43"/>
      <c r="C74" s="67" t="s">
        <v>18</v>
      </c>
      <c r="D74" s="65"/>
      <c r="E74" s="65"/>
      <c r="F74" s="65"/>
      <c r="G74" s="65"/>
      <c r="H74" s="65"/>
      <c r="I74" s="174"/>
      <c r="J74" s="65"/>
      <c r="K74" s="65"/>
      <c r="L74" s="63"/>
    </row>
    <row r="75" spans="2:12" s="1" customFormat="1" ht="16.5" customHeight="1">
      <c r="B75" s="43"/>
      <c r="C75" s="65"/>
      <c r="D75" s="65"/>
      <c r="E75" s="421" t="str">
        <f>E7</f>
        <v>OBCHVAT KRÁLŮV DVŮR - silnice II. třídy - I. etapa</v>
      </c>
      <c r="F75" s="422"/>
      <c r="G75" s="422"/>
      <c r="H75" s="422"/>
      <c r="I75" s="174"/>
      <c r="J75" s="65"/>
      <c r="K75" s="65"/>
      <c r="L75" s="63"/>
    </row>
    <row r="76" spans="2:12" ht="15">
      <c r="B76" s="30"/>
      <c r="C76" s="67" t="s">
        <v>152</v>
      </c>
      <c r="D76" s="175"/>
      <c r="E76" s="175"/>
      <c r="F76" s="175"/>
      <c r="G76" s="175"/>
      <c r="H76" s="175"/>
      <c r="J76" s="175"/>
      <c r="K76" s="175"/>
      <c r="L76" s="176"/>
    </row>
    <row r="77" spans="2:12" s="1" customFormat="1" ht="16.5" customHeight="1">
      <c r="B77" s="43"/>
      <c r="C77" s="65"/>
      <c r="D77" s="65"/>
      <c r="E77" s="421" t="s">
        <v>270</v>
      </c>
      <c r="F77" s="423"/>
      <c r="G77" s="423"/>
      <c r="H77" s="423"/>
      <c r="I77" s="174"/>
      <c r="J77" s="65"/>
      <c r="K77" s="65"/>
      <c r="L77" s="63"/>
    </row>
    <row r="78" spans="2:12" s="1" customFormat="1" ht="14.45" customHeight="1">
      <c r="B78" s="43"/>
      <c r="C78" s="67" t="s">
        <v>154</v>
      </c>
      <c r="D78" s="65"/>
      <c r="E78" s="65"/>
      <c r="F78" s="65"/>
      <c r="G78" s="65"/>
      <c r="H78" s="65"/>
      <c r="I78" s="174"/>
      <c r="J78" s="65"/>
      <c r="K78" s="65"/>
      <c r="L78" s="63"/>
    </row>
    <row r="79" spans="2:12" s="1" customFormat="1" ht="17.25" customHeight="1">
      <c r="B79" s="43"/>
      <c r="C79" s="65"/>
      <c r="D79" s="65"/>
      <c r="E79" s="392" t="str">
        <f>E11</f>
        <v>SO 105 - DIO</v>
      </c>
      <c r="F79" s="423"/>
      <c r="G79" s="423"/>
      <c r="H79" s="423"/>
      <c r="I79" s="174"/>
      <c r="J79" s="65"/>
      <c r="K79" s="65"/>
      <c r="L79" s="63"/>
    </row>
    <row r="80" spans="2:12" s="1" customFormat="1" ht="6.95" customHeight="1">
      <c r="B80" s="43"/>
      <c r="C80" s="65"/>
      <c r="D80" s="65"/>
      <c r="E80" s="65"/>
      <c r="F80" s="65"/>
      <c r="G80" s="65"/>
      <c r="H80" s="65"/>
      <c r="I80" s="174"/>
      <c r="J80" s="65"/>
      <c r="K80" s="65"/>
      <c r="L80" s="63"/>
    </row>
    <row r="81" spans="2:65" s="1" customFormat="1" ht="18" customHeight="1">
      <c r="B81" s="43"/>
      <c r="C81" s="67" t="s">
        <v>23</v>
      </c>
      <c r="D81" s="65"/>
      <c r="E81" s="65"/>
      <c r="F81" s="177" t="str">
        <f>F14</f>
        <v>Králův Dvůr</v>
      </c>
      <c r="G81" s="65"/>
      <c r="H81" s="65"/>
      <c r="I81" s="178" t="s">
        <v>25</v>
      </c>
      <c r="J81" s="75" t="str">
        <f>IF(J14="","",J14)</f>
        <v>4. 5. 2018</v>
      </c>
      <c r="K81" s="65"/>
      <c r="L81" s="63"/>
    </row>
    <row r="82" spans="2:65" s="1" customFormat="1" ht="6.95" customHeight="1">
      <c r="B82" s="43"/>
      <c r="C82" s="65"/>
      <c r="D82" s="65"/>
      <c r="E82" s="65"/>
      <c r="F82" s="65"/>
      <c r="G82" s="65"/>
      <c r="H82" s="65"/>
      <c r="I82" s="174"/>
      <c r="J82" s="65"/>
      <c r="K82" s="65"/>
      <c r="L82" s="63"/>
    </row>
    <row r="83" spans="2:65" s="1" customFormat="1" ht="15">
      <c r="B83" s="43"/>
      <c r="C83" s="67" t="s">
        <v>27</v>
      </c>
      <c r="D83" s="65"/>
      <c r="E83" s="65"/>
      <c r="F83" s="177" t="str">
        <f>E17</f>
        <v>Město Králův Dvůr, Náměstí Míru  139, 267 01</v>
      </c>
      <c r="G83" s="65"/>
      <c r="H83" s="65"/>
      <c r="I83" s="178" t="s">
        <v>33</v>
      </c>
      <c r="J83" s="177" t="str">
        <f>E23</f>
        <v>Spektra s.r.o.Beroun, V Hlinkách 1548, 266 01</v>
      </c>
      <c r="K83" s="65"/>
      <c r="L83" s="63"/>
    </row>
    <row r="84" spans="2:65" s="1" customFormat="1" ht="14.45" customHeight="1">
      <c r="B84" s="43"/>
      <c r="C84" s="67" t="s">
        <v>31</v>
      </c>
      <c r="D84" s="65"/>
      <c r="E84" s="65"/>
      <c r="F84" s="177" t="str">
        <f>IF(E20="","",E20)</f>
        <v/>
      </c>
      <c r="G84" s="65"/>
      <c r="H84" s="65"/>
      <c r="I84" s="174"/>
      <c r="J84" s="65"/>
      <c r="K84" s="65"/>
      <c r="L84" s="63"/>
    </row>
    <row r="85" spans="2:65" s="1" customFormat="1" ht="10.35" customHeight="1">
      <c r="B85" s="43"/>
      <c r="C85" s="65"/>
      <c r="D85" s="65"/>
      <c r="E85" s="65"/>
      <c r="F85" s="65"/>
      <c r="G85" s="65"/>
      <c r="H85" s="65"/>
      <c r="I85" s="174"/>
      <c r="J85" s="65"/>
      <c r="K85" s="65"/>
      <c r="L85" s="63"/>
    </row>
    <row r="86" spans="2:65" s="10" customFormat="1" ht="29.25" customHeight="1">
      <c r="B86" s="179"/>
      <c r="C86" s="180" t="s">
        <v>167</v>
      </c>
      <c r="D86" s="181" t="s">
        <v>59</v>
      </c>
      <c r="E86" s="181" t="s">
        <v>55</v>
      </c>
      <c r="F86" s="181" t="s">
        <v>168</v>
      </c>
      <c r="G86" s="181" t="s">
        <v>169</v>
      </c>
      <c r="H86" s="181" t="s">
        <v>170</v>
      </c>
      <c r="I86" s="182" t="s">
        <v>171</v>
      </c>
      <c r="J86" s="181" t="s">
        <v>158</v>
      </c>
      <c r="K86" s="183" t="s">
        <v>172</v>
      </c>
      <c r="L86" s="184"/>
      <c r="M86" s="83" t="s">
        <v>173</v>
      </c>
      <c r="N86" s="84" t="s">
        <v>44</v>
      </c>
      <c r="O86" s="84" t="s">
        <v>174</v>
      </c>
      <c r="P86" s="84" t="s">
        <v>175</v>
      </c>
      <c r="Q86" s="84" t="s">
        <v>176</v>
      </c>
      <c r="R86" s="84" t="s">
        <v>177</v>
      </c>
      <c r="S86" s="84" t="s">
        <v>178</v>
      </c>
      <c r="T86" s="85" t="s">
        <v>179</v>
      </c>
    </row>
    <row r="87" spans="2:65" s="1" customFormat="1" ht="29.25" customHeight="1">
      <c r="B87" s="43"/>
      <c r="C87" s="89" t="s">
        <v>159</v>
      </c>
      <c r="D87" s="65"/>
      <c r="E87" s="65"/>
      <c r="F87" s="65"/>
      <c r="G87" s="65"/>
      <c r="H87" s="65"/>
      <c r="I87" s="174"/>
      <c r="J87" s="185">
        <f>BK87</f>
        <v>0</v>
      </c>
      <c r="K87" s="65"/>
      <c r="L87" s="63"/>
      <c r="M87" s="86"/>
      <c r="N87" s="87"/>
      <c r="O87" s="87"/>
      <c r="P87" s="186">
        <f>P88</f>
        <v>0</v>
      </c>
      <c r="Q87" s="87"/>
      <c r="R87" s="186">
        <f>R88</f>
        <v>0.13482</v>
      </c>
      <c r="S87" s="87"/>
      <c r="T87" s="187">
        <f>T88</f>
        <v>130.5</v>
      </c>
      <c r="AT87" s="26" t="s">
        <v>73</v>
      </c>
      <c r="AU87" s="26" t="s">
        <v>160</v>
      </c>
      <c r="BK87" s="188">
        <f>BK88</f>
        <v>0</v>
      </c>
    </row>
    <row r="88" spans="2:65" s="11" customFormat="1" ht="37.35" customHeight="1">
      <c r="B88" s="189"/>
      <c r="C88" s="190"/>
      <c r="D88" s="191" t="s">
        <v>73</v>
      </c>
      <c r="E88" s="192" t="s">
        <v>180</v>
      </c>
      <c r="F88" s="192" t="s">
        <v>181</v>
      </c>
      <c r="G88" s="190"/>
      <c r="H88" s="190"/>
      <c r="I88" s="193"/>
      <c r="J88" s="194">
        <f>BK88</f>
        <v>0</v>
      </c>
      <c r="K88" s="190"/>
      <c r="L88" s="195"/>
      <c r="M88" s="196"/>
      <c r="N88" s="197"/>
      <c r="O88" s="197"/>
      <c r="P88" s="198">
        <f>P89+P96</f>
        <v>0</v>
      </c>
      <c r="Q88" s="197"/>
      <c r="R88" s="198">
        <f>R89+R96</f>
        <v>0.13482</v>
      </c>
      <c r="S88" s="197"/>
      <c r="T88" s="199">
        <f>T89+T96</f>
        <v>130.5</v>
      </c>
      <c r="AR88" s="200" t="s">
        <v>81</v>
      </c>
      <c r="AT88" s="201" t="s">
        <v>73</v>
      </c>
      <c r="AU88" s="201" t="s">
        <v>74</v>
      </c>
      <c r="AY88" s="200" t="s">
        <v>182</v>
      </c>
      <c r="BK88" s="202">
        <f>BK89+BK96</f>
        <v>0</v>
      </c>
    </row>
    <row r="89" spans="2:65" s="11" customFormat="1" ht="19.899999999999999" customHeight="1">
      <c r="B89" s="189"/>
      <c r="C89" s="190"/>
      <c r="D89" s="191" t="s">
        <v>73</v>
      </c>
      <c r="E89" s="203" t="s">
        <v>81</v>
      </c>
      <c r="F89" s="203" t="s">
        <v>183</v>
      </c>
      <c r="G89" s="190"/>
      <c r="H89" s="190"/>
      <c r="I89" s="193"/>
      <c r="J89" s="204">
        <f>BK89</f>
        <v>0</v>
      </c>
      <c r="K89" s="190"/>
      <c r="L89" s="195"/>
      <c r="M89" s="196"/>
      <c r="N89" s="197"/>
      <c r="O89" s="197"/>
      <c r="P89" s="198">
        <f>SUM(P90:P95)</f>
        <v>0</v>
      </c>
      <c r="Q89" s="197"/>
      <c r="R89" s="198">
        <f>SUM(R90:R95)</f>
        <v>0</v>
      </c>
      <c r="S89" s="197"/>
      <c r="T89" s="199">
        <f>SUM(T90:T95)</f>
        <v>130.5</v>
      </c>
      <c r="AR89" s="200" t="s">
        <v>81</v>
      </c>
      <c r="AT89" s="201" t="s">
        <v>73</v>
      </c>
      <c r="AU89" s="201" t="s">
        <v>81</v>
      </c>
      <c r="AY89" s="200" t="s">
        <v>182</v>
      </c>
      <c r="BK89" s="202">
        <f>SUM(BK90:BK95)</f>
        <v>0</v>
      </c>
    </row>
    <row r="90" spans="2:65" s="1" customFormat="1" ht="38.25" customHeight="1">
      <c r="B90" s="43"/>
      <c r="C90" s="205" t="s">
        <v>81</v>
      </c>
      <c r="D90" s="205" t="s">
        <v>184</v>
      </c>
      <c r="E90" s="206" t="s">
        <v>219</v>
      </c>
      <c r="F90" s="207" t="s">
        <v>220</v>
      </c>
      <c r="G90" s="208" t="s">
        <v>187</v>
      </c>
      <c r="H90" s="209">
        <v>180</v>
      </c>
      <c r="I90" s="210"/>
      <c r="J90" s="211">
        <f>ROUND(I90*H90,2)</f>
        <v>0</v>
      </c>
      <c r="K90" s="207" t="s">
        <v>188</v>
      </c>
      <c r="L90" s="63"/>
      <c r="M90" s="212" t="s">
        <v>21</v>
      </c>
      <c r="N90" s="213" t="s">
        <v>45</v>
      </c>
      <c r="O90" s="44"/>
      <c r="P90" s="214">
        <f>O90*H90</f>
        <v>0</v>
      </c>
      <c r="Q90" s="214">
        <v>0</v>
      </c>
      <c r="R90" s="214">
        <f>Q90*H90</f>
        <v>0</v>
      </c>
      <c r="S90" s="214">
        <v>0.3</v>
      </c>
      <c r="T90" s="215">
        <f>S90*H90</f>
        <v>54</v>
      </c>
      <c r="AR90" s="26" t="s">
        <v>189</v>
      </c>
      <c r="AT90" s="26" t="s">
        <v>184</v>
      </c>
      <c r="AU90" s="26" t="s">
        <v>83</v>
      </c>
      <c r="AY90" s="26" t="s">
        <v>182</v>
      </c>
      <c r="BE90" s="216">
        <f>IF(N90="základní",J90,0)</f>
        <v>0</v>
      </c>
      <c r="BF90" s="216">
        <f>IF(N90="snížená",J90,0)</f>
        <v>0</v>
      </c>
      <c r="BG90" s="216">
        <f>IF(N90="zákl. přenesená",J90,0)</f>
        <v>0</v>
      </c>
      <c r="BH90" s="216">
        <f>IF(N90="sníž. přenesená",J90,0)</f>
        <v>0</v>
      </c>
      <c r="BI90" s="216">
        <f>IF(N90="nulová",J90,0)</f>
        <v>0</v>
      </c>
      <c r="BJ90" s="26" t="s">
        <v>81</v>
      </c>
      <c r="BK90" s="216">
        <f>ROUND(I90*H90,2)</f>
        <v>0</v>
      </c>
      <c r="BL90" s="26" t="s">
        <v>189</v>
      </c>
      <c r="BM90" s="26" t="s">
        <v>790</v>
      </c>
    </row>
    <row r="91" spans="2:65" s="12" customFormat="1" ht="13.5">
      <c r="B91" s="217"/>
      <c r="C91" s="218"/>
      <c r="D91" s="219" t="s">
        <v>191</v>
      </c>
      <c r="E91" s="220" t="s">
        <v>21</v>
      </c>
      <c r="F91" s="221" t="s">
        <v>791</v>
      </c>
      <c r="G91" s="218"/>
      <c r="H91" s="222">
        <v>180</v>
      </c>
      <c r="I91" s="223"/>
      <c r="J91" s="218"/>
      <c r="K91" s="218"/>
      <c r="L91" s="224"/>
      <c r="M91" s="225"/>
      <c r="N91" s="226"/>
      <c r="O91" s="226"/>
      <c r="P91" s="226"/>
      <c r="Q91" s="226"/>
      <c r="R91" s="226"/>
      <c r="S91" s="226"/>
      <c r="T91" s="227"/>
      <c r="AT91" s="228" t="s">
        <v>191</v>
      </c>
      <c r="AU91" s="228" t="s">
        <v>83</v>
      </c>
      <c r="AV91" s="12" t="s">
        <v>83</v>
      </c>
      <c r="AW91" s="12" t="s">
        <v>37</v>
      </c>
      <c r="AX91" s="12" t="s">
        <v>81</v>
      </c>
      <c r="AY91" s="228" t="s">
        <v>182</v>
      </c>
    </row>
    <row r="92" spans="2:65" s="1" customFormat="1" ht="38.25" customHeight="1">
      <c r="B92" s="43"/>
      <c r="C92" s="205" t="s">
        <v>83</v>
      </c>
      <c r="D92" s="205" t="s">
        <v>184</v>
      </c>
      <c r="E92" s="206" t="s">
        <v>224</v>
      </c>
      <c r="F92" s="207" t="s">
        <v>225</v>
      </c>
      <c r="G92" s="208" t="s">
        <v>187</v>
      </c>
      <c r="H92" s="209">
        <v>180</v>
      </c>
      <c r="I92" s="210"/>
      <c r="J92" s="211">
        <f>ROUND(I92*H92,2)</f>
        <v>0</v>
      </c>
      <c r="K92" s="207" t="s">
        <v>188</v>
      </c>
      <c r="L92" s="63"/>
      <c r="M92" s="212" t="s">
        <v>21</v>
      </c>
      <c r="N92" s="213" t="s">
        <v>45</v>
      </c>
      <c r="O92" s="44"/>
      <c r="P92" s="214">
        <f>O92*H92</f>
        <v>0</v>
      </c>
      <c r="Q92" s="214">
        <v>0</v>
      </c>
      <c r="R92" s="214">
        <f>Q92*H92</f>
        <v>0</v>
      </c>
      <c r="S92" s="214">
        <v>0.22</v>
      </c>
      <c r="T92" s="215">
        <f>S92*H92</f>
        <v>39.6</v>
      </c>
      <c r="AR92" s="26" t="s">
        <v>189</v>
      </c>
      <c r="AT92" s="26" t="s">
        <v>184</v>
      </c>
      <c r="AU92" s="26" t="s">
        <v>83</v>
      </c>
      <c r="AY92" s="26" t="s">
        <v>182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26" t="s">
        <v>81</v>
      </c>
      <c r="BK92" s="216">
        <f>ROUND(I92*H92,2)</f>
        <v>0</v>
      </c>
      <c r="BL92" s="26" t="s">
        <v>189</v>
      </c>
      <c r="BM92" s="26" t="s">
        <v>792</v>
      </c>
    </row>
    <row r="93" spans="2:65" s="12" customFormat="1" ht="13.5">
      <c r="B93" s="217"/>
      <c r="C93" s="218"/>
      <c r="D93" s="219" t="s">
        <v>191</v>
      </c>
      <c r="E93" s="220" t="s">
        <v>21</v>
      </c>
      <c r="F93" s="221" t="s">
        <v>791</v>
      </c>
      <c r="G93" s="218"/>
      <c r="H93" s="222">
        <v>180</v>
      </c>
      <c r="I93" s="223"/>
      <c r="J93" s="218"/>
      <c r="K93" s="218"/>
      <c r="L93" s="224"/>
      <c r="M93" s="225"/>
      <c r="N93" s="226"/>
      <c r="O93" s="226"/>
      <c r="P93" s="226"/>
      <c r="Q93" s="226"/>
      <c r="R93" s="226"/>
      <c r="S93" s="226"/>
      <c r="T93" s="227"/>
      <c r="AT93" s="228" t="s">
        <v>191</v>
      </c>
      <c r="AU93" s="228" t="s">
        <v>83</v>
      </c>
      <c r="AV93" s="12" t="s">
        <v>83</v>
      </c>
      <c r="AW93" s="12" t="s">
        <v>37</v>
      </c>
      <c r="AX93" s="12" t="s">
        <v>81</v>
      </c>
      <c r="AY93" s="228" t="s">
        <v>182</v>
      </c>
    </row>
    <row r="94" spans="2:65" s="1" customFormat="1" ht="38.25" customHeight="1">
      <c r="B94" s="43"/>
      <c r="C94" s="205" t="s">
        <v>197</v>
      </c>
      <c r="D94" s="205" t="s">
        <v>184</v>
      </c>
      <c r="E94" s="206" t="s">
        <v>793</v>
      </c>
      <c r="F94" s="207" t="s">
        <v>794</v>
      </c>
      <c r="G94" s="208" t="s">
        <v>372</v>
      </c>
      <c r="H94" s="209">
        <v>180</v>
      </c>
      <c r="I94" s="210"/>
      <c r="J94" s="211">
        <f>ROUND(I94*H94,2)</f>
        <v>0</v>
      </c>
      <c r="K94" s="207" t="s">
        <v>188</v>
      </c>
      <c r="L94" s="63"/>
      <c r="M94" s="212" t="s">
        <v>21</v>
      </c>
      <c r="N94" s="213" t="s">
        <v>45</v>
      </c>
      <c r="O94" s="44"/>
      <c r="P94" s="214">
        <f>O94*H94</f>
        <v>0</v>
      </c>
      <c r="Q94" s="214">
        <v>0</v>
      </c>
      <c r="R94" s="214">
        <f>Q94*H94</f>
        <v>0</v>
      </c>
      <c r="S94" s="214">
        <v>0.20499999999999999</v>
      </c>
      <c r="T94" s="215">
        <f>S94*H94</f>
        <v>36.9</v>
      </c>
      <c r="AR94" s="26" t="s">
        <v>189</v>
      </c>
      <c r="AT94" s="26" t="s">
        <v>184</v>
      </c>
      <c r="AU94" s="26" t="s">
        <v>83</v>
      </c>
      <c r="AY94" s="26" t="s">
        <v>182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26" t="s">
        <v>81</v>
      </c>
      <c r="BK94" s="216">
        <f>ROUND(I94*H94,2)</f>
        <v>0</v>
      </c>
      <c r="BL94" s="26" t="s">
        <v>189</v>
      </c>
      <c r="BM94" s="26" t="s">
        <v>795</v>
      </c>
    </row>
    <row r="95" spans="2:65" s="12" customFormat="1" ht="13.5">
      <c r="B95" s="217"/>
      <c r="C95" s="218"/>
      <c r="D95" s="219" t="s">
        <v>191</v>
      </c>
      <c r="E95" s="220" t="s">
        <v>21</v>
      </c>
      <c r="F95" s="221" t="s">
        <v>796</v>
      </c>
      <c r="G95" s="218"/>
      <c r="H95" s="222">
        <v>180</v>
      </c>
      <c r="I95" s="223"/>
      <c r="J95" s="218"/>
      <c r="K95" s="218"/>
      <c r="L95" s="224"/>
      <c r="M95" s="225"/>
      <c r="N95" s="226"/>
      <c r="O95" s="226"/>
      <c r="P95" s="226"/>
      <c r="Q95" s="226"/>
      <c r="R95" s="226"/>
      <c r="S95" s="226"/>
      <c r="T95" s="227"/>
      <c r="AT95" s="228" t="s">
        <v>191</v>
      </c>
      <c r="AU95" s="228" t="s">
        <v>83</v>
      </c>
      <c r="AV95" s="12" t="s">
        <v>83</v>
      </c>
      <c r="AW95" s="12" t="s">
        <v>37</v>
      </c>
      <c r="AX95" s="12" t="s">
        <v>81</v>
      </c>
      <c r="AY95" s="228" t="s">
        <v>182</v>
      </c>
    </row>
    <row r="96" spans="2:65" s="11" customFormat="1" ht="29.85" customHeight="1">
      <c r="B96" s="189"/>
      <c r="C96" s="190"/>
      <c r="D96" s="191" t="s">
        <v>73</v>
      </c>
      <c r="E96" s="203" t="s">
        <v>223</v>
      </c>
      <c r="F96" s="203" t="s">
        <v>423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P97+SUM(P98:P155)</f>
        <v>0</v>
      </c>
      <c r="Q96" s="197"/>
      <c r="R96" s="198">
        <f>R97+SUM(R98:R155)</f>
        <v>0.13482</v>
      </c>
      <c r="S96" s="197"/>
      <c r="T96" s="199">
        <f>T97+SUM(T98:T155)</f>
        <v>0</v>
      </c>
      <c r="AR96" s="200" t="s">
        <v>81</v>
      </c>
      <c r="AT96" s="201" t="s">
        <v>73</v>
      </c>
      <c r="AU96" s="201" t="s">
        <v>81</v>
      </c>
      <c r="AY96" s="200" t="s">
        <v>182</v>
      </c>
      <c r="BK96" s="202">
        <f>BK97+SUM(BK98:BK155)</f>
        <v>0</v>
      </c>
    </row>
    <row r="97" spans="2:65" s="1" customFormat="1" ht="16.5" customHeight="1">
      <c r="B97" s="43"/>
      <c r="C97" s="205" t="s">
        <v>189</v>
      </c>
      <c r="D97" s="205" t="s">
        <v>184</v>
      </c>
      <c r="E97" s="206" t="s">
        <v>797</v>
      </c>
      <c r="F97" s="207" t="s">
        <v>798</v>
      </c>
      <c r="G97" s="208" t="s">
        <v>372</v>
      </c>
      <c r="H97" s="209">
        <v>193</v>
      </c>
      <c r="I97" s="210"/>
      <c r="J97" s="211">
        <f>ROUND(I97*H97,2)</f>
        <v>0</v>
      </c>
      <c r="K97" s="207" t="s">
        <v>21</v>
      </c>
      <c r="L97" s="63"/>
      <c r="M97" s="212" t="s">
        <v>21</v>
      </c>
      <c r="N97" s="213" t="s">
        <v>45</v>
      </c>
      <c r="O97" s="44"/>
      <c r="P97" s="214">
        <f>O97*H97</f>
        <v>0</v>
      </c>
      <c r="Q97" s="214">
        <v>6.6E-4</v>
      </c>
      <c r="R97" s="214">
        <f>Q97*H97</f>
        <v>0.12737999999999999</v>
      </c>
      <c r="S97" s="214">
        <v>0</v>
      </c>
      <c r="T97" s="215">
        <f>S97*H97</f>
        <v>0</v>
      </c>
      <c r="AR97" s="26" t="s">
        <v>189</v>
      </c>
      <c r="AT97" s="26" t="s">
        <v>184</v>
      </c>
      <c r="AU97" s="26" t="s">
        <v>83</v>
      </c>
      <c r="AY97" s="26" t="s">
        <v>182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26" t="s">
        <v>81</v>
      </c>
      <c r="BK97" s="216">
        <f>ROUND(I97*H97,2)</f>
        <v>0</v>
      </c>
      <c r="BL97" s="26" t="s">
        <v>189</v>
      </c>
      <c r="BM97" s="26" t="s">
        <v>799</v>
      </c>
    </row>
    <row r="98" spans="2:65" s="15" customFormat="1" ht="13.5">
      <c r="B98" s="267"/>
      <c r="C98" s="268"/>
      <c r="D98" s="219" t="s">
        <v>191</v>
      </c>
      <c r="E98" s="269" t="s">
        <v>21</v>
      </c>
      <c r="F98" s="270" t="s">
        <v>800</v>
      </c>
      <c r="G98" s="268"/>
      <c r="H98" s="269" t="s">
        <v>21</v>
      </c>
      <c r="I98" s="271"/>
      <c r="J98" s="268"/>
      <c r="K98" s="268"/>
      <c r="L98" s="272"/>
      <c r="M98" s="273"/>
      <c r="N98" s="274"/>
      <c r="O98" s="274"/>
      <c r="P98" s="274"/>
      <c r="Q98" s="274"/>
      <c r="R98" s="274"/>
      <c r="S98" s="274"/>
      <c r="T98" s="275"/>
      <c r="AT98" s="276" t="s">
        <v>191</v>
      </c>
      <c r="AU98" s="276" t="s">
        <v>83</v>
      </c>
      <c r="AV98" s="15" t="s">
        <v>81</v>
      </c>
      <c r="AW98" s="15" t="s">
        <v>37</v>
      </c>
      <c r="AX98" s="15" t="s">
        <v>74</v>
      </c>
      <c r="AY98" s="276" t="s">
        <v>182</v>
      </c>
    </row>
    <row r="99" spans="2:65" s="12" customFormat="1" ht="13.5">
      <c r="B99" s="217"/>
      <c r="C99" s="218"/>
      <c r="D99" s="219" t="s">
        <v>191</v>
      </c>
      <c r="E99" s="220" t="s">
        <v>21</v>
      </c>
      <c r="F99" s="221" t="s">
        <v>801</v>
      </c>
      <c r="G99" s="218"/>
      <c r="H99" s="222">
        <v>193</v>
      </c>
      <c r="I99" s="223"/>
      <c r="J99" s="218"/>
      <c r="K99" s="218"/>
      <c r="L99" s="224"/>
      <c r="M99" s="225"/>
      <c r="N99" s="226"/>
      <c r="O99" s="226"/>
      <c r="P99" s="226"/>
      <c r="Q99" s="226"/>
      <c r="R99" s="226"/>
      <c r="S99" s="226"/>
      <c r="T99" s="227"/>
      <c r="AT99" s="228" t="s">
        <v>191</v>
      </c>
      <c r="AU99" s="228" t="s">
        <v>83</v>
      </c>
      <c r="AV99" s="12" t="s">
        <v>83</v>
      </c>
      <c r="AW99" s="12" t="s">
        <v>37</v>
      </c>
      <c r="AX99" s="12" t="s">
        <v>81</v>
      </c>
      <c r="AY99" s="228" t="s">
        <v>182</v>
      </c>
    </row>
    <row r="100" spans="2:65" s="1" customFormat="1" ht="25.5" customHeight="1">
      <c r="B100" s="43"/>
      <c r="C100" s="205" t="s">
        <v>206</v>
      </c>
      <c r="D100" s="205" t="s">
        <v>184</v>
      </c>
      <c r="E100" s="206" t="s">
        <v>802</v>
      </c>
      <c r="F100" s="207" t="s">
        <v>803</v>
      </c>
      <c r="G100" s="208" t="s">
        <v>804</v>
      </c>
      <c r="H100" s="209">
        <v>1950</v>
      </c>
      <c r="I100" s="210"/>
      <c r="J100" s="211">
        <f>ROUND(I100*H100,2)</f>
        <v>0</v>
      </c>
      <c r="K100" s="207" t="s">
        <v>21</v>
      </c>
      <c r="L100" s="63"/>
      <c r="M100" s="212" t="s">
        <v>21</v>
      </c>
      <c r="N100" s="213" t="s">
        <v>45</v>
      </c>
      <c r="O100" s="44"/>
      <c r="P100" s="214">
        <f>O100*H100</f>
        <v>0</v>
      </c>
      <c r="Q100" s="214">
        <v>0</v>
      </c>
      <c r="R100" s="214">
        <f>Q100*H100</f>
        <v>0</v>
      </c>
      <c r="S100" s="214">
        <v>0</v>
      </c>
      <c r="T100" s="215">
        <f>S100*H100</f>
        <v>0</v>
      </c>
      <c r="AR100" s="26" t="s">
        <v>189</v>
      </c>
      <c r="AT100" s="26" t="s">
        <v>184</v>
      </c>
      <c r="AU100" s="26" t="s">
        <v>83</v>
      </c>
      <c r="AY100" s="26" t="s">
        <v>182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26" t="s">
        <v>81</v>
      </c>
      <c r="BK100" s="216">
        <f>ROUND(I100*H100,2)</f>
        <v>0</v>
      </c>
      <c r="BL100" s="26" t="s">
        <v>189</v>
      </c>
      <c r="BM100" s="26" t="s">
        <v>805</v>
      </c>
    </row>
    <row r="101" spans="2:65" s="12" customFormat="1" ht="13.5">
      <c r="B101" s="217"/>
      <c r="C101" s="218"/>
      <c r="D101" s="219" t="s">
        <v>191</v>
      </c>
      <c r="E101" s="220" t="s">
        <v>21</v>
      </c>
      <c r="F101" s="221" t="s">
        <v>806</v>
      </c>
      <c r="G101" s="218"/>
      <c r="H101" s="222">
        <v>64.332999999999998</v>
      </c>
      <c r="I101" s="223"/>
      <c r="J101" s="218"/>
      <c r="K101" s="218"/>
      <c r="L101" s="224"/>
      <c r="M101" s="225"/>
      <c r="N101" s="226"/>
      <c r="O101" s="226"/>
      <c r="P101" s="226"/>
      <c r="Q101" s="226"/>
      <c r="R101" s="226"/>
      <c r="S101" s="226"/>
      <c r="T101" s="227"/>
      <c r="AT101" s="228" t="s">
        <v>191</v>
      </c>
      <c r="AU101" s="228" t="s">
        <v>83</v>
      </c>
      <c r="AV101" s="12" t="s">
        <v>83</v>
      </c>
      <c r="AW101" s="12" t="s">
        <v>37</v>
      </c>
      <c r="AX101" s="12" t="s">
        <v>74</v>
      </c>
      <c r="AY101" s="228" t="s">
        <v>182</v>
      </c>
    </row>
    <row r="102" spans="2:65" s="14" customFormat="1" ht="13.5">
      <c r="B102" s="246"/>
      <c r="C102" s="247"/>
      <c r="D102" s="219" t="s">
        <v>191</v>
      </c>
      <c r="E102" s="248" t="s">
        <v>21</v>
      </c>
      <c r="F102" s="249" t="s">
        <v>281</v>
      </c>
      <c r="G102" s="247"/>
      <c r="H102" s="250">
        <v>64.332999999999998</v>
      </c>
      <c r="I102" s="251"/>
      <c r="J102" s="247"/>
      <c r="K102" s="247"/>
      <c r="L102" s="252"/>
      <c r="M102" s="253"/>
      <c r="N102" s="254"/>
      <c r="O102" s="254"/>
      <c r="P102" s="254"/>
      <c r="Q102" s="254"/>
      <c r="R102" s="254"/>
      <c r="S102" s="254"/>
      <c r="T102" s="255"/>
      <c r="AT102" s="256" t="s">
        <v>191</v>
      </c>
      <c r="AU102" s="256" t="s">
        <v>83</v>
      </c>
      <c r="AV102" s="14" t="s">
        <v>189</v>
      </c>
      <c r="AW102" s="14" t="s">
        <v>37</v>
      </c>
      <c r="AX102" s="14" t="s">
        <v>74</v>
      </c>
      <c r="AY102" s="256" t="s">
        <v>182</v>
      </c>
    </row>
    <row r="103" spans="2:65" s="12" customFormat="1" ht="13.5">
      <c r="B103" s="217"/>
      <c r="C103" s="218"/>
      <c r="D103" s="219" t="s">
        <v>191</v>
      </c>
      <c r="E103" s="220" t="s">
        <v>21</v>
      </c>
      <c r="F103" s="221" t="s">
        <v>807</v>
      </c>
      <c r="G103" s="218"/>
      <c r="H103" s="222">
        <v>65</v>
      </c>
      <c r="I103" s="223"/>
      <c r="J103" s="218"/>
      <c r="K103" s="218"/>
      <c r="L103" s="224"/>
      <c r="M103" s="225"/>
      <c r="N103" s="226"/>
      <c r="O103" s="226"/>
      <c r="P103" s="226"/>
      <c r="Q103" s="226"/>
      <c r="R103" s="226"/>
      <c r="S103" s="226"/>
      <c r="T103" s="227"/>
      <c r="AT103" s="228" t="s">
        <v>191</v>
      </c>
      <c r="AU103" s="228" t="s">
        <v>83</v>
      </c>
      <c r="AV103" s="12" t="s">
        <v>83</v>
      </c>
      <c r="AW103" s="12" t="s">
        <v>37</v>
      </c>
      <c r="AX103" s="12" t="s">
        <v>81</v>
      </c>
      <c r="AY103" s="228" t="s">
        <v>182</v>
      </c>
    </row>
    <row r="104" spans="2:65" s="12" customFormat="1" ht="13.5">
      <c r="B104" s="217"/>
      <c r="C104" s="218"/>
      <c r="D104" s="219" t="s">
        <v>191</v>
      </c>
      <c r="E104" s="218"/>
      <c r="F104" s="221" t="s">
        <v>808</v>
      </c>
      <c r="G104" s="218"/>
      <c r="H104" s="222">
        <v>1950</v>
      </c>
      <c r="I104" s="223"/>
      <c r="J104" s="218"/>
      <c r="K104" s="218"/>
      <c r="L104" s="224"/>
      <c r="M104" s="225"/>
      <c r="N104" s="226"/>
      <c r="O104" s="226"/>
      <c r="P104" s="226"/>
      <c r="Q104" s="226"/>
      <c r="R104" s="226"/>
      <c r="S104" s="226"/>
      <c r="T104" s="227"/>
      <c r="AT104" s="228" t="s">
        <v>191</v>
      </c>
      <c r="AU104" s="228" t="s">
        <v>83</v>
      </c>
      <c r="AV104" s="12" t="s">
        <v>83</v>
      </c>
      <c r="AW104" s="12" t="s">
        <v>6</v>
      </c>
      <c r="AX104" s="12" t="s">
        <v>81</v>
      </c>
      <c r="AY104" s="228" t="s">
        <v>182</v>
      </c>
    </row>
    <row r="105" spans="2:65" s="1" customFormat="1" ht="25.5" customHeight="1">
      <c r="B105" s="43"/>
      <c r="C105" s="205" t="s">
        <v>210</v>
      </c>
      <c r="D105" s="205" t="s">
        <v>184</v>
      </c>
      <c r="E105" s="206" t="s">
        <v>809</v>
      </c>
      <c r="F105" s="207" t="s">
        <v>810</v>
      </c>
      <c r="G105" s="208" t="s">
        <v>204</v>
      </c>
      <c r="H105" s="209">
        <v>20</v>
      </c>
      <c r="I105" s="210"/>
      <c r="J105" s="211">
        <f>ROUND(I105*H105,2)</f>
        <v>0</v>
      </c>
      <c r="K105" s="207" t="s">
        <v>188</v>
      </c>
      <c r="L105" s="63"/>
      <c r="M105" s="212" t="s">
        <v>21</v>
      </c>
      <c r="N105" s="213" t="s">
        <v>45</v>
      </c>
      <c r="O105" s="44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AR105" s="26" t="s">
        <v>189</v>
      </c>
      <c r="AT105" s="26" t="s">
        <v>184</v>
      </c>
      <c r="AU105" s="26" t="s">
        <v>83</v>
      </c>
      <c r="AY105" s="26" t="s">
        <v>182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26" t="s">
        <v>81</v>
      </c>
      <c r="BK105" s="216">
        <f>ROUND(I105*H105,2)</f>
        <v>0</v>
      </c>
      <c r="BL105" s="26" t="s">
        <v>189</v>
      </c>
      <c r="BM105" s="26" t="s">
        <v>811</v>
      </c>
    </row>
    <row r="106" spans="2:65" s="15" customFormat="1" ht="13.5">
      <c r="B106" s="267"/>
      <c r="C106" s="268"/>
      <c r="D106" s="219" t="s">
        <v>191</v>
      </c>
      <c r="E106" s="269" t="s">
        <v>21</v>
      </c>
      <c r="F106" s="270" t="s">
        <v>812</v>
      </c>
      <c r="G106" s="268"/>
      <c r="H106" s="269" t="s">
        <v>21</v>
      </c>
      <c r="I106" s="271"/>
      <c r="J106" s="268"/>
      <c r="K106" s="268"/>
      <c r="L106" s="272"/>
      <c r="M106" s="273"/>
      <c r="N106" s="274"/>
      <c r="O106" s="274"/>
      <c r="P106" s="274"/>
      <c r="Q106" s="274"/>
      <c r="R106" s="274"/>
      <c r="S106" s="274"/>
      <c r="T106" s="275"/>
      <c r="AT106" s="276" t="s">
        <v>191</v>
      </c>
      <c r="AU106" s="276" t="s">
        <v>83</v>
      </c>
      <c r="AV106" s="15" t="s">
        <v>81</v>
      </c>
      <c r="AW106" s="15" t="s">
        <v>37</v>
      </c>
      <c r="AX106" s="15" t="s">
        <v>74</v>
      </c>
      <c r="AY106" s="276" t="s">
        <v>182</v>
      </c>
    </row>
    <row r="107" spans="2:65" s="12" customFormat="1" ht="13.5">
      <c r="B107" s="217"/>
      <c r="C107" s="218"/>
      <c r="D107" s="219" t="s">
        <v>191</v>
      </c>
      <c r="E107" s="220" t="s">
        <v>21</v>
      </c>
      <c r="F107" s="221" t="s">
        <v>813</v>
      </c>
      <c r="G107" s="218"/>
      <c r="H107" s="222">
        <v>3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191</v>
      </c>
      <c r="AU107" s="228" t="s">
        <v>83</v>
      </c>
      <c r="AV107" s="12" t="s">
        <v>83</v>
      </c>
      <c r="AW107" s="12" t="s">
        <v>37</v>
      </c>
      <c r="AX107" s="12" t="s">
        <v>74</v>
      </c>
      <c r="AY107" s="228" t="s">
        <v>182</v>
      </c>
    </row>
    <row r="108" spans="2:65" s="12" customFormat="1" ht="13.5">
      <c r="B108" s="217"/>
      <c r="C108" s="218"/>
      <c r="D108" s="219" t="s">
        <v>191</v>
      </c>
      <c r="E108" s="220" t="s">
        <v>21</v>
      </c>
      <c r="F108" s="221" t="s">
        <v>814</v>
      </c>
      <c r="G108" s="218"/>
      <c r="H108" s="222">
        <v>2</v>
      </c>
      <c r="I108" s="223"/>
      <c r="J108" s="218"/>
      <c r="K108" s="218"/>
      <c r="L108" s="224"/>
      <c r="M108" s="225"/>
      <c r="N108" s="226"/>
      <c r="O108" s="226"/>
      <c r="P108" s="226"/>
      <c r="Q108" s="226"/>
      <c r="R108" s="226"/>
      <c r="S108" s="226"/>
      <c r="T108" s="227"/>
      <c r="AT108" s="228" t="s">
        <v>191</v>
      </c>
      <c r="AU108" s="228" t="s">
        <v>83</v>
      </c>
      <c r="AV108" s="12" t="s">
        <v>83</v>
      </c>
      <c r="AW108" s="12" t="s">
        <v>37</v>
      </c>
      <c r="AX108" s="12" t="s">
        <v>74</v>
      </c>
      <c r="AY108" s="228" t="s">
        <v>182</v>
      </c>
    </row>
    <row r="109" spans="2:65" s="12" customFormat="1" ht="13.5">
      <c r="B109" s="217"/>
      <c r="C109" s="218"/>
      <c r="D109" s="219" t="s">
        <v>191</v>
      </c>
      <c r="E109" s="220" t="s">
        <v>21</v>
      </c>
      <c r="F109" s="221" t="s">
        <v>815</v>
      </c>
      <c r="G109" s="218"/>
      <c r="H109" s="222">
        <v>5</v>
      </c>
      <c r="I109" s="223"/>
      <c r="J109" s="218"/>
      <c r="K109" s="218"/>
      <c r="L109" s="224"/>
      <c r="M109" s="225"/>
      <c r="N109" s="226"/>
      <c r="O109" s="226"/>
      <c r="P109" s="226"/>
      <c r="Q109" s="226"/>
      <c r="R109" s="226"/>
      <c r="S109" s="226"/>
      <c r="T109" s="227"/>
      <c r="AT109" s="228" t="s">
        <v>191</v>
      </c>
      <c r="AU109" s="228" t="s">
        <v>83</v>
      </c>
      <c r="AV109" s="12" t="s">
        <v>83</v>
      </c>
      <c r="AW109" s="12" t="s">
        <v>37</v>
      </c>
      <c r="AX109" s="12" t="s">
        <v>74</v>
      </c>
      <c r="AY109" s="228" t="s">
        <v>182</v>
      </c>
    </row>
    <row r="110" spans="2:65" s="15" customFormat="1" ht="13.5">
      <c r="B110" s="267"/>
      <c r="C110" s="268"/>
      <c r="D110" s="219" t="s">
        <v>191</v>
      </c>
      <c r="E110" s="269" t="s">
        <v>21</v>
      </c>
      <c r="F110" s="270" t="s">
        <v>816</v>
      </c>
      <c r="G110" s="268"/>
      <c r="H110" s="269" t="s">
        <v>21</v>
      </c>
      <c r="I110" s="271"/>
      <c r="J110" s="268"/>
      <c r="K110" s="268"/>
      <c r="L110" s="272"/>
      <c r="M110" s="273"/>
      <c r="N110" s="274"/>
      <c r="O110" s="274"/>
      <c r="P110" s="274"/>
      <c r="Q110" s="274"/>
      <c r="R110" s="274"/>
      <c r="S110" s="274"/>
      <c r="T110" s="275"/>
      <c r="AT110" s="276" t="s">
        <v>191</v>
      </c>
      <c r="AU110" s="276" t="s">
        <v>83</v>
      </c>
      <c r="AV110" s="15" t="s">
        <v>81</v>
      </c>
      <c r="AW110" s="15" t="s">
        <v>37</v>
      </c>
      <c r="AX110" s="15" t="s">
        <v>74</v>
      </c>
      <c r="AY110" s="276" t="s">
        <v>182</v>
      </c>
    </row>
    <row r="111" spans="2:65" s="12" customFormat="1" ht="13.5">
      <c r="B111" s="217"/>
      <c r="C111" s="218"/>
      <c r="D111" s="219" t="s">
        <v>191</v>
      </c>
      <c r="E111" s="220" t="s">
        <v>21</v>
      </c>
      <c r="F111" s="221" t="s">
        <v>817</v>
      </c>
      <c r="G111" s="218"/>
      <c r="H111" s="222">
        <v>4</v>
      </c>
      <c r="I111" s="223"/>
      <c r="J111" s="218"/>
      <c r="K111" s="218"/>
      <c r="L111" s="224"/>
      <c r="M111" s="225"/>
      <c r="N111" s="226"/>
      <c r="O111" s="226"/>
      <c r="P111" s="226"/>
      <c r="Q111" s="226"/>
      <c r="R111" s="226"/>
      <c r="S111" s="226"/>
      <c r="T111" s="227"/>
      <c r="AT111" s="228" t="s">
        <v>191</v>
      </c>
      <c r="AU111" s="228" t="s">
        <v>83</v>
      </c>
      <c r="AV111" s="12" t="s">
        <v>83</v>
      </c>
      <c r="AW111" s="12" t="s">
        <v>37</v>
      </c>
      <c r="AX111" s="12" t="s">
        <v>74</v>
      </c>
      <c r="AY111" s="228" t="s">
        <v>182</v>
      </c>
    </row>
    <row r="112" spans="2:65" s="12" customFormat="1" ht="13.5">
      <c r="B112" s="217"/>
      <c r="C112" s="218"/>
      <c r="D112" s="219" t="s">
        <v>191</v>
      </c>
      <c r="E112" s="220" t="s">
        <v>21</v>
      </c>
      <c r="F112" s="221" t="s">
        <v>818</v>
      </c>
      <c r="G112" s="218"/>
      <c r="H112" s="222">
        <v>4</v>
      </c>
      <c r="I112" s="223"/>
      <c r="J112" s="218"/>
      <c r="K112" s="218"/>
      <c r="L112" s="224"/>
      <c r="M112" s="225"/>
      <c r="N112" s="226"/>
      <c r="O112" s="226"/>
      <c r="P112" s="226"/>
      <c r="Q112" s="226"/>
      <c r="R112" s="226"/>
      <c r="S112" s="226"/>
      <c r="T112" s="227"/>
      <c r="AT112" s="228" t="s">
        <v>191</v>
      </c>
      <c r="AU112" s="228" t="s">
        <v>83</v>
      </c>
      <c r="AV112" s="12" t="s">
        <v>83</v>
      </c>
      <c r="AW112" s="12" t="s">
        <v>37</v>
      </c>
      <c r="AX112" s="12" t="s">
        <v>74</v>
      </c>
      <c r="AY112" s="228" t="s">
        <v>182</v>
      </c>
    </row>
    <row r="113" spans="2:65" s="12" customFormat="1" ht="13.5">
      <c r="B113" s="217"/>
      <c r="C113" s="218"/>
      <c r="D113" s="219" t="s">
        <v>191</v>
      </c>
      <c r="E113" s="220" t="s">
        <v>21</v>
      </c>
      <c r="F113" s="221" t="s">
        <v>819</v>
      </c>
      <c r="G113" s="218"/>
      <c r="H113" s="222">
        <v>1</v>
      </c>
      <c r="I113" s="223"/>
      <c r="J113" s="218"/>
      <c r="K113" s="218"/>
      <c r="L113" s="224"/>
      <c r="M113" s="225"/>
      <c r="N113" s="226"/>
      <c r="O113" s="226"/>
      <c r="P113" s="226"/>
      <c r="Q113" s="226"/>
      <c r="R113" s="226"/>
      <c r="S113" s="226"/>
      <c r="T113" s="227"/>
      <c r="AT113" s="228" t="s">
        <v>191</v>
      </c>
      <c r="AU113" s="228" t="s">
        <v>83</v>
      </c>
      <c r="AV113" s="12" t="s">
        <v>83</v>
      </c>
      <c r="AW113" s="12" t="s">
        <v>37</v>
      </c>
      <c r="AX113" s="12" t="s">
        <v>74</v>
      </c>
      <c r="AY113" s="228" t="s">
        <v>182</v>
      </c>
    </row>
    <row r="114" spans="2:65" s="12" customFormat="1" ht="13.5">
      <c r="B114" s="217"/>
      <c r="C114" s="218"/>
      <c r="D114" s="219" t="s">
        <v>191</v>
      </c>
      <c r="E114" s="220" t="s">
        <v>21</v>
      </c>
      <c r="F114" s="221" t="s">
        <v>820</v>
      </c>
      <c r="G114" s="218"/>
      <c r="H114" s="222">
        <v>1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191</v>
      </c>
      <c r="AU114" s="228" t="s">
        <v>83</v>
      </c>
      <c r="AV114" s="12" t="s">
        <v>83</v>
      </c>
      <c r="AW114" s="12" t="s">
        <v>37</v>
      </c>
      <c r="AX114" s="12" t="s">
        <v>74</v>
      </c>
      <c r="AY114" s="228" t="s">
        <v>182</v>
      </c>
    </row>
    <row r="115" spans="2:65" s="14" customFormat="1" ht="13.5">
      <c r="B115" s="246"/>
      <c r="C115" s="247"/>
      <c r="D115" s="219" t="s">
        <v>191</v>
      </c>
      <c r="E115" s="248" t="s">
        <v>21</v>
      </c>
      <c r="F115" s="249" t="s">
        <v>281</v>
      </c>
      <c r="G115" s="247"/>
      <c r="H115" s="250">
        <v>20</v>
      </c>
      <c r="I115" s="251"/>
      <c r="J115" s="247"/>
      <c r="K115" s="247"/>
      <c r="L115" s="252"/>
      <c r="M115" s="253"/>
      <c r="N115" s="254"/>
      <c r="O115" s="254"/>
      <c r="P115" s="254"/>
      <c r="Q115" s="254"/>
      <c r="R115" s="254"/>
      <c r="S115" s="254"/>
      <c r="T115" s="255"/>
      <c r="AT115" s="256" t="s">
        <v>191</v>
      </c>
      <c r="AU115" s="256" t="s">
        <v>83</v>
      </c>
      <c r="AV115" s="14" t="s">
        <v>189</v>
      </c>
      <c r="AW115" s="14" t="s">
        <v>37</v>
      </c>
      <c r="AX115" s="14" t="s">
        <v>81</v>
      </c>
      <c r="AY115" s="256" t="s">
        <v>182</v>
      </c>
    </row>
    <row r="116" spans="2:65" s="1" customFormat="1" ht="38.25" customHeight="1">
      <c r="B116" s="43"/>
      <c r="C116" s="205" t="s">
        <v>214</v>
      </c>
      <c r="D116" s="205" t="s">
        <v>184</v>
      </c>
      <c r="E116" s="206" t="s">
        <v>821</v>
      </c>
      <c r="F116" s="207" t="s">
        <v>822</v>
      </c>
      <c r="G116" s="208" t="s">
        <v>204</v>
      </c>
      <c r="H116" s="209">
        <v>600</v>
      </c>
      <c r="I116" s="210"/>
      <c r="J116" s="211">
        <f>ROUND(I116*H116,2)</f>
        <v>0</v>
      </c>
      <c r="K116" s="207" t="s">
        <v>188</v>
      </c>
      <c r="L116" s="63"/>
      <c r="M116" s="212" t="s">
        <v>21</v>
      </c>
      <c r="N116" s="213" t="s">
        <v>45</v>
      </c>
      <c r="O116" s="44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AR116" s="26" t="s">
        <v>189</v>
      </c>
      <c r="AT116" s="26" t="s">
        <v>184</v>
      </c>
      <c r="AU116" s="26" t="s">
        <v>83</v>
      </c>
      <c r="AY116" s="26" t="s">
        <v>182</v>
      </c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26" t="s">
        <v>81</v>
      </c>
      <c r="BK116" s="216">
        <f>ROUND(I116*H116,2)</f>
        <v>0</v>
      </c>
      <c r="BL116" s="26" t="s">
        <v>189</v>
      </c>
      <c r="BM116" s="26" t="s">
        <v>823</v>
      </c>
    </row>
    <row r="117" spans="2:65" s="12" customFormat="1" ht="13.5">
      <c r="B117" s="217"/>
      <c r="C117" s="218"/>
      <c r="D117" s="219" t="s">
        <v>191</v>
      </c>
      <c r="E117" s="218"/>
      <c r="F117" s="221" t="s">
        <v>824</v>
      </c>
      <c r="G117" s="218"/>
      <c r="H117" s="222">
        <v>600</v>
      </c>
      <c r="I117" s="223"/>
      <c r="J117" s="218"/>
      <c r="K117" s="218"/>
      <c r="L117" s="224"/>
      <c r="M117" s="225"/>
      <c r="N117" s="226"/>
      <c r="O117" s="226"/>
      <c r="P117" s="226"/>
      <c r="Q117" s="226"/>
      <c r="R117" s="226"/>
      <c r="S117" s="226"/>
      <c r="T117" s="227"/>
      <c r="AT117" s="228" t="s">
        <v>191</v>
      </c>
      <c r="AU117" s="228" t="s">
        <v>83</v>
      </c>
      <c r="AV117" s="12" t="s">
        <v>83</v>
      </c>
      <c r="AW117" s="12" t="s">
        <v>6</v>
      </c>
      <c r="AX117" s="12" t="s">
        <v>81</v>
      </c>
      <c r="AY117" s="228" t="s">
        <v>182</v>
      </c>
    </row>
    <row r="118" spans="2:65" s="1" customFormat="1" ht="16.5" customHeight="1">
      <c r="B118" s="43"/>
      <c r="C118" s="205" t="s">
        <v>218</v>
      </c>
      <c r="D118" s="205" t="s">
        <v>184</v>
      </c>
      <c r="E118" s="206" t="s">
        <v>825</v>
      </c>
      <c r="F118" s="207" t="s">
        <v>826</v>
      </c>
      <c r="G118" s="208" t="s">
        <v>204</v>
      </c>
      <c r="H118" s="209">
        <v>2</v>
      </c>
      <c r="I118" s="210"/>
      <c r="J118" s="211">
        <f>ROUND(I118*H118,2)</f>
        <v>0</v>
      </c>
      <c r="K118" s="207" t="s">
        <v>188</v>
      </c>
      <c r="L118" s="63"/>
      <c r="M118" s="212" t="s">
        <v>21</v>
      </c>
      <c r="N118" s="213" t="s">
        <v>45</v>
      </c>
      <c r="O118" s="44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AR118" s="26" t="s">
        <v>189</v>
      </c>
      <c r="AT118" s="26" t="s">
        <v>184</v>
      </c>
      <c r="AU118" s="26" t="s">
        <v>83</v>
      </c>
      <c r="AY118" s="26" t="s">
        <v>182</v>
      </c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26" t="s">
        <v>81</v>
      </c>
      <c r="BK118" s="216">
        <f>ROUND(I118*H118,2)</f>
        <v>0</v>
      </c>
      <c r="BL118" s="26" t="s">
        <v>189</v>
      </c>
      <c r="BM118" s="26" t="s">
        <v>827</v>
      </c>
    </row>
    <row r="119" spans="2:65" s="15" customFormat="1" ht="13.5">
      <c r="B119" s="267"/>
      <c r="C119" s="268"/>
      <c r="D119" s="219" t="s">
        <v>191</v>
      </c>
      <c r="E119" s="269" t="s">
        <v>21</v>
      </c>
      <c r="F119" s="270" t="s">
        <v>816</v>
      </c>
      <c r="G119" s="268"/>
      <c r="H119" s="269" t="s">
        <v>21</v>
      </c>
      <c r="I119" s="271"/>
      <c r="J119" s="268"/>
      <c r="K119" s="268"/>
      <c r="L119" s="272"/>
      <c r="M119" s="273"/>
      <c r="N119" s="274"/>
      <c r="O119" s="274"/>
      <c r="P119" s="274"/>
      <c r="Q119" s="274"/>
      <c r="R119" s="274"/>
      <c r="S119" s="274"/>
      <c r="T119" s="275"/>
      <c r="AT119" s="276" t="s">
        <v>191</v>
      </c>
      <c r="AU119" s="276" t="s">
        <v>83</v>
      </c>
      <c r="AV119" s="15" t="s">
        <v>81</v>
      </c>
      <c r="AW119" s="15" t="s">
        <v>37</v>
      </c>
      <c r="AX119" s="15" t="s">
        <v>74</v>
      </c>
      <c r="AY119" s="276" t="s">
        <v>182</v>
      </c>
    </row>
    <row r="120" spans="2:65" s="12" customFormat="1" ht="13.5">
      <c r="B120" s="217"/>
      <c r="C120" s="218"/>
      <c r="D120" s="219" t="s">
        <v>191</v>
      </c>
      <c r="E120" s="220" t="s">
        <v>21</v>
      </c>
      <c r="F120" s="221" t="s">
        <v>828</v>
      </c>
      <c r="G120" s="218"/>
      <c r="H120" s="222">
        <v>2</v>
      </c>
      <c r="I120" s="223"/>
      <c r="J120" s="218"/>
      <c r="K120" s="218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191</v>
      </c>
      <c r="AU120" s="228" t="s">
        <v>83</v>
      </c>
      <c r="AV120" s="12" t="s">
        <v>83</v>
      </c>
      <c r="AW120" s="12" t="s">
        <v>37</v>
      </c>
      <c r="AX120" s="12" t="s">
        <v>74</v>
      </c>
      <c r="AY120" s="228" t="s">
        <v>182</v>
      </c>
    </row>
    <row r="121" spans="2:65" s="14" customFormat="1" ht="13.5">
      <c r="B121" s="246"/>
      <c r="C121" s="247"/>
      <c r="D121" s="219" t="s">
        <v>191</v>
      </c>
      <c r="E121" s="248" t="s">
        <v>21</v>
      </c>
      <c r="F121" s="249" t="s">
        <v>281</v>
      </c>
      <c r="G121" s="247"/>
      <c r="H121" s="250">
        <v>2</v>
      </c>
      <c r="I121" s="251"/>
      <c r="J121" s="247"/>
      <c r="K121" s="247"/>
      <c r="L121" s="252"/>
      <c r="M121" s="253"/>
      <c r="N121" s="254"/>
      <c r="O121" s="254"/>
      <c r="P121" s="254"/>
      <c r="Q121" s="254"/>
      <c r="R121" s="254"/>
      <c r="S121" s="254"/>
      <c r="T121" s="255"/>
      <c r="AT121" s="256" t="s">
        <v>191</v>
      </c>
      <c r="AU121" s="256" t="s">
        <v>83</v>
      </c>
      <c r="AV121" s="14" t="s">
        <v>189</v>
      </c>
      <c r="AW121" s="14" t="s">
        <v>37</v>
      </c>
      <c r="AX121" s="14" t="s">
        <v>81</v>
      </c>
      <c r="AY121" s="256" t="s">
        <v>182</v>
      </c>
    </row>
    <row r="122" spans="2:65" s="1" customFormat="1" ht="38.25" customHeight="1">
      <c r="B122" s="43"/>
      <c r="C122" s="205" t="s">
        <v>223</v>
      </c>
      <c r="D122" s="205" t="s">
        <v>184</v>
      </c>
      <c r="E122" s="206" t="s">
        <v>829</v>
      </c>
      <c r="F122" s="207" t="s">
        <v>830</v>
      </c>
      <c r="G122" s="208" t="s">
        <v>204</v>
      </c>
      <c r="H122" s="209">
        <v>60</v>
      </c>
      <c r="I122" s="210"/>
      <c r="J122" s="211">
        <f>ROUND(I122*H122,2)</f>
        <v>0</v>
      </c>
      <c r="K122" s="207" t="s">
        <v>188</v>
      </c>
      <c r="L122" s="63"/>
      <c r="M122" s="212" t="s">
        <v>21</v>
      </c>
      <c r="N122" s="213" t="s">
        <v>45</v>
      </c>
      <c r="O122" s="44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AR122" s="26" t="s">
        <v>189</v>
      </c>
      <c r="AT122" s="26" t="s">
        <v>184</v>
      </c>
      <c r="AU122" s="26" t="s">
        <v>83</v>
      </c>
      <c r="AY122" s="26" t="s">
        <v>182</v>
      </c>
      <c r="BE122" s="216">
        <f>IF(N122="základní",J122,0)</f>
        <v>0</v>
      </c>
      <c r="BF122" s="216">
        <f>IF(N122="snížená",J122,0)</f>
        <v>0</v>
      </c>
      <c r="BG122" s="216">
        <f>IF(N122="zákl. přenesená",J122,0)</f>
        <v>0</v>
      </c>
      <c r="BH122" s="216">
        <f>IF(N122="sníž. přenesená",J122,0)</f>
        <v>0</v>
      </c>
      <c r="BI122" s="216">
        <f>IF(N122="nulová",J122,0)</f>
        <v>0</v>
      </c>
      <c r="BJ122" s="26" t="s">
        <v>81</v>
      </c>
      <c r="BK122" s="216">
        <f>ROUND(I122*H122,2)</f>
        <v>0</v>
      </c>
      <c r="BL122" s="26" t="s">
        <v>189</v>
      </c>
      <c r="BM122" s="26" t="s">
        <v>831</v>
      </c>
    </row>
    <row r="123" spans="2:65" s="12" customFormat="1" ht="13.5">
      <c r="B123" s="217"/>
      <c r="C123" s="218"/>
      <c r="D123" s="219" t="s">
        <v>191</v>
      </c>
      <c r="E123" s="218"/>
      <c r="F123" s="221" t="s">
        <v>832</v>
      </c>
      <c r="G123" s="218"/>
      <c r="H123" s="222">
        <v>60</v>
      </c>
      <c r="I123" s="223"/>
      <c r="J123" s="218"/>
      <c r="K123" s="218"/>
      <c r="L123" s="224"/>
      <c r="M123" s="225"/>
      <c r="N123" s="226"/>
      <c r="O123" s="226"/>
      <c r="P123" s="226"/>
      <c r="Q123" s="226"/>
      <c r="R123" s="226"/>
      <c r="S123" s="226"/>
      <c r="T123" s="227"/>
      <c r="AT123" s="228" t="s">
        <v>191</v>
      </c>
      <c r="AU123" s="228" t="s">
        <v>83</v>
      </c>
      <c r="AV123" s="12" t="s">
        <v>83</v>
      </c>
      <c r="AW123" s="12" t="s">
        <v>6</v>
      </c>
      <c r="AX123" s="12" t="s">
        <v>81</v>
      </c>
      <c r="AY123" s="228" t="s">
        <v>182</v>
      </c>
    </row>
    <row r="124" spans="2:65" s="1" customFormat="1" ht="25.5" customHeight="1">
      <c r="B124" s="43"/>
      <c r="C124" s="205" t="s">
        <v>228</v>
      </c>
      <c r="D124" s="205" t="s">
        <v>184</v>
      </c>
      <c r="E124" s="206" t="s">
        <v>833</v>
      </c>
      <c r="F124" s="207" t="s">
        <v>834</v>
      </c>
      <c r="G124" s="208" t="s">
        <v>204</v>
      </c>
      <c r="H124" s="209">
        <v>30</v>
      </c>
      <c r="I124" s="210"/>
      <c r="J124" s="211">
        <f>ROUND(I124*H124,2)</f>
        <v>0</v>
      </c>
      <c r="K124" s="207" t="s">
        <v>188</v>
      </c>
      <c r="L124" s="63"/>
      <c r="M124" s="212" t="s">
        <v>21</v>
      </c>
      <c r="N124" s="213" t="s">
        <v>45</v>
      </c>
      <c r="O124" s="44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AR124" s="26" t="s">
        <v>189</v>
      </c>
      <c r="AT124" s="26" t="s">
        <v>184</v>
      </c>
      <c r="AU124" s="26" t="s">
        <v>83</v>
      </c>
      <c r="AY124" s="26" t="s">
        <v>182</v>
      </c>
      <c r="BE124" s="216">
        <f>IF(N124="základní",J124,0)</f>
        <v>0</v>
      </c>
      <c r="BF124" s="216">
        <f>IF(N124="snížená",J124,0)</f>
        <v>0</v>
      </c>
      <c r="BG124" s="216">
        <f>IF(N124="zákl. přenesená",J124,0)</f>
        <v>0</v>
      </c>
      <c r="BH124" s="216">
        <f>IF(N124="sníž. přenesená",J124,0)</f>
        <v>0</v>
      </c>
      <c r="BI124" s="216">
        <f>IF(N124="nulová",J124,0)</f>
        <v>0</v>
      </c>
      <c r="BJ124" s="26" t="s">
        <v>81</v>
      </c>
      <c r="BK124" s="216">
        <f>ROUND(I124*H124,2)</f>
        <v>0</v>
      </c>
      <c r="BL124" s="26" t="s">
        <v>189</v>
      </c>
      <c r="BM124" s="26" t="s">
        <v>835</v>
      </c>
    </row>
    <row r="125" spans="2:65" s="15" customFormat="1" ht="13.5">
      <c r="B125" s="267"/>
      <c r="C125" s="268"/>
      <c r="D125" s="219" t="s">
        <v>191</v>
      </c>
      <c r="E125" s="269" t="s">
        <v>21</v>
      </c>
      <c r="F125" s="270" t="s">
        <v>812</v>
      </c>
      <c r="G125" s="268"/>
      <c r="H125" s="269" t="s">
        <v>21</v>
      </c>
      <c r="I125" s="271"/>
      <c r="J125" s="268"/>
      <c r="K125" s="268"/>
      <c r="L125" s="272"/>
      <c r="M125" s="273"/>
      <c r="N125" s="274"/>
      <c r="O125" s="274"/>
      <c r="P125" s="274"/>
      <c r="Q125" s="274"/>
      <c r="R125" s="274"/>
      <c r="S125" s="274"/>
      <c r="T125" s="275"/>
      <c r="AT125" s="276" t="s">
        <v>191</v>
      </c>
      <c r="AU125" s="276" t="s">
        <v>83</v>
      </c>
      <c r="AV125" s="15" t="s">
        <v>81</v>
      </c>
      <c r="AW125" s="15" t="s">
        <v>37</v>
      </c>
      <c r="AX125" s="15" t="s">
        <v>74</v>
      </c>
      <c r="AY125" s="276" t="s">
        <v>182</v>
      </c>
    </row>
    <row r="126" spans="2:65" s="12" customFormat="1" ht="13.5">
      <c r="B126" s="217"/>
      <c r="C126" s="218"/>
      <c r="D126" s="219" t="s">
        <v>191</v>
      </c>
      <c r="E126" s="220" t="s">
        <v>21</v>
      </c>
      <c r="F126" s="221" t="s">
        <v>836</v>
      </c>
      <c r="G126" s="218"/>
      <c r="H126" s="222">
        <v>22</v>
      </c>
      <c r="I126" s="223"/>
      <c r="J126" s="218"/>
      <c r="K126" s="218"/>
      <c r="L126" s="224"/>
      <c r="M126" s="225"/>
      <c r="N126" s="226"/>
      <c r="O126" s="226"/>
      <c r="P126" s="226"/>
      <c r="Q126" s="226"/>
      <c r="R126" s="226"/>
      <c r="S126" s="226"/>
      <c r="T126" s="227"/>
      <c r="AT126" s="228" t="s">
        <v>191</v>
      </c>
      <c r="AU126" s="228" t="s">
        <v>83</v>
      </c>
      <c r="AV126" s="12" t="s">
        <v>83</v>
      </c>
      <c r="AW126" s="12" t="s">
        <v>37</v>
      </c>
      <c r="AX126" s="12" t="s">
        <v>74</v>
      </c>
      <c r="AY126" s="228" t="s">
        <v>182</v>
      </c>
    </row>
    <row r="127" spans="2:65" s="15" customFormat="1" ht="13.5">
      <c r="B127" s="267"/>
      <c r="C127" s="268"/>
      <c r="D127" s="219" t="s">
        <v>191</v>
      </c>
      <c r="E127" s="269" t="s">
        <v>21</v>
      </c>
      <c r="F127" s="270" t="s">
        <v>816</v>
      </c>
      <c r="G127" s="268"/>
      <c r="H127" s="269" t="s">
        <v>21</v>
      </c>
      <c r="I127" s="271"/>
      <c r="J127" s="268"/>
      <c r="K127" s="268"/>
      <c r="L127" s="272"/>
      <c r="M127" s="273"/>
      <c r="N127" s="274"/>
      <c r="O127" s="274"/>
      <c r="P127" s="274"/>
      <c r="Q127" s="274"/>
      <c r="R127" s="274"/>
      <c r="S127" s="274"/>
      <c r="T127" s="275"/>
      <c r="AT127" s="276" t="s">
        <v>191</v>
      </c>
      <c r="AU127" s="276" t="s">
        <v>83</v>
      </c>
      <c r="AV127" s="15" t="s">
        <v>81</v>
      </c>
      <c r="AW127" s="15" t="s">
        <v>37</v>
      </c>
      <c r="AX127" s="15" t="s">
        <v>74</v>
      </c>
      <c r="AY127" s="276" t="s">
        <v>182</v>
      </c>
    </row>
    <row r="128" spans="2:65" s="12" customFormat="1" ht="13.5">
      <c r="B128" s="217"/>
      <c r="C128" s="218"/>
      <c r="D128" s="219" t="s">
        <v>191</v>
      </c>
      <c r="E128" s="220" t="s">
        <v>21</v>
      </c>
      <c r="F128" s="221" t="s">
        <v>837</v>
      </c>
      <c r="G128" s="218"/>
      <c r="H128" s="222">
        <v>8</v>
      </c>
      <c r="I128" s="223"/>
      <c r="J128" s="218"/>
      <c r="K128" s="218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191</v>
      </c>
      <c r="AU128" s="228" t="s">
        <v>83</v>
      </c>
      <c r="AV128" s="12" t="s">
        <v>83</v>
      </c>
      <c r="AW128" s="12" t="s">
        <v>37</v>
      </c>
      <c r="AX128" s="12" t="s">
        <v>74</v>
      </c>
      <c r="AY128" s="228" t="s">
        <v>182</v>
      </c>
    </row>
    <row r="129" spans="2:65" s="14" customFormat="1" ht="13.5">
      <c r="B129" s="246"/>
      <c r="C129" s="247"/>
      <c r="D129" s="219" t="s">
        <v>191</v>
      </c>
      <c r="E129" s="248" t="s">
        <v>21</v>
      </c>
      <c r="F129" s="249" t="s">
        <v>281</v>
      </c>
      <c r="G129" s="247"/>
      <c r="H129" s="250">
        <v>30</v>
      </c>
      <c r="I129" s="251"/>
      <c r="J129" s="247"/>
      <c r="K129" s="247"/>
      <c r="L129" s="252"/>
      <c r="M129" s="253"/>
      <c r="N129" s="254"/>
      <c r="O129" s="254"/>
      <c r="P129" s="254"/>
      <c r="Q129" s="254"/>
      <c r="R129" s="254"/>
      <c r="S129" s="254"/>
      <c r="T129" s="255"/>
      <c r="AT129" s="256" t="s">
        <v>191</v>
      </c>
      <c r="AU129" s="256" t="s">
        <v>83</v>
      </c>
      <c r="AV129" s="14" t="s">
        <v>189</v>
      </c>
      <c r="AW129" s="14" t="s">
        <v>37</v>
      </c>
      <c r="AX129" s="14" t="s">
        <v>81</v>
      </c>
      <c r="AY129" s="256" t="s">
        <v>182</v>
      </c>
    </row>
    <row r="130" spans="2:65" s="1" customFormat="1" ht="51" customHeight="1">
      <c r="B130" s="43"/>
      <c r="C130" s="205" t="s">
        <v>233</v>
      </c>
      <c r="D130" s="205" t="s">
        <v>184</v>
      </c>
      <c r="E130" s="206" t="s">
        <v>838</v>
      </c>
      <c r="F130" s="207" t="s">
        <v>839</v>
      </c>
      <c r="G130" s="208" t="s">
        <v>204</v>
      </c>
      <c r="H130" s="209">
        <v>900</v>
      </c>
      <c r="I130" s="210"/>
      <c r="J130" s="211">
        <f>ROUND(I130*H130,2)</f>
        <v>0</v>
      </c>
      <c r="K130" s="207" t="s">
        <v>188</v>
      </c>
      <c r="L130" s="63"/>
      <c r="M130" s="212" t="s">
        <v>21</v>
      </c>
      <c r="N130" s="213" t="s">
        <v>45</v>
      </c>
      <c r="O130" s="44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AR130" s="26" t="s">
        <v>189</v>
      </c>
      <c r="AT130" s="26" t="s">
        <v>184</v>
      </c>
      <c r="AU130" s="26" t="s">
        <v>83</v>
      </c>
      <c r="AY130" s="26" t="s">
        <v>182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26" t="s">
        <v>81</v>
      </c>
      <c r="BK130" s="216">
        <f>ROUND(I130*H130,2)</f>
        <v>0</v>
      </c>
      <c r="BL130" s="26" t="s">
        <v>189</v>
      </c>
      <c r="BM130" s="26" t="s">
        <v>840</v>
      </c>
    </row>
    <row r="131" spans="2:65" s="12" customFormat="1" ht="13.5">
      <c r="B131" s="217"/>
      <c r="C131" s="218"/>
      <c r="D131" s="219" t="s">
        <v>191</v>
      </c>
      <c r="E131" s="218"/>
      <c r="F131" s="221" t="s">
        <v>841</v>
      </c>
      <c r="G131" s="218"/>
      <c r="H131" s="222">
        <v>900</v>
      </c>
      <c r="I131" s="223"/>
      <c r="J131" s="218"/>
      <c r="K131" s="218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191</v>
      </c>
      <c r="AU131" s="228" t="s">
        <v>83</v>
      </c>
      <c r="AV131" s="12" t="s">
        <v>83</v>
      </c>
      <c r="AW131" s="12" t="s">
        <v>6</v>
      </c>
      <c r="AX131" s="12" t="s">
        <v>81</v>
      </c>
      <c r="AY131" s="228" t="s">
        <v>182</v>
      </c>
    </row>
    <row r="132" spans="2:65" s="1" customFormat="1" ht="51" customHeight="1">
      <c r="B132" s="43"/>
      <c r="C132" s="205" t="s">
        <v>239</v>
      </c>
      <c r="D132" s="205" t="s">
        <v>184</v>
      </c>
      <c r="E132" s="206" t="s">
        <v>842</v>
      </c>
      <c r="F132" s="207" t="s">
        <v>843</v>
      </c>
      <c r="G132" s="208" t="s">
        <v>204</v>
      </c>
      <c r="H132" s="209">
        <v>3</v>
      </c>
      <c r="I132" s="210"/>
      <c r="J132" s="211">
        <f>ROUND(I132*H132,2)</f>
        <v>0</v>
      </c>
      <c r="K132" s="207" t="s">
        <v>188</v>
      </c>
      <c r="L132" s="63"/>
      <c r="M132" s="212" t="s">
        <v>21</v>
      </c>
      <c r="N132" s="213" t="s">
        <v>45</v>
      </c>
      <c r="O132" s="44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AR132" s="26" t="s">
        <v>189</v>
      </c>
      <c r="AT132" s="26" t="s">
        <v>184</v>
      </c>
      <c r="AU132" s="26" t="s">
        <v>83</v>
      </c>
      <c r="AY132" s="26" t="s">
        <v>182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26" t="s">
        <v>81</v>
      </c>
      <c r="BK132" s="216">
        <f>ROUND(I132*H132,2)</f>
        <v>0</v>
      </c>
      <c r="BL132" s="26" t="s">
        <v>189</v>
      </c>
      <c r="BM132" s="26" t="s">
        <v>844</v>
      </c>
    </row>
    <row r="133" spans="2:65" s="15" customFormat="1" ht="13.5">
      <c r="B133" s="267"/>
      <c r="C133" s="268"/>
      <c r="D133" s="219" t="s">
        <v>191</v>
      </c>
      <c r="E133" s="269" t="s">
        <v>21</v>
      </c>
      <c r="F133" s="270" t="s">
        <v>812</v>
      </c>
      <c r="G133" s="268"/>
      <c r="H133" s="269" t="s">
        <v>21</v>
      </c>
      <c r="I133" s="271"/>
      <c r="J133" s="268"/>
      <c r="K133" s="268"/>
      <c r="L133" s="272"/>
      <c r="M133" s="273"/>
      <c r="N133" s="274"/>
      <c r="O133" s="274"/>
      <c r="P133" s="274"/>
      <c r="Q133" s="274"/>
      <c r="R133" s="274"/>
      <c r="S133" s="274"/>
      <c r="T133" s="275"/>
      <c r="AT133" s="276" t="s">
        <v>191</v>
      </c>
      <c r="AU133" s="276" t="s">
        <v>83</v>
      </c>
      <c r="AV133" s="15" t="s">
        <v>81</v>
      </c>
      <c r="AW133" s="15" t="s">
        <v>37</v>
      </c>
      <c r="AX133" s="15" t="s">
        <v>74</v>
      </c>
      <c r="AY133" s="276" t="s">
        <v>182</v>
      </c>
    </row>
    <row r="134" spans="2:65" s="12" customFormat="1" ht="13.5">
      <c r="B134" s="217"/>
      <c r="C134" s="218"/>
      <c r="D134" s="219" t="s">
        <v>191</v>
      </c>
      <c r="E134" s="220" t="s">
        <v>21</v>
      </c>
      <c r="F134" s="221" t="s">
        <v>845</v>
      </c>
      <c r="G134" s="218"/>
      <c r="H134" s="222">
        <v>3</v>
      </c>
      <c r="I134" s="223"/>
      <c r="J134" s="218"/>
      <c r="K134" s="218"/>
      <c r="L134" s="224"/>
      <c r="M134" s="225"/>
      <c r="N134" s="226"/>
      <c r="O134" s="226"/>
      <c r="P134" s="226"/>
      <c r="Q134" s="226"/>
      <c r="R134" s="226"/>
      <c r="S134" s="226"/>
      <c r="T134" s="227"/>
      <c r="AT134" s="228" t="s">
        <v>191</v>
      </c>
      <c r="AU134" s="228" t="s">
        <v>83</v>
      </c>
      <c r="AV134" s="12" t="s">
        <v>83</v>
      </c>
      <c r="AW134" s="12" t="s">
        <v>37</v>
      </c>
      <c r="AX134" s="12" t="s">
        <v>81</v>
      </c>
      <c r="AY134" s="228" t="s">
        <v>182</v>
      </c>
    </row>
    <row r="135" spans="2:65" s="1" customFormat="1" ht="51" customHeight="1">
      <c r="B135" s="43"/>
      <c r="C135" s="205" t="s">
        <v>243</v>
      </c>
      <c r="D135" s="205" t="s">
        <v>184</v>
      </c>
      <c r="E135" s="206" t="s">
        <v>846</v>
      </c>
      <c r="F135" s="207" t="s">
        <v>847</v>
      </c>
      <c r="G135" s="208" t="s">
        <v>204</v>
      </c>
      <c r="H135" s="209">
        <v>90</v>
      </c>
      <c r="I135" s="210"/>
      <c r="J135" s="211">
        <f>ROUND(I135*H135,2)</f>
        <v>0</v>
      </c>
      <c r="K135" s="207" t="s">
        <v>188</v>
      </c>
      <c r="L135" s="63"/>
      <c r="M135" s="212" t="s">
        <v>21</v>
      </c>
      <c r="N135" s="213" t="s">
        <v>45</v>
      </c>
      <c r="O135" s="44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AR135" s="26" t="s">
        <v>189</v>
      </c>
      <c r="AT135" s="26" t="s">
        <v>184</v>
      </c>
      <c r="AU135" s="26" t="s">
        <v>83</v>
      </c>
      <c r="AY135" s="26" t="s">
        <v>182</v>
      </c>
      <c r="BE135" s="216">
        <f>IF(N135="základní",J135,0)</f>
        <v>0</v>
      </c>
      <c r="BF135" s="216">
        <f>IF(N135="snížená",J135,0)</f>
        <v>0</v>
      </c>
      <c r="BG135" s="216">
        <f>IF(N135="zákl. přenesená",J135,0)</f>
        <v>0</v>
      </c>
      <c r="BH135" s="216">
        <f>IF(N135="sníž. přenesená",J135,0)</f>
        <v>0</v>
      </c>
      <c r="BI135" s="216">
        <f>IF(N135="nulová",J135,0)</f>
        <v>0</v>
      </c>
      <c r="BJ135" s="26" t="s">
        <v>81</v>
      </c>
      <c r="BK135" s="216">
        <f>ROUND(I135*H135,2)</f>
        <v>0</v>
      </c>
      <c r="BL135" s="26" t="s">
        <v>189</v>
      </c>
      <c r="BM135" s="26" t="s">
        <v>848</v>
      </c>
    </row>
    <row r="136" spans="2:65" s="12" customFormat="1" ht="13.5">
      <c r="B136" s="217"/>
      <c r="C136" s="218"/>
      <c r="D136" s="219" t="s">
        <v>191</v>
      </c>
      <c r="E136" s="218"/>
      <c r="F136" s="221" t="s">
        <v>849</v>
      </c>
      <c r="G136" s="218"/>
      <c r="H136" s="222">
        <v>90</v>
      </c>
      <c r="I136" s="223"/>
      <c r="J136" s="218"/>
      <c r="K136" s="218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191</v>
      </c>
      <c r="AU136" s="228" t="s">
        <v>83</v>
      </c>
      <c r="AV136" s="12" t="s">
        <v>83</v>
      </c>
      <c r="AW136" s="12" t="s">
        <v>6</v>
      </c>
      <c r="AX136" s="12" t="s">
        <v>81</v>
      </c>
      <c r="AY136" s="228" t="s">
        <v>182</v>
      </c>
    </row>
    <row r="137" spans="2:65" s="1" customFormat="1" ht="16.5" customHeight="1">
      <c r="B137" s="43"/>
      <c r="C137" s="205" t="s">
        <v>247</v>
      </c>
      <c r="D137" s="205" t="s">
        <v>184</v>
      </c>
      <c r="E137" s="206" t="s">
        <v>850</v>
      </c>
      <c r="F137" s="207" t="s">
        <v>851</v>
      </c>
      <c r="G137" s="208" t="s">
        <v>204</v>
      </c>
      <c r="H137" s="209">
        <v>2</v>
      </c>
      <c r="I137" s="210"/>
      <c r="J137" s="211">
        <f>ROUND(I137*H137,2)</f>
        <v>0</v>
      </c>
      <c r="K137" s="207" t="s">
        <v>188</v>
      </c>
      <c r="L137" s="63"/>
      <c r="M137" s="212" t="s">
        <v>21</v>
      </c>
      <c r="N137" s="213" t="s">
        <v>45</v>
      </c>
      <c r="O137" s="44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AR137" s="26" t="s">
        <v>189</v>
      </c>
      <c r="AT137" s="26" t="s">
        <v>184</v>
      </c>
      <c r="AU137" s="26" t="s">
        <v>83</v>
      </c>
      <c r="AY137" s="26" t="s">
        <v>182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26" t="s">
        <v>81</v>
      </c>
      <c r="BK137" s="216">
        <f>ROUND(I137*H137,2)</f>
        <v>0</v>
      </c>
      <c r="BL137" s="26" t="s">
        <v>189</v>
      </c>
      <c r="BM137" s="26" t="s">
        <v>852</v>
      </c>
    </row>
    <row r="138" spans="2:65" s="15" customFormat="1" ht="13.5">
      <c r="B138" s="267"/>
      <c r="C138" s="268"/>
      <c r="D138" s="219" t="s">
        <v>191</v>
      </c>
      <c r="E138" s="269" t="s">
        <v>21</v>
      </c>
      <c r="F138" s="270" t="s">
        <v>816</v>
      </c>
      <c r="G138" s="268"/>
      <c r="H138" s="269" t="s">
        <v>21</v>
      </c>
      <c r="I138" s="271"/>
      <c r="J138" s="268"/>
      <c r="K138" s="268"/>
      <c r="L138" s="272"/>
      <c r="M138" s="273"/>
      <c r="N138" s="274"/>
      <c r="O138" s="274"/>
      <c r="P138" s="274"/>
      <c r="Q138" s="274"/>
      <c r="R138" s="274"/>
      <c r="S138" s="274"/>
      <c r="T138" s="275"/>
      <c r="AT138" s="276" t="s">
        <v>191</v>
      </c>
      <c r="AU138" s="276" t="s">
        <v>83</v>
      </c>
      <c r="AV138" s="15" t="s">
        <v>81</v>
      </c>
      <c r="AW138" s="15" t="s">
        <v>37</v>
      </c>
      <c r="AX138" s="15" t="s">
        <v>74</v>
      </c>
      <c r="AY138" s="276" t="s">
        <v>182</v>
      </c>
    </row>
    <row r="139" spans="2:65" s="15" customFormat="1" ht="27">
      <c r="B139" s="267"/>
      <c r="C139" s="268"/>
      <c r="D139" s="219" t="s">
        <v>191</v>
      </c>
      <c r="E139" s="269" t="s">
        <v>21</v>
      </c>
      <c r="F139" s="270" t="s">
        <v>853</v>
      </c>
      <c r="G139" s="268"/>
      <c r="H139" s="269" t="s">
        <v>21</v>
      </c>
      <c r="I139" s="271"/>
      <c r="J139" s="268"/>
      <c r="K139" s="268"/>
      <c r="L139" s="272"/>
      <c r="M139" s="273"/>
      <c r="N139" s="274"/>
      <c r="O139" s="274"/>
      <c r="P139" s="274"/>
      <c r="Q139" s="274"/>
      <c r="R139" s="274"/>
      <c r="S139" s="274"/>
      <c r="T139" s="275"/>
      <c r="AT139" s="276" t="s">
        <v>191</v>
      </c>
      <c r="AU139" s="276" t="s">
        <v>83</v>
      </c>
      <c r="AV139" s="15" t="s">
        <v>81</v>
      </c>
      <c r="AW139" s="15" t="s">
        <v>37</v>
      </c>
      <c r="AX139" s="15" t="s">
        <v>74</v>
      </c>
      <c r="AY139" s="276" t="s">
        <v>182</v>
      </c>
    </row>
    <row r="140" spans="2:65" s="12" customFormat="1" ht="13.5">
      <c r="B140" s="217"/>
      <c r="C140" s="218"/>
      <c r="D140" s="219" t="s">
        <v>191</v>
      </c>
      <c r="E140" s="220" t="s">
        <v>21</v>
      </c>
      <c r="F140" s="221" t="s">
        <v>83</v>
      </c>
      <c r="G140" s="218"/>
      <c r="H140" s="222">
        <v>2</v>
      </c>
      <c r="I140" s="223"/>
      <c r="J140" s="218"/>
      <c r="K140" s="218"/>
      <c r="L140" s="224"/>
      <c r="M140" s="225"/>
      <c r="N140" s="226"/>
      <c r="O140" s="226"/>
      <c r="P140" s="226"/>
      <c r="Q140" s="226"/>
      <c r="R140" s="226"/>
      <c r="S140" s="226"/>
      <c r="T140" s="227"/>
      <c r="AT140" s="228" t="s">
        <v>191</v>
      </c>
      <c r="AU140" s="228" t="s">
        <v>83</v>
      </c>
      <c r="AV140" s="12" t="s">
        <v>83</v>
      </c>
      <c r="AW140" s="12" t="s">
        <v>37</v>
      </c>
      <c r="AX140" s="12" t="s">
        <v>81</v>
      </c>
      <c r="AY140" s="228" t="s">
        <v>182</v>
      </c>
    </row>
    <row r="141" spans="2:65" s="1" customFormat="1" ht="38.25" customHeight="1">
      <c r="B141" s="43"/>
      <c r="C141" s="205" t="s">
        <v>10</v>
      </c>
      <c r="D141" s="205" t="s">
        <v>184</v>
      </c>
      <c r="E141" s="206" t="s">
        <v>854</v>
      </c>
      <c r="F141" s="207" t="s">
        <v>855</v>
      </c>
      <c r="G141" s="208" t="s">
        <v>204</v>
      </c>
      <c r="H141" s="209">
        <v>60</v>
      </c>
      <c r="I141" s="210"/>
      <c r="J141" s="211">
        <f>ROUND(I141*H141,2)</f>
        <v>0</v>
      </c>
      <c r="K141" s="207" t="s">
        <v>188</v>
      </c>
      <c r="L141" s="63"/>
      <c r="M141" s="212" t="s">
        <v>21</v>
      </c>
      <c r="N141" s="213" t="s">
        <v>45</v>
      </c>
      <c r="O141" s="44"/>
      <c r="P141" s="214">
        <f>O141*H141</f>
        <v>0</v>
      </c>
      <c r="Q141" s="214">
        <v>0</v>
      </c>
      <c r="R141" s="214">
        <f>Q141*H141</f>
        <v>0</v>
      </c>
      <c r="S141" s="214">
        <v>0</v>
      </c>
      <c r="T141" s="215">
        <f>S141*H141</f>
        <v>0</v>
      </c>
      <c r="AR141" s="26" t="s">
        <v>189</v>
      </c>
      <c r="AT141" s="26" t="s">
        <v>184</v>
      </c>
      <c r="AU141" s="26" t="s">
        <v>83</v>
      </c>
      <c r="AY141" s="26" t="s">
        <v>182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26" t="s">
        <v>81</v>
      </c>
      <c r="BK141" s="216">
        <f>ROUND(I141*H141,2)</f>
        <v>0</v>
      </c>
      <c r="BL141" s="26" t="s">
        <v>189</v>
      </c>
      <c r="BM141" s="26" t="s">
        <v>856</v>
      </c>
    </row>
    <row r="142" spans="2:65" s="12" customFormat="1" ht="13.5">
      <c r="B142" s="217"/>
      <c r="C142" s="218"/>
      <c r="D142" s="219" t="s">
        <v>191</v>
      </c>
      <c r="E142" s="218"/>
      <c r="F142" s="221" t="s">
        <v>832</v>
      </c>
      <c r="G142" s="218"/>
      <c r="H142" s="222">
        <v>60</v>
      </c>
      <c r="I142" s="223"/>
      <c r="J142" s="218"/>
      <c r="K142" s="218"/>
      <c r="L142" s="224"/>
      <c r="M142" s="225"/>
      <c r="N142" s="226"/>
      <c r="O142" s="226"/>
      <c r="P142" s="226"/>
      <c r="Q142" s="226"/>
      <c r="R142" s="226"/>
      <c r="S142" s="226"/>
      <c r="T142" s="227"/>
      <c r="AT142" s="228" t="s">
        <v>191</v>
      </c>
      <c r="AU142" s="228" t="s">
        <v>83</v>
      </c>
      <c r="AV142" s="12" t="s">
        <v>83</v>
      </c>
      <c r="AW142" s="12" t="s">
        <v>6</v>
      </c>
      <c r="AX142" s="12" t="s">
        <v>81</v>
      </c>
      <c r="AY142" s="228" t="s">
        <v>182</v>
      </c>
    </row>
    <row r="143" spans="2:65" s="1" customFormat="1" ht="25.5" customHeight="1">
      <c r="B143" s="43"/>
      <c r="C143" s="205" t="s">
        <v>260</v>
      </c>
      <c r="D143" s="205" t="s">
        <v>184</v>
      </c>
      <c r="E143" s="206" t="s">
        <v>857</v>
      </c>
      <c r="F143" s="207" t="s">
        <v>858</v>
      </c>
      <c r="G143" s="208" t="s">
        <v>204</v>
      </c>
      <c r="H143" s="209">
        <v>2</v>
      </c>
      <c r="I143" s="210"/>
      <c r="J143" s="211">
        <f>ROUND(I143*H143,2)</f>
        <v>0</v>
      </c>
      <c r="K143" s="207" t="s">
        <v>188</v>
      </c>
      <c r="L143" s="63"/>
      <c r="M143" s="212" t="s">
        <v>21</v>
      </c>
      <c r="N143" s="213" t="s">
        <v>45</v>
      </c>
      <c r="O143" s="44"/>
      <c r="P143" s="214">
        <f>O143*H143</f>
        <v>0</v>
      </c>
      <c r="Q143" s="214">
        <v>0</v>
      </c>
      <c r="R143" s="214">
        <f>Q143*H143</f>
        <v>0</v>
      </c>
      <c r="S143" s="214">
        <v>0</v>
      </c>
      <c r="T143" s="215">
        <f>S143*H143</f>
        <v>0</v>
      </c>
      <c r="AR143" s="26" t="s">
        <v>189</v>
      </c>
      <c r="AT143" s="26" t="s">
        <v>184</v>
      </c>
      <c r="AU143" s="26" t="s">
        <v>83</v>
      </c>
      <c r="AY143" s="26" t="s">
        <v>182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26" t="s">
        <v>81</v>
      </c>
      <c r="BK143" s="216">
        <f>ROUND(I143*H143,2)</f>
        <v>0</v>
      </c>
      <c r="BL143" s="26" t="s">
        <v>189</v>
      </c>
      <c r="BM143" s="26" t="s">
        <v>859</v>
      </c>
    </row>
    <row r="144" spans="2:65" s="1" customFormat="1" ht="51" customHeight="1">
      <c r="B144" s="43"/>
      <c r="C144" s="205" t="s">
        <v>265</v>
      </c>
      <c r="D144" s="205" t="s">
        <v>184</v>
      </c>
      <c r="E144" s="206" t="s">
        <v>860</v>
      </c>
      <c r="F144" s="207" t="s">
        <v>861</v>
      </c>
      <c r="G144" s="208" t="s">
        <v>204</v>
      </c>
      <c r="H144" s="209">
        <v>60</v>
      </c>
      <c r="I144" s="210"/>
      <c r="J144" s="211">
        <f>ROUND(I144*H144,2)</f>
        <v>0</v>
      </c>
      <c r="K144" s="207" t="s">
        <v>188</v>
      </c>
      <c r="L144" s="63"/>
      <c r="M144" s="212" t="s">
        <v>21</v>
      </c>
      <c r="N144" s="213" t="s">
        <v>45</v>
      </c>
      <c r="O144" s="44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AR144" s="26" t="s">
        <v>189</v>
      </c>
      <c r="AT144" s="26" t="s">
        <v>184</v>
      </c>
      <c r="AU144" s="26" t="s">
        <v>83</v>
      </c>
      <c r="AY144" s="26" t="s">
        <v>182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26" t="s">
        <v>81</v>
      </c>
      <c r="BK144" s="216">
        <f>ROUND(I144*H144,2)</f>
        <v>0</v>
      </c>
      <c r="BL144" s="26" t="s">
        <v>189</v>
      </c>
      <c r="BM144" s="26" t="s">
        <v>862</v>
      </c>
    </row>
    <row r="145" spans="2:65" s="12" customFormat="1" ht="13.5">
      <c r="B145" s="217"/>
      <c r="C145" s="218"/>
      <c r="D145" s="219" t="s">
        <v>191</v>
      </c>
      <c r="E145" s="218"/>
      <c r="F145" s="221" t="s">
        <v>832</v>
      </c>
      <c r="G145" s="218"/>
      <c r="H145" s="222">
        <v>60</v>
      </c>
      <c r="I145" s="223"/>
      <c r="J145" s="218"/>
      <c r="K145" s="218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191</v>
      </c>
      <c r="AU145" s="228" t="s">
        <v>83</v>
      </c>
      <c r="AV145" s="12" t="s">
        <v>83</v>
      </c>
      <c r="AW145" s="12" t="s">
        <v>6</v>
      </c>
      <c r="AX145" s="12" t="s">
        <v>81</v>
      </c>
      <c r="AY145" s="228" t="s">
        <v>182</v>
      </c>
    </row>
    <row r="146" spans="2:65" s="1" customFormat="1" ht="25.5" customHeight="1">
      <c r="B146" s="43"/>
      <c r="C146" s="205" t="s">
        <v>353</v>
      </c>
      <c r="D146" s="205" t="s">
        <v>184</v>
      </c>
      <c r="E146" s="206" t="s">
        <v>863</v>
      </c>
      <c r="F146" s="207" t="s">
        <v>864</v>
      </c>
      <c r="G146" s="208" t="s">
        <v>204</v>
      </c>
      <c r="H146" s="209">
        <v>2</v>
      </c>
      <c r="I146" s="210"/>
      <c r="J146" s="211">
        <f>ROUND(I146*H146,2)</f>
        <v>0</v>
      </c>
      <c r="K146" s="207" t="s">
        <v>188</v>
      </c>
      <c r="L146" s="63"/>
      <c r="M146" s="212" t="s">
        <v>21</v>
      </c>
      <c r="N146" s="213" t="s">
        <v>45</v>
      </c>
      <c r="O146" s="44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AR146" s="26" t="s">
        <v>189</v>
      </c>
      <c r="AT146" s="26" t="s">
        <v>184</v>
      </c>
      <c r="AU146" s="26" t="s">
        <v>83</v>
      </c>
      <c r="AY146" s="26" t="s">
        <v>182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26" t="s">
        <v>81</v>
      </c>
      <c r="BK146" s="216">
        <f>ROUND(I146*H146,2)</f>
        <v>0</v>
      </c>
      <c r="BL146" s="26" t="s">
        <v>189</v>
      </c>
      <c r="BM146" s="26" t="s">
        <v>865</v>
      </c>
    </row>
    <row r="147" spans="2:65" s="1" customFormat="1" ht="51" customHeight="1">
      <c r="B147" s="43"/>
      <c r="C147" s="205" t="s">
        <v>359</v>
      </c>
      <c r="D147" s="205" t="s">
        <v>184</v>
      </c>
      <c r="E147" s="206" t="s">
        <v>866</v>
      </c>
      <c r="F147" s="207" t="s">
        <v>867</v>
      </c>
      <c r="G147" s="208" t="s">
        <v>204</v>
      </c>
      <c r="H147" s="209">
        <v>60</v>
      </c>
      <c r="I147" s="210"/>
      <c r="J147" s="211">
        <f>ROUND(I147*H147,2)</f>
        <v>0</v>
      </c>
      <c r="K147" s="207" t="s">
        <v>188</v>
      </c>
      <c r="L147" s="63"/>
      <c r="M147" s="212" t="s">
        <v>21</v>
      </c>
      <c r="N147" s="213" t="s">
        <v>45</v>
      </c>
      <c r="O147" s="44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AR147" s="26" t="s">
        <v>189</v>
      </c>
      <c r="AT147" s="26" t="s">
        <v>184</v>
      </c>
      <c r="AU147" s="26" t="s">
        <v>83</v>
      </c>
      <c r="AY147" s="26" t="s">
        <v>182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26" t="s">
        <v>81</v>
      </c>
      <c r="BK147" s="216">
        <f>ROUND(I147*H147,2)</f>
        <v>0</v>
      </c>
      <c r="BL147" s="26" t="s">
        <v>189</v>
      </c>
      <c r="BM147" s="26" t="s">
        <v>868</v>
      </c>
    </row>
    <row r="148" spans="2:65" s="12" customFormat="1" ht="13.5">
      <c r="B148" s="217"/>
      <c r="C148" s="218"/>
      <c r="D148" s="219" t="s">
        <v>191</v>
      </c>
      <c r="E148" s="218"/>
      <c r="F148" s="221" t="s">
        <v>832</v>
      </c>
      <c r="G148" s="218"/>
      <c r="H148" s="222">
        <v>60</v>
      </c>
      <c r="I148" s="223"/>
      <c r="J148" s="218"/>
      <c r="K148" s="218"/>
      <c r="L148" s="224"/>
      <c r="M148" s="225"/>
      <c r="N148" s="226"/>
      <c r="O148" s="226"/>
      <c r="P148" s="226"/>
      <c r="Q148" s="226"/>
      <c r="R148" s="226"/>
      <c r="S148" s="226"/>
      <c r="T148" s="227"/>
      <c r="AT148" s="228" t="s">
        <v>191</v>
      </c>
      <c r="AU148" s="228" t="s">
        <v>83</v>
      </c>
      <c r="AV148" s="12" t="s">
        <v>83</v>
      </c>
      <c r="AW148" s="12" t="s">
        <v>6</v>
      </c>
      <c r="AX148" s="12" t="s">
        <v>81</v>
      </c>
      <c r="AY148" s="228" t="s">
        <v>182</v>
      </c>
    </row>
    <row r="149" spans="2:65" s="1" customFormat="1" ht="25.5" customHeight="1">
      <c r="B149" s="43"/>
      <c r="C149" s="205" t="s">
        <v>364</v>
      </c>
      <c r="D149" s="205" t="s">
        <v>184</v>
      </c>
      <c r="E149" s="206" t="s">
        <v>869</v>
      </c>
      <c r="F149" s="207" t="s">
        <v>870</v>
      </c>
      <c r="G149" s="208" t="s">
        <v>372</v>
      </c>
      <c r="H149" s="209">
        <v>62</v>
      </c>
      <c r="I149" s="210"/>
      <c r="J149" s="211">
        <f>ROUND(I149*H149,2)</f>
        <v>0</v>
      </c>
      <c r="K149" s="207" t="s">
        <v>188</v>
      </c>
      <c r="L149" s="63"/>
      <c r="M149" s="212" t="s">
        <v>21</v>
      </c>
      <c r="N149" s="213" t="s">
        <v>45</v>
      </c>
      <c r="O149" s="44"/>
      <c r="P149" s="214">
        <f>O149*H149</f>
        <v>0</v>
      </c>
      <c r="Q149" s="214">
        <v>8.0000000000000007E-5</v>
      </c>
      <c r="R149" s="214">
        <f>Q149*H149</f>
        <v>4.96E-3</v>
      </c>
      <c r="S149" s="214">
        <v>0</v>
      </c>
      <c r="T149" s="215">
        <f>S149*H149</f>
        <v>0</v>
      </c>
      <c r="AR149" s="26" t="s">
        <v>189</v>
      </c>
      <c r="AT149" s="26" t="s">
        <v>184</v>
      </c>
      <c r="AU149" s="26" t="s">
        <v>83</v>
      </c>
      <c r="AY149" s="26" t="s">
        <v>182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26" t="s">
        <v>81</v>
      </c>
      <c r="BK149" s="216">
        <f>ROUND(I149*H149,2)</f>
        <v>0</v>
      </c>
      <c r="BL149" s="26" t="s">
        <v>189</v>
      </c>
      <c r="BM149" s="26" t="s">
        <v>871</v>
      </c>
    </row>
    <row r="150" spans="2:65" s="12" customFormat="1" ht="13.5">
      <c r="B150" s="217"/>
      <c r="C150" s="218"/>
      <c r="D150" s="219" t="s">
        <v>191</v>
      </c>
      <c r="E150" s="220" t="s">
        <v>21</v>
      </c>
      <c r="F150" s="221" t="s">
        <v>872</v>
      </c>
      <c r="G150" s="218"/>
      <c r="H150" s="222">
        <v>50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AT150" s="228" t="s">
        <v>191</v>
      </c>
      <c r="AU150" s="228" t="s">
        <v>83</v>
      </c>
      <c r="AV150" s="12" t="s">
        <v>83</v>
      </c>
      <c r="AW150" s="12" t="s">
        <v>37</v>
      </c>
      <c r="AX150" s="12" t="s">
        <v>74</v>
      </c>
      <c r="AY150" s="228" t="s">
        <v>182</v>
      </c>
    </row>
    <row r="151" spans="2:65" s="12" customFormat="1" ht="13.5">
      <c r="B151" s="217"/>
      <c r="C151" s="218"/>
      <c r="D151" s="219" t="s">
        <v>191</v>
      </c>
      <c r="E151" s="220" t="s">
        <v>21</v>
      </c>
      <c r="F151" s="221" t="s">
        <v>873</v>
      </c>
      <c r="G151" s="218"/>
      <c r="H151" s="222">
        <v>12</v>
      </c>
      <c r="I151" s="223"/>
      <c r="J151" s="218"/>
      <c r="K151" s="218"/>
      <c r="L151" s="224"/>
      <c r="M151" s="225"/>
      <c r="N151" s="226"/>
      <c r="O151" s="226"/>
      <c r="P151" s="226"/>
      <c r="Q151" s="226"/>
      <c r="R151" s="226"/>
      <c r="S151" s="226"/>
      <c r="T151" s="227"/>
      <c r="AT151" s="228" t="s">
        <v>191</v>
      </c>
      <c r="AU151" s="228" t="s">
        <v>83</v>
      </c>
      <c r="AV151" s="12" t="s">
        <v>83</v>
      </c>
      <c r="AW151" s="12" t="s">
        <v>37</v>
      </c>
      <c r="AX151" s="12" t="s">
        <v>74</v>
      </c>
      <c r="AY151" s="228" t="s">
        <v>182</v>
      </c>
    </row>
    <row r="152" spans="2:65" s="14" customFormat="1" ht="13.5">
      <c r="B152" s="246"/>
      <c r="C152" s="247"/>
      <c r="D152" s="219" t="s">
        <v>191</v>
      </c>
      <c r="E152" s="248" t="s">
        <v>21</v>
      </c>
      <c r="F152" s="249" t="s">
        <v>281</v>
      </c>
      <c r="G152" s="247"/>
      <c r="H152" s="250">
        <v>62</v>
      </c>
      <c r="I152" s="251"/>
      <c r="J152" s="247"/>
      <c r="K152" s="247"/>
      <c r="L152" s="252"/>
      <c r="M152" s="253"/>
      <c r="N152" s="254"/>
      <c r="O152" s="254"/>
      <c r="P152" s="254"/>
      <c r="Q152" s="254"/>
      <c r="R152" s="254"/>
      <c r="S152" s="254"/>
      <c r="T152" s="255"/>
      <c r="AT152" s="256" t="s">
        <v>191</v>
      </c>
      <c r="AU152" s="256" t="s">
        <v>83</v>
      </c>
      <c r="AV152" s="14" t="s">
        <v>189</v>
      </c>
      <c r="AW152" s="14" t="s">
        <v>37</v>
      </c>
      <c r="AX152" s="14" t="s">
        <v>81</v>
      </c>
      <c r="AY152" s="256" t="s">
        <v>182</v>
      </c>
    </row>
    <row r="153" spans="2:65" s="1" customFormat="1" ht="25.5" customHeight="1">
      <c r="B153" s="43"/>
      <c r="C153" s="205" t="s">
        <v>9</v>
      </c>
      <c r="D153" s="205" t="s">
        <v>184</v>
      </c>
      <c r="E153" s="206" t="s">
        <v>874</v>
      </c>
      <c r="F153" s="207" t="s">
        <v>875</v>
      </c>
      <c r="G153" s="208" t="s">
        <v>372</v>
      </c>
      <c r="H153" s="209">
        <v>62</v>
      </c>
      <c r="I153" s="210"/>
      <c r="J153" s="211">
        <f>ROUND(I153*H153,2)</f>
        <v>0</v>
      </c>
      <c r="K153" s="207" t="s">
        <v>188</v>
      </c>
      <c r="L153" s="63"/>
      <c r="M153" s="212" t="s">
        <v>21</v>
      </c>
      <c r="N153" s="213" t="s">
        <v>45</v>
      </c>
      <c r="O153" s="44"/>
      <c r="P153" s="214">
        <f>O153*H153</f>
        <v>0</v>
      </c>
      <c r="Q153" s="214">
        <v>4.0000000000000003E-5</v>
      </c>
      <c r="R153" s="214">
        <f>Q153*H153</f>
        <v>2.48E-3</v>
      </c>
      <c r="S153" s="214">
        <v>0</v>
      </c>
      <c r="T153" s="215">
        <f>S153*H153</f>
        <v>0</v>
      </c>
      <c r="AR153" s="26" t="s">
        <v>189</v>
      </c>
      <c r="AT153" s="26" t="s">
        <v>184</v>
      </c>
      <c r="AU153" s="26" t="s">
        <v>83</v>
      </c>
      <c r="AY153" s="26" t="s">
        <v>182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26" t="s">
        <v>81</v>
      </c>
      <c r="BK153" s="216">
        <f>ROUND(I153*H153,2)</f>
        <v>0</v>
      </c>
      <c r="BL153" s="26" t="s">
        <v>189</v>
      </c>
      <c r="BM153" s="26" t="s">
        <v>876</v>
      </c>
    </row>
    <row r="154" spans="2:65" s="12" customFormat="1" ht="13.5">
      <c r="B154" s="217"/>
      <c r="C154" s="218"/>
      <c r="D154" s="219" t="s">
        <v>191</v>
      </c>
      <c r="E154" s="220" t="s">
        <v>21</v>
      </c>
      <c r="F154" s="221" t="s">
        <v>877</v>
      </c>
      <c r="G154" s="218"/>
      <c r="H154" s="222">
        <v>62</v>
      </c>
      <c r="I154" s="223"/>
      <c r="J154" s="218"/>
      <c r="K154" s="218"/>
      <c r="L154" s="224"/>
      <c r="M154" s="225"/>
      <c r="N154" s="226"/>
      <c r="O154" s="226"/>
      <c r="P154" s="226"/>
      <c r="Q154" s="226"/>
      <c r="R154" s="226"/>
      <c r="S154" s="226"/>
      <c r="T154" s="227"/>
      <c r="AT154" s="228" t="s">
        <v>191</v>
      </c>
      <c r="AU154" s="228" t="s">
        <v>83</v>
      </c>
      <c r="AV154" s="12" t="s">
        <v>83</v>
      </c>
      <c r="AW154" s="12" t="s">
        <v>37</v>
      </c>
      <c r="AX154" s="12" t="s">
        <v>81</v>
      </c>
      <c r="AY154" s="228" t="s">
        <v>182</v>
      </c>
    </row>
    <row r="155" spans="2:65" s="11" customFormat="1" ht="22.35" customHeight="1">
      <c r="B155" s="189"/>
      <c r="C155" s="190"/>
      <c r="D155" s="191" t="s">
        <v>73</v>
      </c>
      <c r="E155" s="203" t="s">
        <v>252</v>
      </c>
      <c r="F155" s="203" t="s">
        <v>253</v>
      </c>
      <c r="G155" s="190"/>
      <c r="H155" s="190"/>
      <c r="I155" s="193"/>
      <c r="J155" s="204">
        <f>BK155</f>
        <v>0</v>
      </c>
      <c r="K155" s="190"/>
      <c r="L155" s="195"/>
      <c r="M155" s="196"/>
      <c r="N155" s="197"/>
      <c r="O155" s="197"/>
      <c r="P155" s="198">
        <f>P156</f>
        <v>0</v>
      </c>
      <c r="Q155" s="197"/>
      <c r="R155" s="198">
        <f>R156</f>
        <v>0</v>
      </c>
      <c r="S155" s="197"/>
      <c r="T155" s="199">
        <f>T156</f>
        <v>0</v>
      </c>
      <c r="AR155" s="200" t="s">
        <v>81</v>
      </c>
      <c r="AT155" s="201" t="s">
        <v>73</v>
      </c>
      <c r="AU155" s="201" t="s">
        <v>83</v>
      </c>
      <c r="AY155" s="200" t="s">
        <v>182</v>
      </c>
      <c r="BK155" s="202">
        <f>BK156</f>
        <v>0</v>
      </c>
    </row>
    <row r="156" spans="2:65" s="13" customFormat="1" ht="14.45" customHeight="1">
      <c r="B156" s="229"/>
      <c r="C156" s="230"/>
      <c r="D156" s="231" t="s">
        <v>73</v>
      </c>
      <c r="E156" s="231" t="s">
        <v>254</v>
      </c>
      <c r="F156" s="231" t="s">
        <v>255</v>
      </c>
      <c r="G156" s="230"/>
      <c r="H156" s="230"/>
      <c r="I156" s="232"/>
      <c r="J156" s="233">
        <f>BK156</f>
        <v>0</v>
      </c>
      <c r="K156" s="230"/>
      <c r="L156" s="234"/>
      <c r="M156" s="235"/>
      <c r="N156" s="236"/>
      <c r="O156" s="236"/>
      <c r="P156" s="237">
        <f>SUM(P157:P160)</f>
        <v>0</v>
      </c>
      <c r="Q156" s="236"/>
      <c r="R156" s="237">
        <f>SUM(R157:R160)</f>
        <v>0</v>
      </c>
      <c r="S156" s="236"/>
      <c r="T156" s="238">
        <f>SUM(T157:T160)</f>
        <v>0</v>
      </c>
      <c r="AR156" s="239" t="s">
        <v>81</v>
      </c>
      <c r="AT156" s="240" t="s">
        <v>73</v>
      </c>
      <c r="AU156" s="240" t="s">
        <v>197</v>
      </c>
      <c r="AY156" s="239" t="s">
        <v>182</v>
      </c>
      <c r="BK156" s="241">
        <f>SUM(BK157:BK160)</f>
        <v>0</v>
      </c>
    </row>
    <row r="157" spans="2:65" s="1" customFormat="1" ht="25.5" customHeight="1">
      <c r="B157" s="43"/>
      <c r="C157" s="205" t="s">
        <v>377</v>
      </c>
      <c r="D157" s="205" t="s">
        <v>184</v>
      </c>
      <c r="E157" s="206" t="s">
        <v>256</v>
      </c>
      <c r="F157" s="207" t="s">
        <v>257</v>
      </c>
      <c r="G157" s="208" t="s">
        <v>258</v>
      </c>
      <c r="H157" s="209">
        <v>130.5</v>
      </c>
      <c r="I157" s="210"/>
      <c r="J157" s="211">
        <f>ROUND(I157*H157,2)</f>
        <v>0</v>
      </c>
      <c r="K157" s="207" t="s">
        <v>188</v>
      </c>
      <c r="L157" s="63"/>
      <c r="M157" s="212" t="s">
        <v>21</v>
      </c>
      <c r="N157" s="213" t="s">
        <v>45</v>
      </c>
      <c r="O157" s="44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AR157" s="26" t="s">
        <v>189</v>
      </c>
      <c r="AT157" s="26" t="s">
        <v>184</v>
      </c>
      <c r="AU157" s="26" t="s">
        <v>189</v>
      </c>
      <c r="AY157" s="26" t="s">
        <v>182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26" t="s">
        <v>81</v>
      </c>
      <c r="BK157" s="216">
        <f>ROUND(I157*H157,2)</f>
        <v>0</v>
      </c>
      <c r="BL157" s="26" t="s">
        <v>189</v>
      </c>
      <c r="BM157" s="26" t="s">
        <v>878</v>
      </c>
    </row>
    <row r="158" spans="2:65" s="1" customFormat="1" ht="38.25" customHeight="1">
      <c r="B158" s="43"/>
      <c r="C158" s="205" t="s">
        <v>381</v>
      </c>
      <c r="D158" s="205" t="s">
        <v>184</v>
      </c>
      <c r="E158" s="206" t="s">
        <v>261</v>
      </c>
      <c r="F158" s="207" t="s">
        <v>262</v>
      </c>
      <c r="G158" s="208" t="s">
        <v>258</v>
      </c>
      <c r="H158" s="209">
        <v>1174.5</v>
      </c>
      <c r="I158" s="210"/>
      <c r="J158" s="211">
        <f>ROUND(I158*H158,2)</f>
        <v>0</v>
      </c>
      <c r="K158" s="207" t="s">
        <v>188</v>
      </c>
      <c r="L158" s="63"/>
      <c r="M158" s="212" t="s">
        <v>21</v>
      </c>
      <c r="N158" s="213" t="s">
        <v>45</v>
      </c>
      <c r="O158" s="44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AR158" s="26" t="s">
        <v>189</v>
      </c>
      <c r="AT158" s="26" t="s">
        <v>184</v>
      </c>
      <c r="AU158" s="26" t="s">
        <v>189</v>
      </c>
      <c r="AY158" s="26" t="s">
        <v>182</v>
      </c>
      <c r="BE158" s="216">
        <f>IF(N158="základní",J158,0)</f>
        <v>0</v>
      </c>
      <c r="BF158" s="216">
        <f>IF(N158="snížená",J158,0)</f>
        <v>0</v>
      </c>
      <c r="BG158" s="216">
        <f>IF(N158="zákl. přenesená",J158,0)</f>
        <v>0</v>
      </c>
      <c r="BH158" s="216">
        <f>IF(N158="sníž. přenesená",J158,0)</f>
        <v>0</v>
      </c>
      <c r="BI158" s="216">
        <f>IF(N158="nulová",J158,0)</f>
        <v>0</v>
      </c>
      <c r="BJ158" s="26" t="s">
        <v>81</v>
      </c>
      <c r="BK158" s="216">
        <f>ROUND(I158*H158,2)</f>
        <v>0</v>
      </c>
      <c r="BL158" s="26" t="s">
        <v>189</v>
      </c>
      <c r="BM158" s="26" t="s">
        <v>879</v>
      </c>
    </row>
    <row r="159" spans="2:65" s="12" customFormat="1" ht="13.5">
      <c r="B159" s="217"/>
      <c r="C159" s="218"/>
      <c r="D159" s="219" t="s">
        <v>191</v>
      </c>
      <c r="E159" s="218"/>
      <c r="F159" s="221" t="s">
        <v>880</v>
      </c>
      <c r="G159" s="218"/>
      <c r="H159" s="222">
        <v>1174.5</v>
      </c>
      <c r="I159" s="223"/>
      <c r="J159" s="218"/>
      <c r="K159" s="218"/>
      <c r="L159" s="224"/>
      <c r="M159" s="225"/>
      <c r="N159" s="226"/>
      <c r="O159" s="226"/>
      <c r="P159" s="226"/>
      <c r="Q159" s="226"/>
      <c r="R159" s="226"/>
      <c r="S159" s="226"/>
      <c r="T159" s="227"/>
      <c r="AT159" s="228" t="s">
        <v>191</v>
      </c>
      <c r="AU159" s="228" t="s">
        <v>189</v>
      </c>
      <c r="AV159" s="12" t="s">
        <v>83</v>
      </c>
      <c r="AW159" s="12" t="s">
        <v>6</v>
      </c>
      <c r="AX159" s="12" t="s">
        <v>81</v>
      </c>
      <c r="AY159" s="228" t="s">
        <v>182</v>
      </c>
    </row>
    <row r="160" spans="2:65" s="1" customFormat="1" ht="25.5" customHeight="1">
      <c r="B160" s="43"/>
      <c r="C160" s="205" t="s">
        <v>385</v>
      </c>
      <c r="D160" s="205" t="s">
        <v>184</v>
      </c>
      <c r="E160" s="206" t="s">
        <v>266</v>
      </c>
      <c r="F160" s="207" t="s">
        <v>267</v>
      </c>
      <c r="G160" s="208" t="s">
        <v>258</v>
      </c>
      <c r="H160" s="209">
        <v>130.5</v>
      </c>
      <c r="I160" s="210"/>
      <c r="J160" s="211">
        <f>ROUND(I160*H160,2)</f>
        <v>0</v>
      </c>
      <c r="K160" s="207" t="s">
        <v>268</v>
      </c>
      <c r="L160" s="63"/>
      <c r="M160" s="212" t="s">
        <v>21</v>
      </c>
      <c r="N160" s="242" t="s">
        <v>45</v>
      </c>
      <c r="O160" s="243"/>
      <c r="P160" s="244">
        <f>O160*H160</f>
        <v>0</v>
      </c>
      <c r="Q160" s="244">
        <v>0</v>
      </c>
      <c r="R160" s="244">
        <f>Q160*H160</f>
        <v>0</v>
      </c>
      <c r="S160" s="244">
        <v>0</v>
      </c>
      <c r="T160" s="245">
        <f>S160*H160</f>
        <v>0</v>
      </c>
      <c r="AR160" s="26" t="s">
        <v>189</v>
      </c>
      <c r="AT160" s="26" t="s">
        <v>184</v>
      </c>
      <c r="AU160" s="26" t="s">
        <v>189</v>
      </c>
      <c r="AY160" s="26" t="s">
        <v>182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26" t="s">
        <v>81</v>
      </c>
      <c r="BK160" s="216">
        <f>ROUND(I160*H160,2)</f>
        <v>0</v>
      </c>
      <c r="BL160" s="26" t="s">
        <v>189</v>
      </c>
      <c r="BM160" s="26" t="s">
        <v>881</v>
      </c>
    </row>
    <row r="161" spans="2:12" s="1" customFormat="1" ht="6.95" customHeight="1">
      <c r="B161" s="58"/>
      <c r="C161" s="59"/>
      <c r="D161" s="59"/>
      <c r="E161" s="59"/>
      <c r="F161" s="59"/>
      <c r="G161" s="59"/>
      <c r="H161" s="59"/>
      <c r="I161" s="150"/>
      <c r="J161" s="59"/>
      <c r="K161" s="59"/>
      <c r="L161" s="63"/>
    </row>
  </sheetData>
  <sheetProtection algorithmName="SHA-512" hashValue="gS9oCZs2XwpIaUWMVI+ocAvu8A4NV1ttmMyjICLu6iBPcRHNkyigh51BYPDCe8NTcCRVGwA+bpxXgp2rVLqOow==" saltValue="Vpl6XLtsyHr1GgzvuzYaezx2JS2jgwiZumKr3XaFMSdzS+/FA2JHgeXxCCdb9w6yDRTY+bfqXuvlkqUN6Elxig==" spinCount="100000" sheet="1" objects="1" scenarios="1" formatColumns="0" formatRows="0" autoFilter="0"/>
  <autoFilter ref="C86:K160"/>
  <mergeCells count="13">
    <mergeCell ref="E79:H79"/>
    <mergeCell ref="G1:H1"/>
    <mergeCell ref="L2:V2"/>
    <mergeCell ref="E49:H49"/>
    <mergeCell ref="E51:H51"/>
    <mergeCell ref="J55:J56"/>
    <mergeCell ref="E75:H75"/>
    <mergeCell ref="E77:H77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9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112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ht="15">
      <c r="B8" s="30"/>
      <c r="C8" s="31"/>
      <c r="D8" s="39" t="s">
        <v>152</v>
      </c>
      <c r="E8" s="31"/>
      <c r="F8" s="31"/>
      <c r="G8" s="31"/>
      <c r="H8" s="31"/>
      <c r="I8" s="128"/>
      <c r="J8" s="31"/>
      <c r="K8" s="33"/>
    </row>
    <row r="9" spans="1:70" s="1" customFormat="1" ht="16.5" customHeight="1">
      <c r="B9" s="43"/>
      <c r="C9" s="44"/>
      <c r="D9" s="44"/>
      <c r="E9" s="416" t="s">
        <v>882</v>
      </c>
      <c r="F9" s="418"/>
      <c r="G9" s="418"/>
      <c r="H9" s="418"/>
      <c r="I9" s="129"/>
      <c r="J9" s="44"/>
      <c r="K9" s="47"/>
    </row>
    <row r="10" spans="1:70" s="1" customFormat="1" ht="15">
      <c r="B10" s="43"/>
      <c r="C10" s="44"/>
      <c r="D10" s="39" t="s">
        <v>154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9" t="s">
        <v>883</v>
      </c>
      <c r="F11" s="418"/>
      <c r="G11" s="418"/>
      <c r="H11" s="418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9" t="s">
        <v>20</v>
      </c>
      <c r="E13" s="44"/>
      <c r="F13" s="37" t="s">
        <v>21</v>
      </c>
      <c r="G13" s="44"/>
      <c r="H13" s="44"/>
      <c r="I13" s="130" t="s">
        <v>22</v>
      </c>
      <c r="J13" s="37" t="s">
        <v>21</v>
      </c>
      <c r="K13" s="47"/>
    </row>
    <row r="14" spans="1:70" s="1" customFormat="1" ht="14.45" customHeight="1">
      <c r="B14" s="43"/>
      <c r="C14" s="44"/>
      <c r="D14" s="39" t="s">
        <v>23</v>
      </c>
      <c r="E14" s="44"/>
      <c r="F14" s="37" t="s">
        <v>24</v>
      </c>
      <c r="G14" s="44"/>
      <c r="H14" s="44"/>
      <c r="I14" s="130" t="s">
        <v>25</v>
      </c>
      <c r="J14" s="131" t="str">
        <f>'Rekapitulace stavby'!AN8</f>
        <v>4. 5. 2018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9" t="s">
        <v>27</v>
      </c>
      <c r="E16" s="44"/>
      <c r="F16" s="44"/>
      <c r="G16" s="44"/>
      <c r="H16" s="44"/>
      <c r="I16" s="130" t="s">
        <v>28</v>
      </c>
      <c r="J16" s="37" t="s">
        <v>21</v>
      </c>
      <c r="K16" s="47"/>
    </row>
    <row r="17" spans="2:11" s="1" customFormat="1" ht="18" customHeight="1">
      <c r="B17" s="43"/>
      <c r="C17" s="44"/>
      <c r="D17" s="44"/>
      <c r="E17" s="37" t="s">
        <v>29</v>
      </c>
      <c r="F17" s="44"/>
      <c r="G17" s="44"/>
      <c r="H17" s="44"/>
      <c r="I17" s="130" t="s">
        <v>30</v>
      </c>
      <c r="J17" s="37" t="s">
        <v>21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9" t="s">
        <v>31</v>
      </c>
      <c r="E19" s="44"/>
      <c r="F19" s="44"/>
      <c r="G19" s="44"/>
      <c r="H19" s="44"/>
      <c r="I19" s="130" t="s">
        <v>28</v>
      </c>
      <c r="J19" s="37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7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30</v>
      </c>
      <c r="J20" s="37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9" t="s">
        <v>33</v>
      </c>
      <c r="E22" s="44"/>
      <c r="F22" s="44"/>
      <c r="G22" s="44"/>
      <c r="H22" s="44"/>
      <c r="I22" s="130" t="s">
        <v>28</v>
      </c>
      <c r="J22" s="37" t="s">
        <v>34</v>
      </c>
      <c r="K22" s="47"/>
    </row>
    <row r="23" spans="2:11" s="1" customFormat="1" ht="18" customHeight="1">
      <c r="B23" s="43"/>
      <c r="C23" s="44"/>
      <c r="D23" s="44"/>
      <c r="E23" s="37" t="s">
        <v>35</v>
      </c>
      <c r="F23" s="44"/>
      <c r="G23" s="44"/>
      <c r="H23" s="44"/>
      <c r="I23" s="130" t="s">
        <v>30</v>
      </c>
      <c r="J23" s="37" t="s">
        <v>36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9" t="s">
        <v>38</v>
      </c>
      <c r="E25" s="44"/>
      <c r="F25" s="44"/>
      <c r="G25" s="44"/>
      <c r="H25" s="44"/>
      <c r="I25" s="129"/>
      <c r="J25" s="44"/>
      <c r="K25" s="47"/>
    </row>
    <row r="26" spans="2:11" s="7" customFormat="1" ht="16.5" customHeight="1">
      <c r="B26" s="132"/>
      <c r="C26" s="133"/>
      <c r="D26" s="133"/>
      <c r="E26" s="381" t="s">
        <v>884</v>
      </c>
      <c r="F26" s="381"/>
      <c r="G26" s="381"/>
      <c r="H26" s="38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40</v>
      </c>
      <c r="E29" s="44"/>
      <c r="F29" s="44"/>
      <c r="G29" s="44"/>
      <c r="H29" s="44"/>
      <c r="I29" s="129"/>
      <c r="J29" s="139">
        <f>ROUND(J92,2)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42</v>
      </c>
      <c r="G31" s="44"/>
      <c r="H31" s="44"/>
      <c r="I31" s="140" t="s">
        <v>41</v>
      </c>
      <c r="J31" s="48" t="s">
        <v>43</v>
      </c>
      <c r="K31" s="47"/>
    </row>
    <row r="32" spans="2:11" s="1" customFormat="1" ht="14.45" customHeight="1">
      <c r="B32" s="43"/>
      <c r="C32" s="44"/>
      <c r="D32" s="51" t="s">
        <v>44</v>
      </c>
      <c r="E32" s="51" t="s">
        <v>45</v>
      </c>
      <c r="F32" s="141">
        <f>ROUND(SUM(BE92:BE178), 2)</f>
        <v>0</v>
      </c>
      <c r="G32" s="44"/>
      <c r="H32" s="44"/>
      <c r="I32" s="142">
        <v>0.21</v>
      </c>
      <c r="J32" s="141">
        <f>ROUND(ROUND((SUM(BE92:BE178)),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46</v>
      </c>
      <c r="F33" s="141">
        <f>ROUND(SUM(BF92:BF178), 2)</f>
        <v>0</v>
      </c>
      <c r="G33" s="44"/>
      <c r="H33" s="44"/>
      <c r="I33" s="142">
        <v>0.15</v>
      </c>
      <c r="J33" s="141">
        <f>ROUND(ROUND((SUM(BF92:BF178)),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47</v>
      </c>
      <c r="F34" s="141">
        <f>ROUND(SUM(BG92:BG178),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48</v>
      </c>
      <c r="F35" s="141">
        <f>ROUND(SUM(BH92:BH178),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49</v>
      </c>
      <c r="F36" s="141">
        <f>ROUND(SUM(BI92:BI178),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50</v>
      </c>
      <c r="E38" s="81"/>
      <c r="F38" s="81"/>
      <c r="G38" s="145" t="s">
        <v>51</v>
      </c>
      <c r="H38" s="146" t="s">
        <v>52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2" t="s">
        <v>156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9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6.5" customHeight="1">
      <c r="B47" s="43"/>
      <c r="C47" s="44"/>
      <c r="D47" s="44"/>
      <c r="E47" s="416" t="str">
        <f>E7</f>
        <v>OBCHVAT KRÁLŮV DVŮR - silnice II. třídy - I. etapa</v>
      </c>
      <c r="F47" s="417"/>
      <c r="G47" s="417"/>
      <c r="H47" s="417"/>
      <c r="I47" s="129"/>
      <c r="J47" s="44"/>
      <c r="K47" s="47"/>
    </row>
    <row r="48" spans="2:11" ht="15">
      <c r="B48" s="30"/>
      <c r="C48" s="39" t="s">
        <v>152</v>
      </c>
      <c r="D48" s="31"/>
      <c r="E48" s="31"/>
      <c r="F48" s="31"/>
      <c r="G48" s="31"/>
      <c r="H48" s="31"/>
      <c r="I48" s="128"/>
      <c r="J48" s="31"/>
      <c r="K48" s="33"/>
    </row>
    <row r="49" spans="2:47" s="1" customFormat="1" ht="16.5" customHeight="1">
      <c r="B49" s="43"/>
      <c r="C49" s="44"/>
      <c r="D49" s="44"/>
      <c r="E49" s="416" t="s">
        <v>882</v>
      </c>
      <c r="F49" s="418"/>
      <c r="G49" s="418"/>
      <c r="H49" s="418"/>
      <c r="I49" s="129"/>
      <c r="J49" s="44"/>
      <c r="K49" s="47"/>
    </row>
    <row r="50" spans="2:47" s="1" customFormat="1" ht="14.45" customHeight="1">
      <c r="B50" s="43"/>
      <c r="C50" s="39" t="s">
        <v>154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17.25" customHeight="1">
      <c r="B51" s="43"/>
      <c r="C51" s="44"/>
      <c r="D51" s="44"/>
      <c r="E51" s="419" t="str">
        <f>E11</f>
        <v>SO 201 - Most přes Počápelský potok</v>
      </c>
      <c r="F51" s="418"/>
      <c r="G51" s="418"/>
      <c r="H51" s="418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9" t="s">
        <v>23</v>
      </c>
      <c r="D53" s="44"/>
      <c r="E53" s="44"/>
      <c r="F53" s="37" t="str">
        <f>F14</f>
        <v>Králův Dvůr</v>
      </c>
      <c r="G53" s="44"/>
      <c r="H53" s="44"/>
      <c r="I53" s="130" t="s">
        <v>25</v>
      </c>
      <c r="J53" s="131" t="str">
        <f>IF(J14="","",J14)</f>
        <v>4. 5. 2018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9" t="s">
        <v>27</v>
      </c>
      <c r="D55" s="44"/>
      <c r="E55" s="44"/>
      <c r="F55" s="37" t="str">
        <f>E17</f>
        <v>Město Králův Dvůr, Náměstí Míru  139, 267 01</v>
      </c>
      <c r="G55" s="44"/>
      <c r="H55" s="44"/>
      <c r="I55" s="130" t="s">
        <v>33</v>
      </c>
      <c r="J55" s="381" t="str">
        <f>E23</f>
        <v>Spektra s.r.o.Beroun, V Hlinkách 1548, 266 01</v>
      </c>
      <c r="K55" s="47"/>
    </row>
    <row r="56" spans="2:47" s="1" customFormat="1" ht="14.45" customHeight="1">
      <c r="B56" s="43"/>
      <c r="C56" s="39" t="s">
        <v>31</v>
      </c>
      <c r="D56" s="44"/>
      <c r="E56" s="44"/>
      <c r="F56" s="37" t="str">
        <f>IF(E20="","",E20)</f>
        <v/>
      </c>
      <c r="G56" s="44"/>
      <c r="H56" s="44"/>
      <c r="I56" s="129"/>
      <c r="J56" s="420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157</v>
      </c>
      <c r="D58" s="143"/>
      <c r="E58" s="143"/>
      <c r="F58" s="143"/>
      <c r="G58" s="143"/>
      <c r="H58" s="143"/>
      <c r="I58" s="156"/>
      <c r="J58" s="157" t="s">
        <v>158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159</v>
      </c>
      <c r="D60" s="44"/>
      <c r="E60" s="44"/>
      <c r="F60" s="44"/>
      <c r="G60" s="44"/>
      <c r="H60" s="44"/>
      <c r="I60" s="129"/>
      <c r="J60" s="139">
        <f>J92</f>
        <v>0</v>
      </c>
      <c r="K60" s="47"/>
      <c r="AU60" s="26" t="s">
        <v>160</v>
      </c>
    </row>
    <row r="61" spans="2:47" s="8" customFormat="1" ht="24.95" customHeight="1">
      <c r="B61" s="160"/>
      <c r="C61" s="161"/>
      <c r="D61" s="162" t="s">
        <v>161</v>
      </c>
      <c r="E61" s="163"/>
      <c r="F61" s="163"/>
      <c r="G61" s="163"/>
      <c r="H61" s="163"/>
      <c r="I61" s="164"/>
      <c r="J61" s="165">
        <f>J93</f>
        <v>0</v>
      </c>
      <c r="K61" s="166"/>
    </row>
    <row r="62" spans="2:47" s="9" customFormat="1" ht="19.899999999999999" customHeight="1">
      <c r="B62" s="167"/>
      <c r="C62" s="168"/>
      <c r="D62" s="169" t="s">
        <v>885</v>
      </c>
      <c r="E62" s="170"/>
      <c r="F62" s="170"/>
      <c r="G62" s="170"/>
      <c r="H62" s="170"/>
      <c r="I62" s="171"/>
      <c r="J62" s="172">
        <f>J94</f>
        <v>0</v>
      </c>
      <c r="K62" s="173"/>
    </row>
    <row r="63" spans="2:47" s="9" customFormat="1" ht="14.85" customHeight="1">
      <c r="B63" s="167"/>
      <c r="C63" s="168"/>
      <c r="D63" s="169" t="s">
        <v>886</v>
      </c>
      <c r="E63" s="170"/>
      <c r="F63" s="170"/>
      <c r="G63" s="170"/>
      <c r="H63" s="170"/>
      <c r="I63" s="171"/>
      <c r="J63" s="172">
        <f>J103</f>
        <v>0</v>
      </c>
      <c r="K63" s="173"/>
    </row>
    <row r="64" spans="2:47" s="9" customFormat="1" ht="14.85" customHeight="1">
      <c r="B64" s="167"/>
      <c r="C64" s="168"/>
      <c r="D64" s="169" t="s">
        <v>887</v>
      </c>
      <c r="E64" s="170"/>
      <c r="F64" s="170"/>
      <c r="G64" s="170"/>
      <c r="H64" s="170"/>
      <c r="I64" s="171"/>
      <c r="J64" s="172">
        <f>J121</f>
        <v>0</v>
      </c>
      <c r="K64" s="173"/>
    </row>
    <row r="65" spans="2:12" s="9" customFormat="1" ht="14.85" customHeight="1">
      <c r="B65" s="167"/>
      <c r="C65" s="168"/>
      <c r="D65" s="169" t="s">
        <v>888</v>
      </c>
      <c r="E65" s="170"/>
      <c r="F65" s="170"/>
      <c r="G65" s="170"/>
      <c r="H65" s="170"/>
      <c r="I65" s="171"/>
      <c r="J65" s="172">
        <f>J133</f>
        <v>0</v>
      </c>
      <c r="K65" s="173"/>
    </row>
    <row r="66" spans="2:12" s="9" customFormat="1" ht="14.85" customHeight="1">
      <c r="B66" s="167"/>
      <c r="C66" s="168"/>
      <c r="D66" s="169" t="s">
        <v>889</v>
      </c>
      <c r="E66" s="170"/>
      <c r="F66" s="170"/>
      <c r="G66" s="170"/>
      <c r="H66" s="170"/>
      <c r="I66" s="171"/>
      <c r="J66" s="172">
        <f>J139</f>
        <v>0</v>
      </c>
      <c r="K66" s="173"/>
    </row>
    <row r="67" spans="2:12" s="9" customFormat="1" ht="14.85" customHeight="1">
      <c r="B67" s="167"/>
      <c r="C67" s="168"/>
      <c r="D67" s="169" t="s">
        <v>890</v>
      </c>
      <c r="E67" s="170"/>
      <c r="F67" s="170"/>
      <c r="G67" s="170"/>
      <c r="H67" s="170"/>
      <c r="I67" s="171"/>
      <c r="J67" s="172">
        <f>J148</f>
        <v>0</v>
      </c>
      <c r="K67" s="173"/>
    </row>
    <row r="68" spans="2:12" s="9" customFormat="1" ht="19.899999999999999" customHeight="1">
      <c r="B68" s="167"/>
      <c r="C68" s="168"/>
      <c r="D68" s="169" t="s">
        <v>891</v>
      </c>
      <c r="E68" s="170"/>
      <c r="F68" s="170"/>
      <c r="G68" s="170"/>
      <c r="H68" s="170"/>
      <c r="I68" s="171"/>
      <c r="J68" s="172">
        <f>J156</f>
        <v>0</v>
      </c>
      <c r="K68" s="173"/>
    </row>
    <row r="69" spans="2:12" s="9" customFormat="1" ht="19.899999999999999" customHeight="1">
      <c r="B69" s="167"/>
      <c r="C69" s="168"/>
      <c r="D69" s="169" t="s">
        <v>892</v>
      </c>
      <c r="E69" s="170"/>
      <c r="F69" s="170"/>
      <c r="G69" s="170"/>
      <c r="H69" s="170"/>
      <c r="I69" s="171"/>
      <c r="J69" s="172">
        <f>J162</f>
        <v>0</v>
      </c>
      <c r="K69" s="173"/>
    </row>
    <row r="70" spans="2:12" s="9" customFormat="1" ht="19.899999999999999" customHeight="1">
      <c r="B70" s="167"/>
      <c r="C70" s="168"/>
      <c r="D70" s="169" t="s">
        <v>893</v>
      </c>
      <c r="E70" s="170"/>
      <c r="F70" s="170"/>
      <c r="G70" s="170"/>
      <c r="H70" s="170"/>
      <c r="I70" s="171"/>
      <c r="J70" s="172">
        <f>J165</f>
        <v>0</v>
      </c>
      <c r="K70" s="173"/>
    </row>
    <row r="71" spans="2:12" s="1" customFormat="1" ht="21.75" customHeight="1">
      <c r="B71" s="43"/>
      <c r="C71" s="44"/>
      <c r="D71" s="44"/>
      <c r="E71" s="44"/>
      <c r="F71" s="44"/>
      <c r="G71" s="44"/>
      <c r="H71" s="44"/>
      <c r="I71" s="129"/>
      <c r="J71" s="44"/>
      <c r="K71" s="47"/>
    </row>
    <row r="72" spans="2:12" s="1" customFormat="1" ht="6.95" customHeight="1">
      <c r="B72" s="58"/>
      <c r="C72" s="59"/>
      <c r="D72" s="59"/>
      <c r="E72" s="59"/>
      <c r="F72" s="59"/>
      <c r="G72" s="59"/>
      <c r="H72" s="59"/>
      <c r="I72" s="150"/>
      <c r="J72" s="59"/>
      <c r="K72" s="60"/>
    </row>
    <row r="76" spans="2:12" s="1" customFormat="1" ht="6.95" customHeight="1">
      <c r="B76" s="61"/>
      <c r="C76" s="62"/>
      <c r="D76" s="62"/>
      <c r="E76" s="62"/>
      <c r="F76" s="62"/>
      <c r="G76" s="62"/>
      <c r="H76" s="62"/>
      <c r="I76" s="153"/>
      <c r="J76" s="62"/>
      <c r="K76" s="62"/>
      <c r="L76" s="63"/>
    </row>
    <row r="77" spans="2:12" s="1" customFormat="1" ht="36.950000000000003" customHeight="1">
      <c r="B77" s="43"/>
      <c r="C77" s="64" t="s">
        <v>166</v>
      </c>
      <c r="D77" s="65"/>
      <c r="E77" s="65"/>
      <c r="F77" s="65"/>
      <c r="G77" s="65"/>
      <c r="H77" s="65"/>
      <c r="I77" s="174"/>
      <c r="J77" s="65"/>
      <c r="K77" s="65"/>
      <c r="L77" s="63"/>
    </row>
    <row r="78" spans="2:12" s="1" customFormat="1" ht="6.95" customHeight="1">
      <c r="B78" s="43"/>
      <c r="C78" s="65"/>
      <c r="D78" s="65"/>
      <c r="E78" s="65"/>
      <c r="F78" s="65"/>
      <c r="G78" s="65"/>
      <c r="H78" s="65"/>
      <c r="I78" s="174"/>
      <c r="J78" s="65"/>
      <c r="K78" s="65"/>
      <c r="L78" s="63"/>
    </row>
    <row r="79" spans="2:12" s="1" customFormat="1" ht="14.45" customHeight="1">
      <c r="B79" s="43"/>
      <c r="C79" s="67" t="s">
        <v>18</v>
      </c>
      <c r="D79" s="65"/>
      <c r="E79" s="65"/>
      <c r="F79" s="65"/>
      <c r="G79" s="65"/>
      <c r="H79" s="65"/>
      <c r="I79" s="174"/>
      <c r="J79" s="65"/>
      <c r="K79" s="65"/>
      <c r="L79" s="63"/>
    </row>
    <row r="80" spans="2:12" s="1" customFormat="1" ht="16.5" customHeight="1">
      <c r="B80" s="43"/>
      <c r="C80" s="65"/>
      <c r="D80" s="65"/>
      <c r="E80" s="421" t="str">
        <f>E7</f>
        <v>OBCHVAT KRÁLŮV DVŮR - silnice II. třídy - I. etapa</v>
      </c>
      <c r="F80" s="422"/>
      <c r="G80" s="422"/>
      <c r="H80" s="422"/>
      <c r="I80" s="174"/>
      <c r="J80" s="65"/>
      <c r="K80" s="65"/>
      <c r="L80" s="63"/>
    </row>
    <row r="81" spans="2:65" ht="15">
      <c r="B81" s="30"/>
      <c r="C81" s="67" t="s">
        <v>152</v>
      </c>
      <c r="D81" s="175"/>
      <c r="E81" s="175"/>
      <c r="F81" s="175"/>
      <c r="G81" s="175"/>
      <c r="H81" s="175"/>
      <c r="J81" s="175"/>
      <c r="K81" s="175"/>
      <c r="L81" s="176"/>
    </row>
    <row r="82" spans="2:65" s="1" customFormat="1" ht="16.5" customHeight="1">
      <c r="B82" s="43"/>
      <c r="C82" s="65"/>
      <c r="D82" s="65"/>
      <c r="E82" s="421" t="s">
        <v>882</v>
      </c>
      <c r="F82" s="423"/>
      <c r="G82" s="423"/>
      <c r="H82" s="423"/>
      <c r="I82" s="174"/>
      <c r="J82" s="65"/>
      <c r="K82" s="65"/>
      <c r="L82" s="63"/>
    </row>
    <row r="83" spans="2:65" s="1" customFormat="1" ht="14.45" customHeight="1">
      <c r="B83" s="43"/>
      <c r="C83" s="67" t="s">
        <v>154</v>
      </c>
      <c r="D83" s="65"/>
      <c r="E83" s="65"/>
      <c r="F83" s="65"/>
      <c r="G83" s="65"/>
      <c r="H83" s="65"/>
      <c r="I83" s="174"/>
      <c r="J83" s="65"/>
      <c r="K83" s="65"/>
      <c r="L83" s="63"/>
    </row>
    <row r="84" spans="2:65" s="1" customFormat="1" ht="17.25" customHeight="1">
      <c r="B84" s="43"/>
      <c r="C84" s="65"/>
      <c r="D84" s="65"/>
      <c r="E84" s="392" t="str">
        <f>E11</f>
        <v>SO 201 - Most přes Počápelský potok</v>
      </c>
      <c r="F84" s="423"/>
      <c r="G84" s="423"/>
      <c r="H84" s="423"/>
      <c r="I84" s="174"/>
      <c r="J84" s="65"/>
      <c r="K84" s="65"/>
      <c r="L84" s="63"/>
    </row>
    <row r="85" spans="2:65" s="1" customFormat="1" ht="6.95" customHeight="1">
      <c r="B85" s="43"/>
      <c r="C85" s="65"/>
      <c r="D85" s="65"/>
      <c r="E85" s="65"/>
      <c r="F85" s="65"/>
      <c r="G85" s="65"/>
      <c r="H85" s="65"/>
      <c r="I85" s="174"/>
      <c r="J85" s="65"/>
      <c r="K85" s="65"/>
      <c r="L85" s="63"/>
    </row>
    <row r="86" spans="2:65" s="1" customFormat="1" ht="18" customHeight="1">
      <c r="B86" s="43"/>
      <c r="C86" s="67" t="s">
        <v>23</v>
      </c>
      <c r="D86" s="65"/>
      <c r="E86" s="65"/>
      <c r="F86" s="177" t="str">
        <f>F14</f>
        <v>Králův Dvůr</v>
      </c>
      <c r="G86" s="65"/>
      <c r="H86" s="65"/>
      <c r="I86" s="178" t="s">
        <v>25</v>
      </c>
      <c r="J86" s="75" t="str">
        <f>IF(J14="","",J14)</f>
        <v>4. 5. 2018</v>
      </c>
      <c r="K86" s="65"/>
      <c r="L86" s="63"/>
    </row>
    <row r="87" spans="2:65" s="1" customFormat="1" ht="6.95" customHeight="1">
      <c r="B87" s="43"/>
      <c r="C87" s="65"/>
      <c r="D87" s="65"/>
      <c r="E87" s="65"/>
      <c r="F87" s="65"/>
      <c r="G87" s="65"/>
      <c r="H87" s="65"/>
      <c r="I87" s="174"/>
      <c r="J87" s="65"/>
      <c r="K87" s="65"/>
      <c r="L87" s="63"/>
    </row>
    <row r="88" spans="2:65" s="1" customFormat="1" ht="15">
      <c r="B88" s="43"/>
      <c r="C88" s="67" t="s">
        <v>27</v>
      </c>
      <c r="D88" s="65"/>
      <c r="E88" s="65"/>
      <c r="F88" s="177" t="str">
        <f>E17</f>
        <v>Město Králův Dvůr, Náměstí Míru  139, 267 01</v>
      </c>
      <c r="G88" s="65"/>
      <c r="H88" s="65"/>
      <c r="I88" s="178" t="s">
        <v>33</v>
      </c>
      <c r="J88" s="177" t="str">
        <f>E23</f>
        <v>Spektra s.r.o.Beroun, V Hlinkách 1548, 266 01</v>
      </c>
      <c r="K88" s="65"/>
      <c r="L88" s="63"/>
    </row>
    <row r="89" spans="2:65" s="1" customFormat="1" ht="14.45" customHeight="1">
      <c r="B89" s="43"/>
      <c r="C89" s="67" t="s">
        <v>31</v>
      </c>
      <c r="D89" s="65"/>
      <c r="E89" s="65"/>
      <c r="F89" s="177" t="str">
        <f>IF(E20="","",E20)</f>
        <v/>
      </c>
      <c r="G89" s="65"/>
      <c r="H89" s="65"/>
      <c r="I89" s="174"/>
      <c r="J89" s="65"/>
      <c r="K89" s="65"/>
      <c r="L89" s="63"/>
    </row>
    <row r="90" spans="2:65" s="1" customFormat="1" ht="10.35" customHeight="1">
      <c r="B90" s="43"/>
      <c r="C90" s="65"/>
      <c r="D90" s="65"/>
      <c r="E90" s="65"/>
      <c r="F90" s="65"/>
      <c r="G90" s="65"/>
      <c r="H90" s="65"/>
      <c r="I90" s="174"/>
      <c r="J90" s="65"/>
      <c r="K90" s="65"/>
      <c r="L90" s="63"/>
    </row>
    <row r="91" spans="2:65" s="10" customFormat="1" ht="29.25" customHeight="1">
      <c r="B91" s="179"/>
      <c r="C91" s="180" t="s">
        <v>167</v>
      </c>
      <c r="D91" s="181" t="s">
        <v>59</v>
      </c>
      <c r="E91" s="181" t="s">
        <v>55</v>
      </c>
      <c r="F91" s="181" t="s">
        <v>168</v>
      </c>
      <c r="G91" s="181" t="s">
        <v>169</v>
      </c>
      <c r="H91" s="181" t="s">
        <v>170</v>
      </c>
      <c r="I91" s="182" t="s">
        <v>171</v>
      </c>
      <c r="J91" s="181" t="s">
        <v>158</v>
      </c>
      <c r="K91" s="183" t="s">
        <v>172</v>
      </c>
      <c r="L91" s="184"/>
      <c r="M91" s="83" t="s">
        <v>173</v>
      </c>
      <c r="N91" s="84" t="s">
        <v>44</v>
      </c>
      <c r="O91" s="84" t="s">
        <v>174</v>
      </c>
      <c r="P91" s="84" t="s">
        <v>175</v>
      </c>
      <c r="Q91" s="84" t="s">
        <v>176</v>
      </c>
      <c r="R91" s="84" t="s">
        <v>177</v>
      </c>
      <c r="S91" s="84" t="s">
        <v>178</v>
      </c>
      <c r="T91" s="85" t="s">
        <v>179</v>
      </c>
    </row>
    <row r="92" spans="2:65" s="1" customFormat="1" ht="29.25" customHeight="1">
      <c r="B92" s="43"/>
      <c r="C92" s="89" t="s">
        <v>159</v>
      </c>
      <c r="D92" s="65"/>
      <c r="E92" s="65"/>
      <c r="F92" s="65"/>
      <c r="G92" s="65"/>
      <c r="H92" s="65"/>
      <c r="I92" s="174"/>
      <c r="J92" s="185">
        <f>BK92</f>
        <v>0</v>
      </c>
      <c r="K92" s="65"/>
      <c r="L92" s="63"/>
      <c r="M92" s="86"/>
      <c r="N92" s="87"/>
      <c r="O92" s="87"/>
      <c r="P92" s="186">
        <f>P93</f>
        <v>0</v>
      </c>
      <c r="Q92" s="87"/>
      <c r="R92" s="186">
        <f>R93</f>
        <v>0</v>
      </c>
      <c r="S92" s="87"/>
      <c r="T92" s="187">
        <f>T93</f>
        <v>0</v>
      </c>
      <c r="AT92" s="26" t="s">
        <v>73</v>
      </c>
      <c r="AU92" s="26" t="s">
        <v>160</v>
      </c>
      <c r="BK92" s="188">
        <f>BK93</f>
        <v>0</v>
      </c>
    </row>
    <row r="93" spans="2:65" s="11" customFormat="1" ht="37.35" customHeight="1">
      <c r="B93" s="189"/>
      <c r="C93" s="190"/>
      <c r="D93" s="191" t="s">
        <v>73</v>
      </c>
      <c r="E93" s="192" t="s">
        <v>180</v>
      </c>
      <c r="F93" s="192" t="s">
        <v>181</v>
      </c>
      <c r="G93" s="190"/>
      <c r="H93" s="190"/>
      <c r="I93" s="193"/>
      <c r="J93" s="194">
        <f>BK93</f>
        <v>0</v>
      </c>
      <c r="K93" s="190"/>
      <c r="L93" s="195"/>
      <c r="M93" s="196"/>
      <c r="N93" s="197"/>
      <c r="O93" s="197"/>
      <c r="P93" s="198">
        <f>P94+P156+P162+P165</f>
        <v>0</v>
      </c>
      <c r="Q93" s="197"/>
      <c r="R93" s="198">
        <f>R94+R156+R162+R165</f>
        <v>0</v>
      </c>
      <c r="S93" s="197"/>
      <c r="T93" s="199">
        <f>T94+T156+T162+T165</f>
        <v>0</v>
      </c>
      <c r="AR93" s="200" t="s">
        <v>81</v>
      </c>
      <c r="AT93" s="201" t="s">
        <v>73</v>
      </c>
      <c r="AU93" s="201" t="s">
        <v>74</v>
      </c>
      <c r="AY93" s="200" t="s">
        <v>182</v>
      </c>
      <c r="BK93" s="202">
        <f>BK94+BK156+BK162+BK165</f>
        <v>0</v>
      </c>
    </row>
    <row r="94" spans="2:65" s="11" customFormat="1" ht="19.899999999999999" customHeight="1">
      <c r="B94" s="189"/>
      <c r="C94" s="190"/>
      <c r="D94" s="191" t="s">
        <v>73</v>
      </c>
      <c r="E94" s="203" t="s">
        <v>74</v>
      </c>
      <c r="F94" s="203" t="s">
        <v>894</v>
      </c>
      <c r="G94" s="190"/>
      <c r="H94" s="190"/>
      <c r="I94" s="193"/>
      <c r="J94" s="204">
        <f>BK94</f>
        <v>0</v>
      </c>
      <c r="K94" s="190"/>
      <c r="L94" s="195"/>
      <c r="M94" s="196"/>
      <c r="N94" s="197"/>
      <c r="O94" s="197"/>
      <c r="P94" s="198">
        <f>P95+SUM(P96:P103)+P121+P133+P139+P148</f>
        <v>0</v>
      </c>
      <c r="Q94" s="197"/>
      <c r="R94" s="198">
        <f>R95+SUM(R96:R103)+R121+R133+R139+R148</f>
        <v>0</v>
      </c>
      <c r="S94" s="197"/>
      <c r="T94" s="199">
        <f>T95+SUM(T96:T103)+T121+T133+T139+T148</f>
        <v>0</v>
      </c>
      <c r="AR94" s="200" t="s">
        <v>81</v>
      </c>
      <c r="AT94" s="201" t="s">
        <v>73</v>
      </c>
      <c r="AU94" s="201" t="s">
        <v>81</v>
      </c>
      <c r="AY94" s="200" t="s">
        <v>182</v>
      </c>
      <c r="BK94" s="202">
        <f>BK95+SUM(BK96:BK103)+BK121+BK133+BK139+BK148</f>
        <v>0</v>
      </c>
    </row>
    <row r="95" spans="2:65" s="1" customFormat="1" ht="16.5" customHeight="1">
      <c r="B95" s="43"/>
      <c r="C95" s="205" t="s">
        <v>81</v>
      </c>
      <c r="D95" s="205" t="s">
        <v>184</v>
      </c>
      <c r="E95" s="206" t="s">
        <v>895</v>
      </c>
      <c r="F95" s="207" t="s">
        <v>896</v>
      </c>
      <c r="G95" s="208" t="s">
        <v>897</v>
      </c>
      <c r="H95" s="209">
        <v>677.18</v>
      </c>
      <c r="I95" s="210"/>
      <c r="J95" s="211">
        <f>ROUND(I95*H95,2)</f>
        <v>0</v>
      </c>
      <c r="K95" s="207" t="s">
        <v>21</v>
      </c>
      <c r="L95" s="63"/>
      <c r="M95" s="212" t="s">
        <v>21</v>
      </c>
      <c r="N95" s="213" t="s">
        <v>45</v>
      </c>
      <c r="O95" s="44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AR95" s="26" t="s">
        <v>189</v>
      </c>
      <c r="AT95" s="26" t="s">
        <v>184</v>
      </c>
      <c r="AU95" s="26" t="s">
        <v>83</v>
      </c>
      <c r="AY95" s="26" t="s">
        <v>182</v>
      </c>
      <c r="BE95" s="216">
        <f>IF(N95="základní",J95,0)</f>
        <v>0</v>
      </c>
      <c r="BF95" s="216">
        <f>IF(N95="snížená",J95,0)</f>
        <v>0</v>
      </c>
      <c r="BG95" s="216">
        <f>IF(N95="zákl. přenesená",J95,0)</f>
        <v>0</v>
      </c>
      <c r="BH95" s="216">
        <f>IF(N95="sníž. přenesená",J95,0)</f>
        <v>0</v>
      </c>
      <c r="BI95" s="216">
        <f>IF(N95="nulová",J95,0)</f>
        <v>0</v>
      </c>
      <c r="BJ95" s="26" t="s">
        <v>81</v>
      </c>
      <c r="BK95" s="216">
        <f>ROUND(I95*H95,2)</f>
        <v>0</v>
      </c>
      <c r="BL95" s="26" t="s">
        <v>189</v>
      </c>
      <c r="BM95" s="26" t="s">
        <v>898</v>
      </c>
    </row>
    <row r="96" spans="2:65" s="1" customFormat="1" ht="27">
      <c r="B96" s="43"/>
      <c r="C96" s="65"/>
      <c r="D96" s="219" t="s">
        <v>899</v>
      </c>
      <c r="E96" s="65"/>
      <c r="F96" s="277" t="s">
        <v>900</v>
      </c>
      <c r="G96" s="65"/>
      <c r="H96" s="65"/>
      <c r="I96" s="174"/>
      <c r="J96" s="65"/>
      <c r="K96" s="65"/>
      <c r="L96" s="63"/>
      <c r="M96" s="278"/>
      <c r="N96" s="44"/>
      <c r="O96" s="44"/>
      <c r="P96" s="44"/>
      <c r="Q96" s="44"/>
      <c r="R96" s="44"/>
      <c r="S96" s="44"/>
      <c r="T96" s="80"/>
      <c r="AT96" s="26" t="s">
        <v>899</v>
      </c>
      <c r="AU96" s="26" t="s">
        <v>83</v>
      </c>
    </row>
    <row r="97" spans="2:65" s="1" customFormat="1" ht="16.5" customHeight="1">
      <c r="B97" s="43"/>
      <c r="C97" s="205" t="s">
        <v>83</v>
      </c>
      <c r="D97" s="205" t="s">
        <v>184</v>
      </c>
      <c r="E97" s="206" t="s">
        <v>901</v>
      </c>
      <c r="F97" s="207" t="s">
        <v>902</v>
      </c>
      <c r="G97" s="208" t="s">
        <v>897</v>
      </c>
      <c r="H97" s="209">
        <v>5.6059999999999999</v>
      </c>
      <c r="I97" s="210"/>
      <c r="J97" s="211">
        <f t="shared" ref="J97:J102" si="0">ROUND(I97*H97,2)</f>
        <v>0</v>
      </c>
      <c r="K97" s="207" t="s">
        <v>21</v>
      </c>
      <c r="L97" s="63"/>
      <c r="M97" s="212" t="s">
        <v>21</v>
      </c>
      <c r="N97" s="213" t="s">
        <v>45</v>
      </c>
      <c r="O97" s="44"/>
      <c r="P97" s="214">
        <f t="shared" ref="P97:P102" si="1">O97*H97</f>
        <v>0</v>
      </c>
      <c r="Q97" s="214">
        <v>0</v>
      </c>
      <c r="R97" s="214">
        <f t="shared" ref="R97:R102" si="2">Q97*H97</f>
        <v>0</v>
      </c>
      <c r="S97" s="214">
        <v>0</v>
      </c>
      <c r="T97" s="215">
        <f t="shared" ref="T97:T102" si="3">S97*H97</f>
        <v>0</v>
      </c>
      <c r="AR97" s="26" t="s">
        <v>189</v>
      </c>
      <c r="AT97" s="26" t="s">
        <v>184</v>
      </c>
      <c r="AU97" s="26" t="s">
        <v>83</v>
      </c>
      <c r="AY97" s="26" t="s">
        <v>182</v>
      </c>
      <c r="BE97" s="216">
        <f t="shared" ref="BE97:BE102" si="4">IF(N97="základní",J97,0)</f>
        <v>0</v>
      </c>
      <c r="BF97" s="216">
        <f t="shared" ref="BF97:BF102" si="5">IF(N97="snížená",J97,0)</f>
        <v>0</v>
      </c>
      <c r="BG97" s="216">
        <f t="shared" ref="BG97:BG102" si="6">IF(N97="zákl. přenesená",J97,0)</f>
        <v>0</v>
      </c>
      <c r="BH97" s="216">
        <f t="shared" ref="BH97:BH102" si="7">IF(N97="sníž. přenesená",J97,0)</f>
        <v>0</v>
      </c>
      <c r="BI97" s="216">
        <f t="shared" ref="BI97:BI102" si="8">IF(N97="nulová",J97,0)</f>
        <v>0</v>
      </c>
      <c r="BJ97" s="26" t="s">
        <v>81</v>
      </c>
      <c r="BK97" s="216">
        <f t="shared" ref="BK97:BK102" si="9">ROUND(I97*H97,2)</f>
        <v>0</v>
      </c>
      <c r="BL97" s="26" t="s">
        <v>189</v>
      </c>
      <c r="BM97" s="26" t="s">
        <v>903</v>
      </c>
    </row>
    <row r="98" spans="2:65" s="1" customFormat="1" ht="16.5" customHeight="1">
      <c r="B98" s="43"/>
      <c r="C98" s="205" t="s">
        <v>197</v>
      </c>
      <c r="D98" s="205" t="s">
        <v>184</v>
      </c>
      <c r="E98" s="206" t="s">
        <v>904</v>
      </c>
      <c r="F98" s="207" t="s">
        <v>905</v>
      </c>
      <c r="G98" s="208" t="s">
        <v>897</v>
      </c>
      <c r="H98" s="209">
        <v>30.125</v>
      </c>
      <c r="I98" s="210"/>
      <c r="J98" s="211">
        <f t="shared" si="0"/>
        <v>0</v>
      </c>
      <c r="K98" s="207" t="s">
        <v>21</v>
      </c>
      <c r="L98" s="63"/>
      <c r="M98" s="212" t="s">
        <v>21</v>
      </c>
      <c r="N98" s="213" t="s">
        <v>45</v>
      </c>
      <c r="O98" s="44"/>
      <c r="P98" s="214">
        <f t="shared" si="1"/>
        <v>0</v>
      </c>
      <c r="Q98" s="214">
        <v>0</v>
      </c>
      <c r="R98" s="214">
        <f t="shared" si="2"/>
        <v>0</v>
      </c>
      <c r="S98" s="214">
        <v>0</v>
      </c>
      <c r="T98" s="215">
        <f t="shared" si="3"/>
        <v>0</v>
      </c>
      <c r="AR98" s="26" t="s">
        <v>189</v>
      </c>
      <c r="AT98" s="26" t="s">
        <v>184</v>
      </c>
      <c r="AU98" s="26" t="s">
        <v>83</v>
      </c>
      <c r="AY98" s="26" t="s">
        <v>182</v>
      </c>
      <c r="BE98" s="216">
        <f t="shared" si="4"/>
        <v>0</v>
      </c>
      <c r="BF98" s="216">
        <f t="shared" si="5"/>
        <v>0</v>
      </c>
      <c r="BG98" s="216">
        <f t="shared" si="6"/>
        <v>0</v>
      </c>
      <c r="BH98" s="216">
        <f t="shared" si="7"/>
        <v>0</v>
      </c>
      <c r="BI98" s="216">
        <f t="shared" si="8"/>
        <v>0</v>
      </c>
      <c r="BJ98" s="26" t="s">
        <v>81</v>
      </c>
      <c r="BK98" s="216">
        <f t="shared" si="9"/>
        <v>0</v>
      </c>
      <c r="BL98" s="26" t="s">
        <v>189</v>
      </c>
      <c r="BM98" s="26" t="s">
        <v>906</v>
      </c>
    </row>
    <row r="99" spans="2:65" s="1" customFormat="1" ht="16.5" customHeight="1">
      <c r="B99" s="43"/>
      <c r="C99" s="205" t="s">
        <v>189</v>
      </c>
      <c r="D99" s="205" t="s">
        <v>184</v>
      </c>
      <c r="E99" s="206" t="s">
        <v>907</v>
      </c>
      <c r="F99" s="207" t="s">
        <v>908</v>
      </c>
      <c r="G99" s="208" t="s">
        <v>909</v>
      </c>
      <c r="H99" s="209">
        <v>1</v>
      </c>
      <c r="I99" s="210"/>
      <c r="J99" s="211">
        <f t="shared" si="0"/>
        <v>0</v>
      </c>
      <c r="K99" s="207" t="s">
        <v>21</v>
      </c>
      <c r="L99" s="63"/>
      <c r="M99" s="212" t="s">
        <v>21</v>
      </c>
      <c r="N99" s="213" t="s">
        <v>45</v>
      </c>
      <c r="O99" s="44"/>
      <c r="P99" s="214">
        <f t="shared" si="1"/>
        <v>0</v>
      </c>
      <c r="Q99" s="214">
        <v>0</v>
      </c>
      <c r="R99" s="214">
        <f t="shared" si="2"/>
        <v>0</v>
      </c>
      <c r="S99" s="214">
        <v>0</v>
      </c>
      <c r="T99" s="215">
        <f t="shared" si="3"/>
        <v>0</v>
      </c>
      <c r="AR99" s="26" t="s">
        <v>189</v>
      </c>
      <c r="AT99" s="26" t="s">
        <v>184</v>
      </c>
      <c r="AU99" s="26" t="s">
        <v>83</v>
      </c>
      <c r="AY99" s="26" t="s">
        <v>182</v>
      </c>
      <c r="BE99" s="216">
        <f t="shared" si="4"/>
        <v>0</v>
      </c>
      <c r="BF99" s="216">
        <f t="shared" si="5"/>
        <v>0</v>
      </c>
      <c r="BG99" s="216">
        <f t="shared" si="6"/>
        <v>0</v>
      </c>
      <c r="BH99" s="216">
        <f t="shared" si="7"/>
        <v>0</v>
      </c>
      <c r="BI99" s="216">
        <f t="shared" si="8"/>
        <v>0</v>
      </c>
      <c r="BJ99" s="26" t="s">
        <v>81</v>
      </c>
      <c r="BK99" s="216">
        <f t="shared" si="9"/>
        <v>0</v>
      </c>
      <c r="BL99" s="26" t="s">
        <v>189</v>
      </c>
      <c r="BM99" s="26" t="s">
        <v>910</v>
      </c>
    </row>
    <row r="100" spans="2:65" s="1" customFormat="1" ht="16.5" customHeight="1">
      <c r="B100" s="43"/>
      <c r="C100" s="205" t="s">
        <v>206</v>
      </c>
      <c r="D100" s="205" t="s">
        <v>184</v>
      </c>
      <c r="E100" s="206" t="s">
        <v>911</v>
      </c>
      <c r="F100" s="207" t="s">
        <v>912</v>
      </c>
      <c r="G100" s="208" t="s">
        <v>913</v>
      </c>
      <c r="H100" s="209">
        <v>1</v>
      </c>
      <c r="I100" s="210"/>
      <c r="J100" s="211">
        <f t="shared" si="0"/>
        <v>0</v>
      </c>
      <c r="K100" s="207" t="s">
        <v>21</v>
      </c>
      <c r="L100" s="63"/>
      <c r="M100" s="212" t="s">
        <v>21</v>
      </c>
      <c r="N100" s="213" t="s">
        <v>45</v>
      </c>
      <c r="O100" s="44"/>
      <c r="P100" s="214">
        <f t="shared" si="1"/>
        <v>0</v>
      </c>
      <c r="Q100" s="214">
        <v>0</v>
      </c>
      <c r="R100" s="214">
        <f t="shared" si="2"/>
        <v>0</v>
      </c>
      <c r="S100" s="214">
        <v>0</v>
      </c>
      <c r="T100" s="215">
        <f t="shared" si="3"/>
        <v>0</v>
      </c>
      <c r="AR100" s="26" t="s">
        <v>189</v>
      </c>
      <c r="AT100" s="26" t="s">
        <v>184</v>
      </c>
      <c r="AU100" s="26" t="s">
        <v>83</v>
      </c>
      <c r="AY100" s="26" t="s">
        <v>182</v>
      </c>
      <c r="BE100" s="216">
        <f t="shared" si="4"/>
        <v>0</v>
      </c>
      <c r="BF100" s="216">
        <f t="shared" si="5"/>
        <v>0</v>
      </c>
      <c r="BG100" s="216">
        <f t="shared" si="6"/>
        <v>0</v>
      </c>
      <c r="BH100" s="216">
        <f t="shared" si="7"/>
        <v>0</v>
      </c>
      <c r="BI100" s="216">
        <f t="shared" si="8"/>
        <v>0</v>
      </c>
      <c r="BJ100" s="26" t="s">
        <v>81</v>
      </c>
      <c r="BK100" s="216">
        <f t="shared" si="9"/>
        <v>0</v>
      </c>
      <c r="BL100" s="26" t="s">
        <v>189</v>
      </c>
      <c r="BM100" s="26" t="s">
        <v>914</v>
      </c>
    </row>
    <row r="101" spans="2:65" s="1" customFormat="1" ht="25.5" customHeight="1">
      <c r="B101" s="43"/>
      <c r="C101" s="205" t="s">
        <v>210</v>
      </c>
      <c r="D101" s="205" t="s">
        <v>184</v>
      </c>
      <c r="E101" s="206" t="s">
        <v>915</v>
      </c>
      <c r="F101" s="207" t="s">
        <v>916</v>
      </c>
      <c r="G101" s="208" t="s">
        <v>917</v>
      </c>
      <c r="H101" s="209">
        <v>1</v>
      </c>
      <c r="I101" s="210"/>
      <c r="J101" s="211">
        <f t="shared" si="0"/>
        <v>0</v>
      </c>
      <c r="K101" s="207" t="s">
        <v>21</v>
      </c>
      <c r="L101" s="63"/>
      <c r="M101" s="212" t="s">
        <v>21</v>
      </c>
      <c r="N101" s="213" t="s">
        <v>45</v>
      </c>
      <c r="O101" s="44"/>
      <c r="P101" s="214">
        <f t="shared" si="1"/>
        <v>0</v>
      </c>
      <c r="Q101" s="214">
        <v>0</v>
      </c>
      <c r="R101" s="214">
        <f t="shared" si="2"/>
        <v>0</v>
      </c>
      <c r="S101" s="214">
        <v>0</v>
      </c>
      <c r="T101" s="215">
        <f t="shared" si="3"/>
        <v>0</v>
      </c>
      <c r="AR101" s="26" t="s">
        <v>189</v>
      </c>
      <c r="AT101" s="26" t="s">
        <v>184</v>
      </c>
      <c r="AU101" s="26" t="s">
        <v>83</v>
      </c>
      <c r="AY101" s="26" t="s">
        <v>182</v>
      </c>
      <c r="BE101" s="216">
        <f t="shared" si="4"/>
        <v>0</v>
      </c>
      <c r="BF101" s="216">
        <f t="shared" si="5"/>
        <v>0</v>
      </c>
      <c r="BG101" s="216">
        <f t="shared" si="6"/>
        <v>0</v>
      </c>
      <c r="BH101" s="216">
        <f t="shared" si="7"/>
        <v>0</v>
      </c>
      <c r="BI101" s="216">
        <f t="shared" si="8"/>
        <v>0</v>
      </c>
      <c r="BJ101" s="26" t="s">
        <v>81</v>
      </c>
      <c r="BK101" s="216">
        <f t="shared" si="9"/>
        <v>0</v>
      </c>
      <c r="BL101" s="26" t="s">
        <v>189</v>
      </c>
      <c r="BM101" s="26" t="s">
        <v>918</v>
      </c>
    </row>
    <row r="102" spans="2:65" s="1" customFormat="1" ht="25.5" customHeight="1">
      <c r="B102" s="43"/>
      <c r="C102" s="205" t="s">
        <v>214</v>
      </c>
      <c r="D102" s="205" t="s">
        <v>184</v>
      </c>
      <c r="E102" s="206" t="s">
        <v>919</v>
      </c>
      <c r="F102" s="207" t="s">
        <v>920</v>
      </c>
      <c r="G102" s="208" t="s">
        <v>909</v>
      </c>
      <c r="H102" s="209">
        <v>1</v>
      </c>
      <c r="I102" s="210"/>
      <c r="J102" s="211">
        <f t="shared" si="0"/>
        <v>0</v>
      </c>
      <c r="K102" s="207" t="s">
        <v>21</v>
      </c>
      <c r="L102" s="63"/>
      <c r="M102" s="212" t="s">
        <v>21</v>
      </c>
      <c r="N102" s="213" t="s">
        <v>45</v>
      </c>
      <c r="O102" s="44"/>
      <c r="P102" s="214">
        <f t="shared" si="1"/>
        <v>0</v>
      </c>
      <c r="Q102" s="214">
        <v>0</v>
      </c>
      <c r="R102" s="214">
        <f t="shared" si="2"/>
        <v>0</v>
      </c>
      <c r="S102" s="214">
        <v>0</v>
      </c>
      <c r="T102" s="215">
        <f t="shared" si="3"/>
        <v>0</v>
      </c>
      <c r="AR102" s="26" t="s">
        <v>189</v>
      </c>
      <c r="AT102" s="26" t="s">
        <v>184</v>
      </c>
      <c r="AU102" s="26" t="s">
        <v>83</v>
      </c>
      <c r="AY102" s="26" t="s">
        <v>182</v>
      </c>
      <c r="BE102" s="216">
        <f t="shared" si="4"/>
        <v>0</v>
      </c>
      <c r="BF102" s="216">
        <f t="shared" si="5"/>
        <v>0</v>
      </c>
      <c r="BG102" s="216">
        <f t="shared" si="6"/>
        <v>0</v>
      </c>
      <c r="BH102" s="216">
        <f t="shared" si="7"/>
        <v>0</v>
      </c>
      <c r="BI102" s="216">
        <f t="shared" si="8"/>
        <v>0</v>
      </c>
      <c r="BJ102" s="26" t="s">
        <v>81</v>
      </c>
      <c r="BK102" s="216">
        <f t="shared" si="9"/>
        <v>0</v>
      </c>
      <c r="BL102" s="26" t="s">
        <v>189</v>
      </c>
      <c r="BM102" s="26" t="s">
        <v>921</v>
      </c>
    </row>
    <row r="103" spans="2:65" s="11" customFormat="1" ht="22.35" customHeight="1">
      <c r="B103" s="189"/>
      <c r="C103" s="190"/>
      <c r="D103" s="191" t="s">
        <v>73</v>
      </c>
      <c r="E103" s="203" t="s">
        <v>81</v>
      </c>
      <c r="F103" s="203" t="s">
        <v>183</v>
      </c>
      <c r="G103" s="190"/>
      <c r="H103" s="190"/>
      <c r="I103" s="193"/>
      <c r="J103" s="204">
        <f>BK103</f>
        <v>0</v>
      </c>
      <c r="K103" s="190"/>
      <c r="L103" s="195"/>
      <c r="M103" s="196"/>
      <c r="N103" s="197"/>
      <c r="O103" s="197"/>
      <c r="P103" s="198">
        <f>SUM(P104:P120)</f>
        <v>0</v>
      </c>
      <c r="Q103" s="197"/>
      <c r="R103" s="198">
        <f>SUM(R104:R120)</f>
        <v>0</v>
      </c>
      <c r="S103" s="197"/>
      <c r="T103" s="199">
        <f>SUM(T104:T120)</f>
        <v>0</v>
      </c>
      <c r="AR103" s="200" t="s">
        <v>81</v>
      </c>
      <c r="AT103" s="201" t="s">
        <v>73</v>
      </c>
      <c r="AU103" s="201" t="s">
        <v>83</v>
      </c>
      <c r="AY103" s="200" t="s">
        <v>182</v>
      </c>
      <c r="BK103" s="202">
        <f>SUM(BK104:BK120)</f>
        <v>0</v>
      </c>
    </row>
    <row r="104" spans="2:65" s="1" customFormat="1" ht="16.5" customHeight="1">
      <c r="B104" s="43"/>
      <c r="C104" s="205" t="s">
        <v>218</v>
      </c>
      <c r="D104" s="205" t="s">
        <v>184</v>
      </c>
      <c r="E104" s="206" t="s">
        <v>922</v>
      </c>
      <c r="F104" s="207" t="s">
        <v>923</v>
      </c>
      <c r="G104" s="208" t="s">
        <v>924</v>
      </c>
      <c r="H104" s="209">
        <v>179</v>
      </c>
      <c r="I104" s="210"/>
      <c r="J104" s="211">
        <f t="shared" ref="J104:J112" si="10">ROUND(I104*H104,2)</f>
        <v>0</v>
      </c>
      <c r="K104" s="207" t="s">
        <v>21</v>
      </c>
      <c r="L104" s="63"/>
      <c r="M104" s="212" t="s">
        <v>21</v>
      </c>
      <c r="N104" s="213" t="s">
        <v>45</v>
      </c>
      <c r="O104" s="44"/>
      <c r="P104" s="214">
        <f t="shared" ref="P104:P112" si="11">O104*H104</f>
        <v>0</v>
      </c>
      <c r="Q104" s="214">
        <v>0</v>
      </c>
      <c r="R104" s="214">
        <f t="shared" ref="R104:R112" si="12">Q104*H104</f>
        <v>0</v>
      </c>
      <c r="S104" s="214">
        <v>0</v>
      </c>
      <c r="T104" s="215">
        <f t="shared" ref="T104:T112" si="13">S104*H104</f>
        <v>0</v>
      </c>
      <c r="AR104" s="26" t="s">
        <v>189</v>
      </c>
      <c r="AT104" s="26" t="s">
        <v>184</v>
      </c>
      <c r="AU104" s="26" t="s">
        <v>197</v>
      </c>
      <c r="AY104" s="26" t="s">
        <v>182</v>
      </c>
      <c r="BE104" s="216">
        <f t="shared" ref="BE104:BE112" si="14">IF(N104="základní",J104,0)</f>
        <v>0</v>
      </c>
      <c r="BF104" s="216">
        <f t="shared" ref="BF104:BF112" si="15">IF(N104="snížená",J104,0)</f>
        <v>0</v>
      </c>
      <c r="BG104" s="216">
        <f t="shared" ref="BG104:BG112" si="16">IF(N104="zákl. přenesená",J104,0)</f>
        <v>0</v>
      </c>
      <c r="BH104" s="216">
        <f t="shared" ref="BH104:BH112" si="17">IF(N104="sníž. přenesená",J104,0)</f>
        <v>0</v>
      </c>
      <c r="BI104" s="216">
        <f t="shared" ref="BI104:BI112" si="18">IF(N104="nulová",J104,0)</f>
        <v>0</v>
      </c>
      <c r="BJ104" s="26" t="s">
        <v>81</v>
      </c>
      <c r="BK104" s="216">
        <f t="shared" ref="BK104:BK112" si="19">ROUND(I104*H104,2)</f>
        <v>0</v>
      </c>
      <c r="BL104" s="26" t="s">
        <v>189</v>
      </c>
      <c r="BM104" s="26" t="s">
        <v>925</v>
      </c>
    </row>
    <row r="105" spans="2:65" s="1" customFormat="1" ht="16.5" customHeight="1">
      <c r="B105" s="43"/>
      <c r="C105" s="205" t="s">
        <v>223</v>
      </c>
      <c r="D105" s="205" t="s">
        <v>184</v>
      </c>
      <c r="E105" s="206" t="s">
        <v>926</v>
      </c>
      <c r="F105" s="207" t="s">
        <v>927</v>
      </c>
      <c r="G105" s="208" t="s">
        <v>304</v>
      </c>
      <c r="H105" s="209">
        <v>14.1</v>
      </c>
      <c r="I105" s="210"/>
      <c r="J105" s="211">
        <f t="shared" si="10"/>
        <v>0</v>
      </c>
      <c r="K105" s="207" t="s">
        <v>21</v>
      </c>
      <c r="L105" s="63"/>
      <c r="M105" s="212" t="s">
        <v>21</v>
      </c>
      <c r="N105" s="213" t="s">
        <v>45</v>
      </c>
      <c r="O105" s="44"/>
      <c r="P105" s="214">
        <f t="shared" si="11"/>
        <v>0</v>
      </c>
      <c r="Q105" s="214">
        <v>0</v>
      </c>
      <c r="R105" s="214">
        <f t="shared" si="12"/>
        <v>0</v>
      </c>
      <c r="S105" s="214">
        <v>0</v>
      </c>
      <c r="T105" s="215">
        <f t="shared" si="13"/>
        <v>0</v>
      </c>
      <c r="AR105" s="26" t="s">
        <v>189</v>
      </c>
      <c r="AT105" s="26" t="s">
        <v>184</v>
      </c>
      <c r="AU105" s="26" t="s">
        <v>197</v>
      </c>
      <c r="AY105" s="26" t="s">
        <v>182</v>
      </c>
      <c r="BE105" s="216">
        <f t="shared" si="14"/>
        <v>0</v>
      </c>
      <c r="BF105" s="216">
        <f t="shared" si="15"/>
        <v>0</v>
      </c>
      <c r="BG105" s="216">
        <f t="shared" si="16"/>
        <v>0</v>
      </c>
      <c r="BH105" s="216">
        <f t="shared" si="17"/>
        <v>0</v>
      </c>
      <c r="BI105" s="216">
        <f t="shared" si="18"/>
        <v>0</v>
      </c>
      <c r="BJ105" s="26" t="s">
        <v>81</v>
      </c>
      <c r="BK105" s="216">
        <f t="shared" si="19"/>
        <v>0</v>
      </c>
      <c r="BL105" s="26" t="s">
        <v>189</v>
      </c>
      <c r="BM105" s="26" t="s">
        <v>928</v>
      </c>
    </row>
    <row r="106" spans="2:65" s="1" customFormat="1" ht="16.5" customHeight="1">
      <c r="B106" s="43"/>
      <c r="C106" s="205" t="s">
        <v>228</v>
      </c>
      <c r="D106" s="205" t="s">
        <v>184</v>
      </c>
      <c r="E106" s="206" t="s">
        <v>929</v>
      </c>
      <c r="F106" s="207" t="s">
        <v>930</v>
      </c>
      <c r="G106" s="208" t="s">
        <v>931</v>
      </c>
      <c r="H106" s="209">
        <v>91.77</v>
      </c>
      <c r="I106" s="210"/>
      <c r="J106" s="211">
        <f t="shared" si="10"/>
        <v>0</v>
      </c>
      <c r="K106" s="207" t="s">
        <v>21</v>
      </c>
      <c r="L106" s="63"/>
      <c r="M106" s="212" t="s">
        <v>21</v>
      </c>
      <c r="N106" s="213" t="s">
        <v>45</v>
      </c>
      <c r="O106" s="44"/>
      <c r="P106" s="214">
        <f t="shared" si="11"/>
        <v>0</v>
      </c>
      <c r="Q106" s="214">
        <v>0</v>
      </c>
      <c r="R106" s="214">
        <f t="shared" si="12"/>
        <v>0</v>
      </c>
      <c r="S106" s="214">
        <v>0</v>
      </c>
      <c r="T106" s="215">
        <f t="shared" si="13"/>
        <v>0</v>
      </c>
      <c r="AR106" s="26" t="s">
        <v>189</v>
      </c>
      <c r="AT106" s="26" t="s">
        <v>184</v>
      </c>
      <c r="AU106" s="26" t="s">
        <v>197</v>
      </c>
      <c r="AY106" s="26" t="s">
        <v>182</v>
      </c>
      <c r="BE106" s="216">
        <f t="shared" si="14"/>
        <v>0</v>
      </c>
      <c r="BF106" s="216">
        <f t="shared" si="15"/>
        <v>0</v>
      </c>
      <c r="BG106" s="216">
        <f t="shared" si="16"/>
        <v>0</v>
      </c>
      <c r="BH106" s="216">
        <f t="shared" si="17"/>
        <v>0</v>
      </c>
      <c r="BI106" s="216">
        <f t="shared" si="18"/>
        <v>0</v>
      </c>
      <c r="BJ106" s="26" t="s">
        <v>81</v>
      </c>
      <c r="BK106" s="216">
        <f t="shared" si="19"/>
        <v>0</v>
      </c>
      <c r="BL106" s="26" t="s">
        <v>189</v>
      </c>
      <c r="BM106" s="26" t="s">
        <v>932</v>
      </c>
    </row>
    <row r="107" spans="2:65" s="1" customFormat="1" ht="16.5" customHeight="1">
      <c r="B107" s="43"/>
      <c r="C107" s="205" t="s">
        <v>233</v>
      </c>
      <c r="D107" s="205" t="s">
        <v>184</v>
      </c>
      <c r="E107" s="206" t="s">
        <v>933</v>
      </c>
      <c r="F107" s="207" t="s">
        <v>934</v>
      </c>
      <c r="G107" s="208" t="s">
        <v>931</v>
      </c>
      <c r="H107" s="209">
        <v>31.425000000000001</v>
      </c>
      <c r="I107" s="210"/>
      <c r="J107" s="211">
        <f t="shared" si="10"/>
        <v>0</v>
      </c>
      <c r="K107" s="207" t="s">
        <v>21</v>
      </c>
      <c r="L107" s="63"/>
      <c r="M107" s="212" t="s">
        <v>21</v>
      </c>
      <c r="N107" s="213" t="s">
        <v>45</v>
      </c>
      <c r="O107" s="44"/>
      <c r="P107" s="214">
        <f t="shared" si="11"/>
        <v>0</v>
      </c>
      <c r="Q107" s="214">
        <v>0</v>
      </c>
      <c r="R107" s="214">
        <f t="shared" si="12"/>
        <v>0</v>
      </c>
      <c r="S107" s="214">
        <v>0</v>
      </c>
      <c r="T107" s="215">
        <f t="shared" si="13"/>
        <v>0</v>
      </c>
      <c r="AR107" s="26" t="s">
        <v>189</v>
      </c>
      <c r="AT107" s="26" t="s">
        <v>184</v>
      </c>
      <c r="AU107" s="26" t="s">
        <v>197</v>
      </c>
      <c r="AY107" s="26" t="s">
        <v>182</v>
      </c>
      <c r="BE107" s="216">
        <f t="shared" si="14"/>
        <v>0</v>
      </c>
      <c r="BF107" s="216">
        <f t="shared" si="15"/>
        <v>0</v>
      </c>
      <c r="BG107" s="216">
        <f t="shared" si="16"/>
        <v>0</v>
      </c>
      <c r="BH107" s="216">
        <f t="shared" si="17"/>
        <v>0</v>
      </c>
      <c r="BI107" s="216">
        <f t="shared" si="18"/>
        <v>0</v>
      </c>
      <c r="BJ107" s="26" t="s">
        <v>81</v>
      </c>
      <c r="BK107" s="216">
        <f t="shared" si="19"/>
        <v>0</v>
      </c>
      <c r="BL107" s="26" t="s">
        <v>189</v>
      </c>
      <c r="BM107" s="26" t="s">
        <v>935</v>
      </c>
    </row>
    <row r="108" spans="2:65" s="1" customFormat="1" ht="25.5" customHeight="1">
      <c r="B108" s="43"/>
      <c r="C108" s="205" t="s">
        <v>239</v>
      </c>
      <c r="D108" s="205" t="s">
        <v>184</v>
      </c>
      <c r="E108" s="206" t="s">
        <v>936</v>
      </c>
      <c r="F108" s="207" t="s">
        <v>937</v>
      </c>
      <c r="G108" s="208" t="s">
        <v>931</v>
      </c>
      <c r="H108" s="209">
        <v>91.77</v>
      </c>
      <c r="I108" s="210"/>
      <c r="J108" s="211">
        <f t="shared" si="10"/>
        <v>0</v>
      </c>
      <c r="K108" s="207" t="s">
        <v>21</v>
      </c>
      <c r="L108" s="63"/>
      <c r="M108" s="212" t="s">
        <v>21</v>
      </c>
      <c r="N108" s="213" t="s">
        <v>45</v>
      </c>
      <c r="O108" s="44"/>
      <c r="P108" s="214">
        <f t="shared" si="11"/>
        <v>0</v>
      </c>
      <c r="Q108" s="214">
        <v>0</v>
      </c>
      <c r="R108" s="214">
        <f t="shared" si="12"/>
        <v>0</v>
      </c>
      <c r="S108" s="214">
        <v>0</v>
      </c>
      <c r="T108" s="215">
        <f t="shared" si="13"/>
        <v>0</v>
      </c>
      <c r="AR108" s="26" t="s">
        <v>189</v>
      </c>
      <c r="AT108" s="26" t="s">
        <v>184</v>
      </c>
      <c r="AU108" s="26" t="s">
        <v>197</v>
      </c>
      <c r="AY108" s="26" t="s">
        <v>182</v>
      </c>
      <c r="BE108" s="216">
        <f t="shared" si="14"/>
        <v>0</v>
      </c>
      <c r="BF108" s="216">
        <f t="shared" si="15"/>
        <v>0</v>
      </c>
      <c r="BG108" s="216">
        <f t="shared" si="16"/>
        <v>0</v>
      </c>
      <c r="BH108" s="216">
        <f t="shared" si="17"/>
        <v>0</v>
      </c>
      <c r="BI108" s="216">
        <f t="shared" si="18"/>
        <v>0</v>
      </c>
      <c r="BJ108" s="26" t="s">
        <v>81</v>
      </c>
      <c r="BK108" s="216">
        <f t="shared" si="19"/>
        <v>0</v>
      </c>
      <c r="BL108" s="26" t="s">
        <v>189</v>
      </c>
      <c r="BM108" s="26" t="s">
        <v>938</v>
      </c>
    </row>
    <row r="109" spans="2:65" s="1" customFormat="1" ht="25.5" customHeight="1">
      <c r="B109" s="43"/>
      <c r="C109" s="205" t="s">
        <v>243</v>
      </c>
      <c r="D109" s="205" t="s">
        <v>184</v>
      </c>
      <c r="E109" s="206" t="s">
        <v>939</v>
      </c>
      <c r="F109" s="207" t="s">
        <v>940</v>
      </c>
      <c r="G109" s="208" t="s">
        <v>931</v>
      </c>
      <c r="H109" s="209">
        <v>133.22999999999999</v>
      </c>
      <c r="I109" s="210"/>
      <c r="J109" s="211">
        <f t="shared" si="10"/>
        <v>0</v>
      </c>
      <c r="K109" s="207" t="s">
        <v>21</v>
      </c>
      <c r="L109" s="63"/>
      <c r="M109" s="212" t="s">
        <v>21</v>
      </c>
      <c r="N109" s="213" t="s">
        <v>45</v>
      </c>
      <c r="O109" s="44"/>
      <c r="P109" s="214">
        <f t="shared" si="11"/>
        <v>0</v>
      </c>
      <c r="Q109" s="214">
        <v>0</v>
      </c>
      <c r="R109" s="214">
        <f t="shared" si="12"/>
        <v>0</v>
      </c>
      <c r="S109" s="214">
        <v>0</v>
      </c>
      <c r="T109" s="215">
        <f t="shared" si="13"/>
        <v>0</v>
      </c>
      <c r="AR109" s="26" t="s">
        <v>189</v>
      </c>
      <c r="AT109" s="26" t="s">
        <v>184</v>
      </c>
      <c r="AU109" s="26" t="s">
        <v>197</v>
      </c>
      <c r="AY109" s="26" t="s">
        <v>182</v>
      </c>
      <c r="BE109" s="216">
        <f t="shared" si="14"/>
        <v>0</v>
      </c>
      <c r="BF109" s="216">
        <f t="shared" si="15"/>
        <v>0</v>
      </c>
      <c r="BG109" s="216">
        <f t="shared" si="16"/>
        <v>0</v>
      </c>
      <c r="BH109" s="216">
        <f t="shared" si="17"/>
        <v>0</v>
      </c>
      <c r="BI109" s="216">
        <f t="shared" si="18"/>
        <v>0</v>
      </c>
      <c r="BJ109" s="26" t="s">
        <v>81</v>
      </c>
      <c r="BK109" s="216">
        <f t="shared" si="19"/>
        <v>0</v>
      </c>
      <c r="BL109" s="26" t="s">
        <v>189</v>
      </c>
      <c r="BM109" s="26" t="s">
        <v>941</v>
      </c>
    </row>
    <row r="110" spans="2:65" s="1" customFormat="1" ht="25.5" customHeight="1">
      <c r="B110" s="43"/>
      <c r="C110" s="205" t="s">
        <v>247</v>
      </c>
      <c r="D110" s="205" t="s">
        <v>184</v>
      </c>
      <c r="E110" s="206" t="s">
        <v>942</v>
      </c>
      <c r="F110" s="207" t="s">
        <v>943</v>
      </c>
      <c r="G110" s="208" t="s">
        <v>931</v>
      </c>
      <c r="H110" s="209">
        <v>31.425000000000001</v>
      </c>
      <c r="I110" s="210"/>
      <c r="J110" s="211">
        <f t="shared" si="10"/>
        <v>0</v>
      </c>
      <c r="K110" s="207" t="s">
        <v>21</v>
      </c>
      <c r="L110" s="63"/>
      <c r="M110" s="212" t="s">
        <v>21</v>
      </c>
      <c r="N110" s="213" t="s">
        <v>45</v>
      </c>
      <c r="O110" s="44"/>
      <c r="P110" s="214">
        <f t="shared" si="11"/>
        <v>0</v>
      </c>
      <c r="Q110" s="214">
        <v>0</v>
      </c>
      <c r="R110" s="214">
        <f t="shared" si="12"/>
        <v>0</v>
      </c>
      <c r="S110" s="214">
        <v>0</v>
      </c>
      <c r="T110" s="215">
        <f t="shared" si="13"/>
        <v>0</v>
      </c>
      <c r="AR110" s="26" t="s">
        <v>189</v>
      </c>
      <c r="AT110" s="26" t="s">
        <v>184</v>
      </c>
      <c r="AU110" s="26" t="s">
        <v>197</v>
      </c>
      <c r="AY110" s="26" t="s">
        <v>182</v>
      </c>
      <c r="BE110" s="216">
        <f t="shared" si="14"/>
        <v>0</v>
      </c>
      <c r="BF110" s="216">
        <f t="shared" si="15"/>
        <v>0</v>
      </c>
      <c r="BG110" s="216">
        <f t="shared" si="16"/>
        <v>0</v>
      </c>
      <c r="BH110" s="216">
        <f t="shared" si="17"/>
        <v>0</v>
      </c>
      <c r="BI110" s="216">
        <f t="shared" si="18"/>
        <v>0</v>
      </c>
      <c r="BJ110" s="26" t="s">
        <v>81</v>
      </c>
      <c r="BK110" s="216">
        <f t="shared" si="19"/>
        <v>0</v>
      </c>
      <c r="BL110" s="26" t="s">
        <v>189</v>
      </c>
      <c r="BM110" s="26" t="s">
        <v>944</v>
      </c>
    </row>
    <row r="111" spans="2:65" s="1" customFormat="1" ht="25.5" customHeight="1">
      <c r="B111" s="43"/>
      <c r="C111" s="205" t="s">
        <v>10</v>
      </c>
      <c r="D111" s="205" t="s">
        <v>184</v>
      </c>
      <c r="E111" s="206" t="s">
        <v>945</v>
      </c>
      <c r="F111" s="207" t="s">
        <v>946</v>
      </c>
      <c r="G111" s="208" t="s">
        <v>931</v>
      </c>
      <c r="H111" s="209">
        <v>394.56</v>
      </c>
      <c r="I111" s="210"/>
      <c r="J111" s="211">
        <f t="shared" si="10"/>
        <v>0</v>
      </c>
      <c r="K111" s="207" t="s">
        <v>21</v>
      </c>
      <c r="L111" s="63"/>
      <c r="M111" s="212" t="s">
        <v>21</v>
      </c>
      <c r="N111" s="213" t="s">
        <v>45</v>
      </c>
      <c r="O111" s="44"/>
      <c r="P111" s="214">
        <f t="shared" si="11"/>
        <v>0</v>
      </c>
      <c r="Q111" s="214">
        <v>0</v>
      </c>
      <c r="R111" s="214">
        <f t="shared" si="12"/>
        <v>0</v>
      </c>
      <c r="S111" s="214">
        <v>0</v>
      </c>
      <c r="T111" s="215">
        <f t="shared" si="13"/>
        <v>0</v>
      </c>
      <c r="AR111" s="26" t="s">
        <v>189</v>
      </c>
      <c r="AT111" s="26" t="s">
        <v>184</v>
      </c>
      <c r="AU111" s="26" t="s">
        <v>197</v>
      </c>
      <c r="AY111" s="26" t="s">
        <v>182</v>
      </c>
      <c r="BE111" s="216">
        <f t="shared" si="14"/>
        <v>0</v>
      </c>
      <c r="BF111" s="216">
        <f t="shared" si="15"/>
        <v>0</v>
      </c>
      <c r="BG111" s="216">
        <f t="shared" si="16"/>
        <v>0</v>
      </c>
      <c r="BH111" s="216">
        <f t="shared" si="17"/>
        <v>0</v>
      </c>
      <c r="BI111" s="216">
        <f t="shared" si="18"/>
        <v>0</v>
      </c>
      <c r="BJ111" s="26" t="s">
        <v>81</v>
      </c>
      <c r="BK111" s="216">
        <f t="shared" si="19"/>
        <v>0</v>
      </c>
      <c r="BL111" s="26" t="s">
        <v>189</v>
      </c>
      <c r="BM111" s="26" t="s">
        <v>947</v>
      </c>
    </row>
    <row r="112" spans="2:65" s="1" customFormat="1" ht="16.5" customHeight="1">
      <c r="B112" s="43"/>
      <c r="C112" s="205" t="s">
        <v>260</v>
      </c>
      <c r="D112" s="205" t="s">
        <v>184</v>
      </c>
      <c r="E112" s="206" t="s">
        <v>948</v>
      </c>
      <c r="F112" s="207" t="s">
        <v>949</v>
      </c>
      <c r="G112" s="208" t="s">
        <v>931</v>
      </c>
      <c r="H112" s="209">
        <v>91.77</v>
      </c>
      <c r="I112" s="210"/>
      <c r="J112" s="211">
        <f t="shared" si="10"/>
        <v>0</v>
      </c>
      <c r="K112" s="207" t="s">
        <v>21</v>
      </c>
      <c r="L112" s="63"/>
      <c r="M112" s="212" t="s">
        <v>21</v>
      </c>
      <c r="N112" s="213" t="s">
        <v>45</v>
      </c>
      <c r="O112" s="44"/>
      <c r="P112" s="214">
        <f t="shared" si="11"/>
        <v>0</v>
      </c>
      <c r="Q112" s="214">
        <v>0</v>
      </c>
      <c r="R112" s="214">
        <f t="shared" si="12"/>
        <v>0</v>
      </c>
      <c r="S112" s="214">
        <v>0</v>
      </c>
      <c r="T112" s="215">
        <f t="shared" si="13"/>
        <v>0</v>
      </c>
      <c r="AR112" s="26" t="s">
        <v>189</v>
      </c>
      <c r="AT112" s="26" t="s">
        <v>184</v>
      </c>
      <c r="AU112" s="26" t="s">
        <v>197</v>
      </c>
      <c r="AY112" s="26" t="s">
        <v>182</v>
      </c>
      <c r="BE112" s="216">
        <f t="shared" si="14"/>
        <v>0</v>
      </c>
      <c r="BF112" s="216">
        <f t="shared" si="15"/>
        <v>0</v>
      </c>
      <c r="BG112" s="216">
        <f t="shared" si="16"/>
        <v>0</v>
      </c>
      <c r="BH112" s="216">
        <f t="shared" si="17"/>
        <v>0</v>
      </c>
      <c r="BI112" s="216">
        <f t="shared" si="18"/>
        <v>0</v>
      </c>
      <c r="BJ112" s="26" t="s">
        <v>81</v>
      </c>
      <c r="BK112" s="216">
        <f t="shared" si="19"/>
        <v>0</v>
      </c>
      <c r="BL112" s="26" t="s">
        <v>189</v>
      </c>
      <c r="BM112" s="26" t="s">
        <v>950</v>
      </c>
    </row>
    <row r="113" spans="2:65" s="1" customFormat="1" ht="27">
      <c r="B113" s="43"/>
      <c r="C113" s="65"/>
      <c r="D113" s="219" t="s">
        <v>899</v>
      </c>
      <c r="E113" s="65"/>
      <c r="F113" s="277" t="s">
        <v>951</v>
      </c>
      <c r="G113" s="65"/>
      <c r="H113" s="65"/>
      <c r="I113" s="174"/>
      <c r="J113" s="65"/>
      <c r="K113" s="65"/>
      <c r="L113" s="63"/>
      <c r="M113" s="278"/>
      <c r="N113" s="44"/>
      <c r="O113" s="44"/>
      <c r="P113" s="44"/>
      <c r="Q113" s="44"/>
      <c r="R113" s="44"/>
      <c r="S113" s="44"/>
      <c r="T113" s="80"/>
      <c r="AT113" s="26" t="s">
        <v>899</v>
      </c>
      <c r="AU113" s="26" t="s">
        <v>197</v>
      </c>
    </row>
    <row r="114" spans="2:65" s="1" customFormat="1" ht="16.5" customHeight="1">
      <c r="B114" s="43"/>
      <c r="C114" s="205" t="s">
        <v>265</v>
      </c>
      <c r="D114" s="205" t="s">
        <v>184</v>
      </c>
      <c r="E114" s="206" t="s">
        <v>948</v>
      </c>
      <c r="F114" s="207" t="s">
        <v>949</v>
      </c>
      <c r="G114" s="208" t="s">
        <v>931</v>
      </c>
      <c r="H114" s="209">
        <v>31.425000000000001</v>
      </c>
      <c r="I114" s="210"/>
      <c r="J114" s="211">
        <f>ROUND(I114*H114,2)</f>
        <v>0</v>
      </c>
      <c r="K114" s="207" t="s">
        <v>21</v>
      </c>
      <c r="L114" s="63"/>
      <c r="M114" s="212" t="s">
        <v>21</v>
      </c>
      <c r="N114" s="213" t="s">
        <v>45</v>
      </c>
      <c r="O114" s="44"/>
      <c r="P114" s="214">
        <f>O114*H114</f>
        <v>0</v>
      </c>
      <c r="Q114" s="214">
        <v>0</v>
      </c>
      <c r="R114" s="214">
        <f>Q114*H114</f>
        <v>0</v>
      </c>
      <c r="S114" s="214">
        <v>0</v>
      </c>
      <c r="T114" s="215">
        <f>S114*H114</f>
        <v>0</v>
      </c>
      <c r="AR114" s="26" t="s">
        <v>189</v>
      </c>
      <c r="AT114" s="26" t="s">
        <v>184</v>
      </c>
      <c r="AU114" s="26" t="s">
        <v>197</v>
      </c>
      <c r="AY114" s="26" t="s">
        <v>182</v>
      </c>
      <c r="BE114" s="216">
        <f>IF(N114="základní",J114,0)</f>
        <v>0</v>
      </c>
      <c r="BF114" s="216">
        <f>IF(N114="snížená",J114,0)</f>
        <v>0</v>
      </c>
      <c r="BG114" s="216">
        <f>IF(N114="zákl. přenesená",J114,0)</f>
        <v>0</v>
      </c>
      <c r="BH114" s="216">
        <f>IF(N114="sníž. přenesená",J114,0)</f>
        <v>0</v>
      </c>
      <c r="BI114" s="216">
        <f>IF(N114="nulová",J114,0)</f>
        <v>0</v>
      </c>
      <c r="BJ114" s="26" t="s">
        <v>81</v>
      </c>
      <c r="BK114" s="216">
        <f>ROUND(I114*H114,2)</f>
        <v>0</v>
      </c>
      <c r="BL114" s="26" t="s">
        <v>189</v>
      </c>
      <c r="BM114" s="26" t="s">
        <v>952</v>
      </c>
    </row>
    <row r="115" spans="2:65" s="1" customFormat="1" ht="27">
      <c r="B115" s="43"/>
      <c r="C115" s="65"/>
      <c r="D115" s="219" t="s">
        <v>899</v>
      </c>
      <c r="E115" s="65"/>
      <c r="F115" s="277" t="s">
        <v>953</v>
      </c>
      <c r="G115" s="65"/>
      <c r="H115" s="65"/>
      <c r="I115" s="174"/>
      <c r="J115" s="65"/>
      <c r="K115" s="65"/>
      <c r="L115" s="63"/>
      <c r="M115" s="278"/>
      <c r="N115" s="44"/>
      <c r="O115" s="44"/>
      <c r="P115" s="44"/>
      <c r="Q115" s="44"/>
      <c r="R115" s="44"/>
      <c r="S115" s="44"/>
      <c r="T115" s="80"/>
      <c r="AT115" s="26" t="s">
        <v>899</v>
      </c>
      <c r="AU115" s="26" t="s">
        <v>197</v>
      </c>
    </row>
    <row r="116" spans="2:65" s="1" customFormat="1" ht="16.5" customHeight="1">
      <c r="B116" s="43"/>
      <c r="C116" s="205" t="s">
        <v>353</v>
      </c>
      <c r="D116" s="205" t="s">
        <v>184</v>
      </c>
      <c r="E116" s="206" t="s">
        <v>954</v>
      </c>
      <c r="F116" s="207" t="s">
        <v>955</v>
      </c>
      <c r="G116" s="208" t="s">
        <v>931</v>
      </c>
      <c r="H116" s="209">
        <v>63</v>
      </c>
      <c r="I116" s="210"/>
      <c r="J116" s="211">
        <f>ROUND(I116*H116,2)</f>
        <v>0</v>
      </c>
      <c r="K116" s="207" t="s">
        <v>21</v>
      </c>
      <c r="L116" s="63"/>
      <c r="M116" s="212" t="s">
        <v>21</v>
      </c>
      <c r="N116" s="213" t="s">
        <v>45</v>
      </c>
      <c r="O116" s="44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AR116" s="26" t="s">
        <v>189</v>
      </c>
      <c r="AT116" s="26" t="s">
        <v>184</v>
      </c>
      <c r="AU116" s="26" t="s">
        <v>197</v>
      </c>
      <c r="AY116" s="26" t="s">
        <v>182</v>
      </c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26" t="s">
        <v>81</v>
      </c>
      <c r="BK116" s="216">
        <f>ROUND(I116*H116,2)</f>
        <v>0</v>
      </c>
      <c r="BL116" s="26" t="s">
        <v>189</v>
      </c>
      <c r="BM116" s="26" t="s">
        <v>956</v>
      </c>
    </row>
    <row r="117" spans="2:65" s="1" customFormat="1" ht="16.5" customHeight="1">
      <c r="B117" s="43"/>
      <c r="C117" s="205" t="s">
        <v>359</v>
      </c>
      <c r="D117" s="205" t="s">
        <v>184</v>
      </c>
      <c r="E117" s="206" t="s">
        <v>957</v>
      </c>
      <c r="F117" s="207" t="s">
        <v>958</v>
      </c>
      <c r="G117" s="208" t="s">
        <v>913</v>
      </c>
      <c r="H117" s="209">
        <v>1</v>
      </c>
      <c r="I117" s="210"/>
      <c r="J117" s="211">
        <f>ROUND(I117*H117,2)</f>
        <v>0</v>
      </c>
      <c r="K117" s="207" t="s">
        <v>21</v>
      </c>
      <c r="L117" s="63"/>
      <c r="M117" s="212" t="s">
        <v>21</v>
      </c>
      <c r="N117" s="213" t="s">
        <v>45</v>
      </c>
      <c r="O117" s="44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AR117" s="26" t="s">
        <v>189</v>
      </c>
      <c r="AT117" s="26" t="s">
        <v>184</v>
      </c>
      <c r="AU117" s="26" t="s">
        <v>197</v>
      </c>
      <c r="AY117" s="26" t="s">
        <v>182</v>
      </c>
      <c r="BE117" s="216">
        <f>IF(N117="základní",J117,0)</f>
        <v>0</v>
      </c>
      <c r="BF117" s="216">
        <f>IF(N117="snížená",J117,0)</f>
        <v>0</v>
      </c>
      <c r="BG117" s="216">
        <f>IF(N117="zákl. přenesená",J117,0)</f>
        <v>0</v>
      </c>
      <c r="BH117" s="216">
        <f>IF(N117="sníž. přenesená",J117,0)</f>
        <v>0</v>
      </c>
      <c r="BI117" s="216">
        <f>IF(N117="nulová",J117,0)</f>
        <v>0</v>
      </c>
      <c r="BJ117" s="26" t="s">
        <v>81</v>
      </c>
      <c r="BK117" s="216">
        <f>ROUND(I117*H117,2)</f>
        <v>0</v>
      </c>
      <c r="BL117" s="26" t="s">
        <v>189</v>
      </c>
      <c r="BM117" s="26" t="s">
        <v>959</v>
      </c>
    </row>
    <row r="118" spans="2:65" s="1" customFormat="1" ht="16.5" customHeight="1">
      <c r="B118" s="43"/>
      <c r="C118" s="205" t="s">
        <v>364</v>
      </c>
      <c r="D118" s="205" t="s">
        <v>184</v>
      </c>
      <c r="E118" s="206" t="s">
        <v>960</v>
      </c>
      <c r="F118" s="207" t="s">
        <v>961</v>
      </c>
      <c r="G118" s="208" t="s">
        <v>924</v>
      </c>
      <c r="H118" s="209">
        <v>128</v>
      </c>
      <c r="I118" s="210"/>
      <c r="J118" s="211">
        <f>ROUND(I118*H118,2)</f>
        <v>0</v>
      </c>
      <c r="K118" s="207" t="s">
        <v>21</v>
      </c>
      <c r="L118" s="63"/>
      <c r="M118" s="212" t="s">
        <v>21</v>
      </c>
      <c r="N118" s="213" t="s">
        <v>45</v>
      </c>
      <c r="O118" s="44"/>
      <c r="P118" s="214">
        <f>O118*H118</f>
        <v>0</v>
      </c>
      <c r="Q118" s="214">
        <v>0</v>
      </c>
      <c r="R118" s="214">
        <f>Q118*H118</f>
        <v>0</v>
      </c>
      <c r="S118" s="214">
        <v>0</v>
      </c>
      <c r="T118" s="215">
        <f>S118*H118</f>
        <v>0</v>
      </c>
      <c r="AR118" s="26" t="s">
        <v>189</v>
      </c>
      <c r="AT118" s="26" t="s">
        <v>184</v>
      </c>
      <c r="AU118" s="26" t="s">
        <v>197</v>
      </c>
      <c r="AY118" s="26" t="s">
        <v>182</v>
      </c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26" t="s">
        <v>81</v>
      </c>
      <c r="BK118" s="216">
        <f>ROUND(I118*H118,2)</f>
        <v>0</v>
      </c>
      <c r="BL118" s="26" t="s">
        <v>189</v>
      </c>
      <c r="BM118" s="26" t="s">
        <v>962</v>
      </c>
    </row>
    <row r="119" spans="2:65" s="1" customFormat="1" ht="16.5" customHeight="1">
      <c r="B119" s="43"/>
      <c r="C119" s="205" t="s">
        <v>9</v>
      </c>
      <c r="D119" s="205" t="s">
        <v>184</v>
      </c>
      <c r="E119" s="206" t="s">
        <v>963</v>
      </c>
      <c r="F119" s="207" t="s">
        <v>964</v>
      </c>
      <c r="G119" s="208" t="s">
        <v>931</v>
      </c>
      <c r="H119" s="209">
        <v>19.2</v>
      </c>
      <c r="I119" s="210"/>
      <c r="J119" s="211">
        <f>ROUND(I119*H119,2)</f>
        <v>0</v>
      </c>
      <c r="K119" s="207" t="s">
        <v>21</v>
      </c>
      <c r="L119" s="63"/>
      <c r="M119" s="212" t="s">
        <v>21</v>
      </c>
      <c r="N119" s="213" t="s">
        <v>45</v>
      </c>
      <c r="O119" s="44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AR119" s="26" t="s">
        <v>189</v>
      </c>
      <c r="AT119" s="26" t="s">
        <v>184</v>
      </c>
      <c r="AU119" s="26" t="s">
        <v>197</v>
      </c>
      <c r="AY119" s="26" t="s">
        <v>182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26" t="s">
        <v>81</v>
      </c>
      <c r="BK119" s="216">
        <f>ROUND(I119*H119,2)</f>
        <v>0</v>
      </c>
      <c r="BL119" s="26" t="s">
        <v>189</v>
      </c>
      <c r="BM119" s="26" t="s">
        <v>965</v>
      </c>
    </row>
    <row r="120" spans="2:65" s="1" customFormat="1" ht="16.5" customHeight="1">
      <c r="B120" s="43"/>
      <c r="C120" s="205" t="s">
        <v>377</v>
      </c>
      <c r="D120" s="205" t="s">
        <v>184</v>
      </c>
      <c r="E120" s="206" t="s">
        <v>966</v>
      </c>
      <c r="F120" s="207" t="s">
        <v>967</v>
      </c>
      <c r="G120" s="208" t="s">
        <v>924</v>
      </c>
      <c r="H120" s="209">
        <v>128</v>
      </c>
      <c r="I120" s="210"/>
      <c r="J120" s="211">
        <f>ROUND(I120*H120,2)</f>
        <v>0</v>
      </c>
      <c r="K120" s="207" t="s">
        <v>21</v>
      </c>
      <c r="L120" s="63"/>
      <c r="M120" s="212" t="s">
        <v>21</v>
      </c>
      <c r="N120" s="213" t="s">
        <v>45</v>
      </c>
      <c r="O120" s="44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AR120" s="26" t="s">
        <v>189</v>
      </c>
      <c r="AT120" s="26" t="s">
        <v>184</v>
      </c>
      <c r="AU120" s="26" t="s">
        <v>197</v>
      </c>
      <c r="AY120" s="26" t="s">
        <v>182</v>
      </c>
      <c r="BE120" s="216">
        <f>IF(N120="základní",J120,0)</f>
        <v>0</v>
      </c>
      <c r="BF120" s="216">
        <f>IF(N120="snížená",J120,0)</f>
        <v>0</v>
      </c>
      <c r="BG120" s="216">
        <f>IF(N120="zákl. přenesená",J120,0)</f>
        <v>0</v>
      </c>
      <c r="BH120" s="216">
        <f>IF(N120="sníž. přenesená",J120,0)</f>
        <v>0</v>
      </c>
      <c r="BI120" s="216">
        <f>IF(N120="nulová",J120,0)</f>
        <v>0</v>
      </c>
      <c r="BJ120" s="26" t="s">
        <v>81</v>
      </c>
      <c r="BK120" s="216">
        <f>ROUND(I120*H120,2)</f>
        <v>0</v>
      </c>
      <c r="BL120" s="26" t="s">
        <v>189</v>
      </c>
      <c r="BM120" s="26" t="s">
        <v>968</v>
      </c>
    </row>
    <row r="121" spans="2:65" s="11" customFormat="1" ht="22.35" customHeight="1">
      <c r="B121" s="189"/>
      <c r="C121" s="190"/>
      <c r="D121" s="191" t="s">
        <v>73</v>
      </c>
      <c r="E121" s="203" t="s">
        <v>83</v>
      </c>
      <c r="F121" s="203" t="s">
        <v>969</v>
      </c>
      <c r="G121" s="190"/>
      <c r="H121" s="190"/>
      <c r="I121" s="193"/>
      <c r="J121" s="204">
        <f>BK121</f>
        <v>0</v>
      </c>
      <c r="K121" s="190"/>
      <c r="L121" s="195"/>
      <c r="M121" s="196"/>
      <c r="N121" s="197"/>
      <c r="O121" s="197"/>
      <c r="P121" s="198">
        <f>SUM(P122:P132)</f>
        <v>0</v>
      </c>
      <c r="Q121" s="197"/>
      <c r="R121" s="198">
        <f>SUM(R122:R132)</f>
        <v>0</v>
      </c>
      <c r="S121" s="197"/>
      <c r="T121" s="199">
        <f>SUM(T122:T132)</f>
        <v>0</v>
      </c>
      <c r="AR121" s="200" t="s">
        <v>81</v>
      </c>
      <c r="AT121" s="201" t="s">
        <v>73</v>
      </c>
      <c r="AU121" s="201" t="s">
        <v>83</v>
      </c>
      <c r="AY121" s="200" t="s">
        <v>182</v>
      </c>
      <c r="BK121" s="202">
        <f>SUM(BK122:BK132)</f>
        <v>0</v>
      </c>
    </row>
    <row r="122" spans="2:65" s="1" customFormat="1" ht="16.5" customHeight="1">
      <c r="B122" s="43"/>
      <c r="C122" s="205" t="s">
        <v>381</v>
      </c>
      <c r="D122" s="205" t="s">
        <v>184</v>
      </c>
      <c r="E122" s="206" t="s">
        <v>970</v>
      </c>
      <c r="F122" s="207" t="s">
        <v>971</v>
      </c>
      <c r="G122" s="208" t="s">
        <v>931</v>
      </c>
      <c r="H122" s="209">
        <v>3.3820000000000001</v>
      </c>
      <c r="I122" s="210"/>
      <c r="J122" s="211">
        <f t="shared" ref="J122:J128" si="20">ROUND(I122*H122,2)</f>
        <v>0</v>
      </c>
      <c r="K122" s="207" t="s">
        <v>21</v>
      </c>
      <c r="L122" s="63"/>
      <c r="M122" s="212" t="s">
        <v>21</v>
      </c>
      <c r="N122" s="213" t="s">
        <v>45</v>
      </c>
      <c r="O122" s="44"/>
      <c r="P122" s="214">
        <f t="shared" ref="P122:P128" si="21">O122*H122</f>
        <v>0</v>
      </c>
      <c r="Q122" s="214">
        <v>0</v>
      </c>
      <c r="R122" s="214">
        <f t="shared" ref="R122:R128" si="22">Q122*H122</f>
        <v>0</v>
      </c>
      <c r="S122" s="214">
        <v>0</v>
      </c>
      <c r="T122" s="215">
        <f t="shared" ref="T122:T128" si="23">S122*H122</f>
        <v>0</v>
      </c>
      <c r="AR122" s="26" t="s">
        <v>189</v>
      </c>
      <c r="AT122" s="26" t="s">
        <v>184</v>
      </c>
      <c r="AU122" s="26" t="s">
        <v>197</v>
      </c>
      <c r="AY122" s="26" t="s">
        <v>182</v>
      </c>
      <c r="BE122" s="216">
        <f t="shared" ref="BE122:BE128" si="24">IF(N122="základní",J122,0)</f>
        <v>0</v>
      </c>
      <c r="BF122" s="216">
        <f t="shared" ref="BF122:BF128" si="25">IF(N122="snížená",J122,0)</f>
        <v>0</v>
      </c>
      <c r="BG122" s="216">
        <f t="shared" ref="BG122:BG128" si="26">IF(N122="zákl. přenesená",J122,0)</f>
        <v>0</v>
      </c>
      <c r="BH122" s="216">
        <f t="shared" ref="BH122:BH128" si="27">IF(N122="sníž. přenesená",J122,0)</f>
        <v>0</v>
      </c>
      <c r="BI122" s="216">
        <f t="shared" ref="BI122:BI128" si="28">IF(N122="nulová",J122,0)</f>
        <v>0</v>
      </c>
      <c r="BJ122" s="26" t="s">
        <v>81</v>
      </c>
      <c r="BK122" s="216">
        <f t="shared" ref="BK122:BK128" si="29">ROUND(I122*H122,2)</f>
        <v>0</v>
      </c>
      <c r="BL122" s="26" t="s">
        <v>189</v>
      </c>
      <c r="BM122" s="26" t="s">
        <v>972</v>
      </c>
    </row>
    <row r="123" spans="2:65" s="1" customFormat="1" ht="16.5" customHeight="1">
      <c r="B123" s="43"/>
      <c r="C123" s="205" t="s">
        <v>385</v>
      </c>
      <c r="D123" s="205" t="s">
        <v>184</v>
      </c>
      <c r="E123" s="206" t="s">
        <v>973</v>
      </c>
      <c r="F123" s="207" t="s">
        <v>974</v>
      </c>
      <c r="G123" s="208" t="s">
        <v>931</v>
      </c>
      <c r="H123" s="209">
        <v>0.13</v>
      </c>
      <c r="I123" s="210"/>
      <c r="J123" s="211">
        <f t="shared" si="20"/>
        <v>0</v>
      </c>
      <c r="K123" s="207" t="s">
        <v>21</v>
      </c>
      <c r="L123" s="63"/>
      <c r="M123" s="212" t="s">
        <v>21</v>
      </c>
      <c r="N123" s="213" t="s">
        <v>45</v>
      </c>
      <c r="O123" s="44"/>
      <c r="P123" s="214">
        <f t="shared" si="21"/>
        <v>0</v>
      </c>
      <c r="Q123" s="214">
        <v>0</v>
      </c>
      <c r="R123" s="214">
        <f t="shared" si="22"/>
        <v>0</v>
      </c>
      <c r="S123" s="214">
        <v>0</v>
      </c>
      <c r="T123" s="215">
        <f t="shared" si="23"/>
        <v>0</v>
      </c>
      <c r="AR123" s="26" t="s">
        <v>189</v>
      </c>
      <c r="AT123" s="26" t="s">
        <v>184</v>
      </c>
      <c r="AU123" s="26" t="s">
        <v>197</v>
      </c>
      <c r="AY123" s="26" t="s">
        <v>182</v>
      </c>
      <c r="BE123" s="216">
        <f t="shared" si="24"/>
        <v>0</v>
      </c>
      <c r="BF123" s="216">
        <f t="shared" si="25"/>
        <v>0</v>
      </c>
      <c r="BG123" s="216">
        <f t="shared" si="26"/>
        <v>0</v>
      </c>
      <c r="BH123" s="216">
        <f t="shared" si="27"/>
        <v>0</v>
      </c>
      <c r="BI123" s="216">
        <f t="shared" si="28"/>
        <v>0</v>
      </c>
      <c r="BJ123" s="26" t="s">
        <v>81</v>
      </c>
      <c r="BK123" s="216">
        <f t="shared" si="29"/>
        <v>0</v>
      </c>
      <c r="BL123" s="26" t="s">
        <v>189</v>
      </c>
      <c r="BM123" s="26" t="s">
        <v>975</v>
      </c>
    </row>
    <row r="124" spans="2:65" s="1" customFormat="1" ht="16.5" customHeight="1">
      <c r="B124" s="43"/>
      <c r="C124" s="205" t="s">
        <v>391</v>
      </c>
      <c r="D124" s="205" t="s">
        <v>184</v>
      </c>
      <c r="E124" s="206" t="s">
        <v>976</v>
      </c>
      <c r="F124" s="207" t="s">
        <v>977</v>
      </c>
      <c r="G124" s="208" t="s">
        <v>931</v>
      </c>
      <c r="H124" s="209">
        <v>135.648</v>
      </c>
      <c r="I124" s="210"/>
      <c r="J124" s="211">
        <f t="shared" si="20"/>
        <v>0</v>
      </c>
      <c r="K124" s="207" t="s">
        <v>21</v>
      </c>
      <c r="L124" s="63"/>
      <c r="M124" s="212" t="s">
        <v>21</v>
      </c>
      <c r="N124" s="213" t="s">
        <v>45</v>
      </c>
      <c r="O124" s="44"/>
      <c r="P124" s="214">
        <f t="shared" si="21"/>
        <v>0</v>
      </c>
      <c r="Q124" s="214">
        <v>0</v>
      </c>
      <c r="R124" s="214">
        <f t="shared" si="22"/>
        <v>0</v>
      </c>
      <c r="S124" s="214">
        <v>0</v>
      </c>
      <c r="T124" s="215">
        <f t="shared" si="23"/>
        <v>0</v>
      </c>
      <c r="AR124" s="26" t="s">
        <v>189</v>
      </c>
      <c r="AT124" s="26" t="s">
        <v>184</v>
      </c>
      <c r="AU124" s="26" t="s">
        <v>197</v>
      </c>
      <c r="AY124" s="26" t="s">
        <v>182</v>
      </c>
      <c r="BE124" s="216">
        <f t="shared" si="24"/>
        <v>0</v>
      </c>
      <c r="BF124" s="216">
        <f t="shared" si="25"/>
        <v>0</v>
      </c>
      <c r="BG124" s="216">
        <f t="shared" si="26"/>
        <v>0</v>
      </c>
      <c r="BH124" s="216">
        <f t="shared" si="27"/>
        <v>0</v>
      </c>
      <c r="BI124" s="216">
        <f t="shared" si="28"/>
        <v>0</v>
      </c>
      <c r="BJ124" s="26" t="s">
        <v>81</v>
      </c>
      <c r="BK124" s="216">
        <f t="shared" si="29"/>
        <v>0</v>
      </c>
      <c r="BL124" s="26" t="s">
        <v>189</v>
      </c>
      <c r="BM124" s="26" t="s">
        <v>978</v>
      </c>
    </row>
    <row r="125" spans="2:65" s="1" customFormat="1" ht="16.5" customHeight="1">
      <c r="B125" s="43"/>
      <c r="C125" s="205" t="s">
        <v>396</v>
      </c>
      <c r="D125" s="205" t="s">
        <v>184</v>
      </c>
      <c r="E125" s="206" t="s">
        <v>979</v>
      </c>
      <c r="F125" s="207" t="s">
        <v>980</v>
      </c>
      <c r="G125" s="208" t="s">
        <v>897</v>
      </c>
      <c r="H125" s="209">
        <v>16.277999999999999</v>
      </c>
      <c r="I125" s="210"/>
      <c r="J125" s="211">
        <f t="shared" si="20"/>
        <v>0</v>
      </c>
      <c r="K125" s="207" t="s">
        <v>21</v>
      </c>
      <c r="L125" s="63"/>
      <c r="M125" s="212" t="s">
        <v>21</v>
      </c>
      <c r="N125" s="213" t="s">
        <v>45</v>
      </c>
      <c r="O125" s="44"/>
      <c r="P125" s="214">
        <f t="shared" si="21"/>
        <v>0</v>
      </c>
      <c r="Q125" s="214">
        <v>0</v>
      </c>
      <c r="R125" s="214">
        <f t="shared" si="22"/>
        <v>0</v>
      </c>
      <c r="S125" s="214">
        <v>0</v>
      </c>
      <c r="T125" s="215">
        <f t="shared" si="23"/>
        <v>0</v>
      </c>
      <c r="AR125" s="26" t="s">
        <v>189</v>
      </c>
      <c r="AT125" s="26" t="s">
        <v>184</v>
      </c>
      <c r="AU125" s="26" t="s">
        <v>197</v>
      </c>
      <c r="AY125" s="26" t="s">
        <v>182</v>
      </c>
      <c r="BE125" s="216">
        <f t="shared" si="24"/>
        <v>0</v>
      </c>
      <c r="BF125" s="216">
        <f t="shared" si="25"/>
        <v>0</v>
      </c>
      <c r="BG125" s="216">
        <f t="shared" si="26"/>
        <v>0</v>
      </c>
      <c r="BH125" s="216">
        <f t="shared" si="27"/>
        <v>0</v>
      </c>
      <c r="BI125" s="216">
        <f t="shared" si="28"/>
        <v>0</v>
      </c>
      <c r="BJ125" s="26" t="s">
        <v>81</v>
      </c>
      <c r="BK125" s="216">
        <f t="shared" si="29"/>
        <v>0</v>
      </c>
      <c r="BL125" s="26" t="s">
        <v>189</v>
      </c>
      <c r="BM125" s="26" t="s">
        <v>981</v>
      </c>
    </row>
    <row r="126" spans="2:65" s="1" customFormat="1" ht="38.25" customHeight="1">
      <c r="B126" s="43"/>
      <c r="C126" s="205" t="s">
        <v>400</v>
      </c>
      <c r="D126" s="205" t="s">
        <v>184</v>
      </c>
      <c r="E126" s="206" t="s">
        <v>982</v>
      </c>
      <c r="F126" s="207" t="s">
        <v>983</v>
      </c>
      <c r="G126" s="208" t="s">
        <v>304</v>
      </c>
      <c r="H126" s="209">
        <v>64.8</v>
      </c>
      <c r="I126" s="210"/>
      <c r="J126" s="211">
        <f t="shared" si="20"/>
        <v>0</v>
      </c>
      <c r="K126" s="207" t="s">
        <v>21</v>
      </c>
      <c r="L126" s="63"/>
      <c r="M126" s="212" t="s">
        <v>21</v>
      </c>
      <c r="N126" s="213" t="s">
        <v>45</v>
      </c>
      <c r="O126" s="44"/>
      <c r="P126" s="214">
        <f t="shared" si="21"/>
        <v>0</v>
      </c>
      <c r="Q126" s="214">
        <v>0</v>
      </c>
      <c r="R126" s="214">
        <f t="shared" si="22"/>
        <v>0</v>
      </c>
      <c r="S126" s="214">
        <v>0</v>
      </c>
      <c r="T126" s="215">
        <f t="shared" si="23"/>
        <v>0</v>
      </c>
      <c r="AR126" s="26" t="s">
        <v>189</v>
      </c>
      <c r="AT126" s="26" t="s">
        <v>184</v>
      </c>
      <c r="AU126" s="26" t="s">
        <v>197</v>
      </c>
      <c r="AY126" s="26" t="s">
        <v>182</v>
      </c>
      <c r="BE126" s="216">
        <f t="shared" si="24"/>
        <v>0</v>
      </c>
      <c r="BF126" s="216">
        <f t="shared" si="25"/>
        <v>0</v>
      </c>
      <c r="BG126" s="216">
        <f t="shared" si="26"/>
        <v>0</v>
      </c>
      <c r="BH126" s="216">
        <f t="shared" si="27"/>
        <v>0</v>
      </c>
      <c r="BI126" s="216">
        <f t="shared" si="28"/>
        <v>0</v>
      </c>
      <c r="BJ126" s="26" t="s">
        <v>81</v>
      </c>
      <c r="BK126" s="216">
        <f t="shared" si="29"/>
        <v>0</v>
      </c>
      <c r="BL126" s="26" t="s">
        <v>189</v>
      </c>
      <c r="BM126" s="26" t="s">
        <v>984</v>
      </c>
    </row>
    <row r="127" spans="2:65" s="1" customFormat="1" ht="38.25" customHeight="1">
      <c r="B127" s="43"/>
      <c r="C127" s="205" t="s">
        <v>404</v>
      </c>
      <c r="D127" s="205" t="s">
        <v>184</v>
      </c>
      <c r="E127" s="206" t="s">
        <v>985</v>
      </c>
      <c r="F127" s="207" t="s">
        <v>986</v>
      </c>
      <c r="G127" s="208" t="s">
        <v>304</v>
      </c>
      <c r="H127" s="209">
        <v>151.19999999999999</v>
      </c>
      <c r="I127" s="210"/>
      <c r="J127" s="211">
        <f t="shared" si="20"/>
        <v>0</v>
      </c>
      <c r="K127" s="207" t="s">
        <v>21</v>
      </c>
      <c r="L127" s="63"/>
      <c r="M127" s="212" t="s">
        <v>21</v>
      </c>
      <c r="N127" s="213" t="s">
        <v>45</v>
      </c>
      <c r="O127" s="44"/>
      <c r="P127" s="214">
        <f t="shared" si="21"/>
        <v>0</v>
      </c>
      <c r="Q127" s="214">
        <v>0</v>
      </c>
      <c r="R127" s="214">
        <f t="shared" si="22"/>
        <v>0</v>
      </c>
      <c r="S127" s="214">
        <v>0</v>
      </c>
      <c r="T127" s="215">
        <f t="shared" si="23"/>
        <v>0</v>
      </c>
      <c r="AR127" s="26" t="s">
        <v>189</v>
      </c>
      <c r="AT127" s="26" t="s">
        <v>184</v>
      </c>
      <c r="AU127" s="26" t="s">
        <v>197</v>
      </c>
      <c r="AY127" s="26" t="s">
        <v>182</v>
      </c>
      <c r="BE127" s="216">
        <f t="shared" si="24"/>
        <v>0</v>
      </c>
      <c r="BF127" s="216">
        <f t="shared" si="25"/>
        <v>0</v>
      </c>
      <c r="BG127" s="216">
        <f t="shared" si="26"/>
        <v>0</v>
      </c>
      <c r="BH127" s="216">
        <f t="shared" si="27"/>
        <v>0</v>
      </c>
      <c r="BI127" s="216">
        <f t="shared" si="28"/>
        <v>0</v>
      </c>
      <c r="BJ127" s="26" t="s">
        <v>81</v>
      </c>
      <c r="BK127" s="216">
        <f t="shared" si="29"/>
        <v>0</v>
      </c>
      <c r="BL127" s="26" t="s">
        <v>189</v>
      </c>
      <c r="BM127" s="26" t="s">
        <v>987</v>
      </c>
    </row>
    <row r="128" spans="2:65" s="1" customFormat="1" ht="25.5" customHeight="1">
      <c r="B128" s="43"/>
      <c r="C128" s="205" t="s">
        <v>407</v>
      </c>
      <c r="D128" s="205" t="s">
        <v>184</v>
      </c>
      <c r="E128" s="206" t="s">
        <v>988</v>
      </c>
      <c r="F128" s="207" t="s">
        <v>989</v>
      </c>
      <c r="G128" s="208" t="s">
        <v>924</v>
      </c>
      <c r="H128" s="209">
        <v>126</v>
      </c>
      <c r="I128" s="210"/>
      <c r="J128" s="211">
        <f t="shared" si="20"/>
        <v>0</v>
      </c>
      <c r="K128" s="207" t="s">
        <v>21</v>
      </c>
      <c r="L128" s="63"/>
      <c r="M128" s="212" t="s">
        <v>21</v>
      </c>
      <c r="N128" s="213" t="s">
        <v>45</v>
      </c>
      <c r="O128" s="44"/>
      <c r="P128" s="214">
        <f t="shared" si="21"/>
        <v>0</v>
      </c>
      <c r="Q128" s="214">
        <v>0</v>
      </c>
      <c r="R128" s="214">
        <f t="shared" si="22"/>
        <v>0</v>
      </c>
      <c r="S128" s="214">
        <v>0</v>
      </c>
      <c r="T128" s="215">
        <f t="shared" si="23"/>
        <v>0</v>
      </c>
      <c r="AR128" s="26" t="s">
        <v>189</v>
      </c>
      <c r="AT128" s="26" t="s">
        <v>184</v>
      </c>
      <c r="AU128" s="26" t="s">
        <v>197</v>
      </c>
      <c r="AY128" s="26" t="s">
        <v>182</v>
      </c>
      <c r="BE128" s="216">
        <f t="shared" si="24"/>
        <v>0</v>
      </c>
      <c r="BF128" s="216">
        <f t="shared" si="25"/>
        <v>0</v>
      </c>
      <c r="BG128" s="216">
        <f t="shared" si="26"/>
        <v>0</v>
      </c>
      <c r="BH128" s="216">
        <f t="shared" si="27"/>
        <v>0</v>
      </c>
      <c r="BI128" s="216">
        <f t="shared" si="28"/>
        <v>0</v>
      </c>
      <c r="BJ128" s="26" t="s">
        <v>81</v>
      </c>
      <c r="BK128" s="216">
        <f t="shared" si="29"/>
        <v>0</v>
      </c>
      <c r="BL128" s="26" t="s">
        <v>189</v>
      </c>
      <c r="BM128" s="26" t="s">
        <v>990</v>
      </c>
    </row>
    <row r="129" spans="2:65" s="1" customFormat="1" ht="27">
      <c r="B129" s="43"/>
      <c r="C129" s="65"/>
      <c r="D129" s="219" t="s">
        <v>899</v>
      </c>
      <c r="E129" s="65"/>
      <c r="F129" s="277" t="s">
        <v>951</v>
      </c>
      <c r="G129" s="65"/>
      <c r="H129" s="65"/>
      <c r="I129" s="174"/>
      <c r="J129" s="65"/>
      <c r="K129" s="65"/>
      <c r="L129" s="63"/>
      <c r="M129" s="278"/>
      <c r="N129" s="44"/>
      <c r="O129" s="44"/>
      <c r="P129" s="44"/>
      <c r="Q129" s="44"/>
      <c r="R129" s="44"/>
      <c r="S129" s="44"/>
      <c r="T129" s="80"/>
      <c r="AT129" s="26" t="s">
        <v>899</v>
      </c>
      <c r="AU129" s="26" t="s">
        <v>197</v>
      </c>
    </row>
    <row r="130" spans="2:65" s="1" customFormat="1" ht="25.5" customHeight="1">
      <c r="B130" s="43"/>
      <c r="C130" s="205" t="s">
        <v>411</v>
      </c>
      <c r="D130" s="205" t="s">
        <v>184</v>
      </c>
      <c r="E130" s="206" t="s">
        <v>991</v>
      </c>
      <c r="F130" s="207" t="s">
        <v>992</v>
      </c>
      <c r="G130" s="208" t="s">
        <v>924</v>
      </c>
      <c r="H130" s="209">
        <v>36.380000000000003</v>
      </c>
      <c r="I130" s="210"/>
      <c r="J130" s="211">
        <f>ROUND(I130*H130,2)</f>
        <v>0</v>
      </c>
      <c r="K130" s="207" t="s">
        <v>21</v>
      </c>
      <c r="L130" s="63"/>
      <c r="M130" s="212" t="s">
        <v>21</v>
      </c>
      <c r="N130" s="213" t="s">
        <v>45</v>
      </c>
      <c r="O130" s="44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AR130" s="26" t="s">
        <v>189</v>
      </c>
      <c r="AT130" s="26" t="s">
        <v>184</v>
      </c>
      <c r="AU130" s="26" t="s">
        <v>197</v>
      </c>
      <c r="AY130" s="26" t="s">
        <v>182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26" t="s">
        <v>81</v>
      </c>
      <c r="BK130" s="216">
        <f>ROUND(I130*H130,2)</f>
        <v>0</v>
      </c>
      <c r="BL130" s="26" t="s">
        <v>189</v>
      </c>
      <c r="BM130" s="26" t="s">
        <v>993</v>
      </c>
    </row>
    <row r="131" spans="2:65" s="1" customFormat="1" ht="27">
      <c r="B131" s="43"/>
      <c r="C131" s="65"/>
      <c r="D131" s="219" t="s">
        <v>899</v>
      </c>
      <c r="E131" s="65"/>
      <c r="F131" s="277" t="s">
        <v>953</v>
      </c>
      <c r="G131" s="65"/>
      <c r="H131" s="65"/>
      <c r="I131" s="174"/>
      <c r="J131" s="65"/>
      <c r="K131" s="65"/>
      <c r="L131" s="63"/>
      <c r="M131" s="278"/>
      <c r="N131" s="44"/>
      <c r="O131" s="44"/>
      <c r="P131" s="44"/>
      <c r="Q131" s="44"/>
      <c r="R131" s="44"/>
      <c r="S131" s="44"/>
      <c r="T131" s="80"/>
      <c r="AT131" s="26" t="s">
        <v>899</v>
      </c>
      <c r="AU131" s="26" t="s">
        <v>197</v>
      </c>
    </row>
    <row r="132" spans="2:65" s="1" customFormat="1" ht="16.5" customHeight="1">
      <c r="B132" s="43"/>
      <c r="C132" s="205" t="s">
        <v>415</v>
      </c>
      <c r="D132" s="205" t="s">
        <v>184</v>
      </c>
      <c r="E132" s="206" t="s">
        <v>994</v>
      </c>
      <c r="F132" s="207" t="s">
        <v>995</v>
      </c>
      <c r="G132" s="208" t="s">
        <v>924</v>
      </c>
      <c r="H132" s="209">
        <v>63</v>
      </c>
      <c r="I132" s="210"/>
      <c r="J132" s="211">
        <f>ROUND(I132*H132,2)</f>
        <v>0</v>
      </c>
      <c r="K132" s="207" t="s">
        <v>21</v>
      </c>
      <c r="L132" s="63"/>
      <c r="M132" s="212" t="s">
        <v>21</v>
      </c>
      <c r="N132" s="213" t="s">
        <v>45</v>
      </c>
      <c r="O132" s="44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AR132" s="26" t="s">
        <v>189</v>
      </c>
      <c r="AT132" s="26" t="s">
        <v>184</v>
      </c>
      <c r="AU132" s="26" t="s">
        <v>197</v>
      </c>
      <c r="AY132" s="26" t="s">
        <v>182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26" t="s">
        <v>81</v>
      </c>
      <c r="BK132" s="216">
        <f>ROUND(I132*H132,2)</f>
        <v>0</v>
      </c>
      <c r="BL132" s="26" t="s">
        <v>189</v>
      </c>
      <c r="BM132" s="26" t="s">
        <v>996</v>
      </c>
    </row>
    <row r="133" spans="2:65" s="11" customFormat="1" ht="22.35" customHeight="1">
      <c r="B133" s="189"/>
      <c r="C133" s="190"/>
      <c r="D133" s="191" t="s">
        <v>73</v>
      </c>
      <c r="E133" s="203" t="s">
        <v>197</v>
      </c>
      <c r="F133" s="203" t="s">
        <v>997</v>
      </c>
      <c r="G133" s="190"/>
      <c r="H133" s="190"/>
      <c r="I133" s="193"/>
      <c r="J133" s="204">
        <f>BK133</f>
        <v>0</v>
      </c>
      <c r="K133" s="190"/>
      <c r="L133" s="195"/>
      <c r="M133" s="196"/>
      <c r="N133" s="197"/>
      <c r="O133" s="197"/>
      <c r="P133" s="198">
        <f>SUM(P134:P138)</f>
        <v>0</v>
      </c>
      <c r="Q133" s="197"/>
      <c r="R133" s="198">
        <f>SUM(R134:R138)</f>
        <v>0</v>
      </c>
      <c r="S133" s="197"/>
      <c r="T133" s="199">
        <f>SUM(T134:T138)</f>
        <v>0</v>
      </c>
      <c r="AR133" s="200" t="s">
        <v>81</v>
      </c>
      <c r="AT133" s="201" t="s">
        <v>73</v>
      </c>
      <c r="AU133" s="201" t="s">
        <v>83</v>
      </c>
      <c r="AY133" s="200" t="s">
        <v>182</v>
      </c>
      <c r="BK133" s="202">
        <f>SUM(BK134:BK138)</f>
        <v>0</v>
      </c>
    </row>
    <row r="134" spans="2:65" s="1" customFormat="1" ht="25.5" customHeight="1">
      <c r="B134" s="43"/>
      <c r="C134" s="205" t="s">
        <v>419</v>
      </c>
      <c r="D134" s="205" t="s">
        <v>184</v>
      </c>
      <c r="E134" s="206" t="s">
        <v>998</v>
      </c>
      <c r="F134" s="207" t="s">
        <v>999</v>
      </c>
      <c r="G134" s="208" t="s">
        <v>1000</v>
      </c>
      <c r="H134" s="209">
        <v>192</v>
      </c>
      <c r="I134" s="210"/>
      <c r="J134" s="211">
        <f>ROUND(I134*H134,2)</f>
        <v>0</v>
      </c>
      <c r="K134" s="207" t="s">
        <v>21</v>
      </c>
      <c r="L134" s="63"/>
      <c r="M134" s="212" t="s">
        <v>21</v>
      </c>
      <c r="N134" s="213" t="s">
        <v>45</v>
      </c>
      <c r="O134" s="44"/>
      <c r="P134" s="214">
        <f>O134*H134</f>
        <v>0</v>
      </c>
      <c r="Q134" s="214">
        <v>0</v>
      </c>
      <c r="R134" s="214">
        <f>Q134*H134</f>
        <v>0</v>
      </c>
      <c r="S134" s="214">
        <v>0</v>
      </c>
      <c r="T134" s="215">
        <f>S134*H134</f>
        <v>0</v>
      </c>
      <c r="AR134" s="26" t="s">
        <v>189</v>
      </c>
      <c r="AT134" s="26" t="s">
        <v>184</v>
      </c>
      <c r="AU134" s="26" t="s">
        <v>197</v>
      </c>
      <c r="AY134" s="26" t="s">
        <v>182</v>
      </c>
      <c r="BE134" s="216">
        <f>IF(N134="základní",J134,0)</f>
        <v>0</v>
      </c>
      <c r="BF134" s="216">
        <f>IF(N134="snížená",J134,0)</f>
        <v>0</v>
      </c>
      <c r="BG134" s="216">
        <f>IF(N134="zákl. přenesená",J134,0)</f>
        <v>0</v>
      </c>
      <c r="BH134" s="216">
        <f>IF(N134="sníž. přenesená",J134,0)</f>
        <v>0</v>
      </c>
      <c r="BI134" s="216">
        <f>IF(N134="nulová",J134,0)</f>
        <v>0</v>
      </c>
      <c r="BJ134" s="26" t="s">
        <v>81</v>
      </c>
      <c r="BK134" s="216">
        <f>ROUND(I134*H134,2)</f>
        <v>0</v>
      </c>
      <c r="BL134" s="26" t="s">
        <v>189</v>
      </c>
      <c r="BM134" s="26" t="s">
        <v>1001</v>
      </c>
    </row>
    <row r="135" spans="2:65" s="1" customFormat="1" ht="25.5" customHeight="1">
      <c r="B135" s="43"/>
      <c r="C135" s="205" t="s">
        <v>424</v>
      </c>
      <c r="D135" s="205" t="s">
        <v>184</v>
      </c>
      <c r="E135" s="206" t="s">
        <v>1002</v>
      </c>
      <c r="F135" s="207" t="s">
        <v>1003</v>
      </c>
      <c r="G135" s="208" t="s">
        <v>931</v>
      </c>
      <c r="H135" s="209">
        <v>30.42</v>
      </c>
      <c r="I135" s="210"/>
      <c r="J135" s="211">
        <f>ROUND(I135*H135,2)</f>
        <v>0</v>
      </c>
      <c r="K135" s="207" t="s">
        <v>21</v>
      </c>
      <c r="L135" s="63"/>
      <c r="M135" s="212" t="s">
        <v>21</v>
      </c>
      <c r="N135" s="213" t="s">
        <v>45</v>
      </c>
      <c r="O135" s="44"/>
      <c r="P135" s="214">
        <f>O135*H135</f>
        <v>0</v>
      </c>
      <c r="Q135" s="214">
        <v>0</v>
      </c>
      <c r="R135" s="214">
        <f>Q135*H135</f>
        <v>0</v>
      </c>
      <c r="S135" s="214">
        <v>0</v>
      </c>
      <c r="T135" s="215">
        <f>S135*H135</f>
        <v>0</v>
      </c>
      <c r="AR135" s="26" t="s">
        <v>189</v>
      </c>
      <c r="AT135" s="26" t="s">
        <v>184</v>
      </c>
      <c r="AU135" s="26" t="s">
        <v>197</v>
      </c>
      <c r="AY135" s="26" t="s">
        <v>182</v>
      </c>
      <c r="BE135" s="216">
        <f>IF(N135="základní",J135,0)</f>
        <v>0</v>
      </c>
      <c r="BF135" s="216">
        <f>IF(N135="snížená",J135,0)</f>
        <v>0</v>
      </c>
      <c r="BG135" s="216">
        <f>IF(N135="zákl. přenesená",J135,0)</f>
        <v>0</v>
      </c>
      <c r="BH135" s="216">
        <f>IF(N135="sníž. přenesená",J135,0)</f>
        <v>0</v>
      </c>
      <c r="BI135" s="216">
        <f>IF(N135="nulová",J135,0)</f>
        <v>0</v>
      </c>
      <c r="BJ135" s="26" t="s">
        <v>81</v>
      </c>
      <c r="BK135" s="216">
        <f>ROUND(I135*H135,2)</f>
        <v>0</v>
      </c>
      <c r="BL135" s="26" t="s">
        <v>189</v>
      </c>
      <c r="BM135" s="26" t="s">
        <v>1004</v>
      </c>
    </row>
    <row r="136" spans="2:65" s="1" customFormat="1" ht="16.5" customHeight="1">
      <c r="B136" s="43"/>
      <c r="C136" s="205" t="s">
        <v>428</v>
      </c>
      <c r="D136" s="205" t="s">
        <v>184</v>
      </c>
      <c r="E136" s="206" t="s">
        <v>1005</v>
      </c>
      <c r="F136" s="207" t="s">
        <v>1006</v>
      </c>
      <c r="G136" s="208" t="s">
        <v>897</v>
      </c>
      <c r="H136" s="209">
        <v>4.5629999999999997</v>
      </c>
      <c r="I136" s="210"/>
      <c r="J136" s="211">
        <f>ROUND(I136*H136,2)</f>
        <v>0</v>
      </c>
      <c r="K136" s="207" t="s">
        <v>21</v>
      </c>
      <c r="L136" s="63"/>
      <c r="M136" s="212" t="s">
        <v>21</v>
      </c>
      <c r="N136" s="213" t="s">
        <v>45</v>
      </c>
      <c r="O136" s="44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AR136" s="26" t="s">
        <v>189</v>
      </c>
      <c r="AT136" s="26" t="s">
        <v>184</v>
      </c>
      <c r="AU136" s="26" t="s">
        <v>197</v>
      </c>
      <c r="AY136" s="26" t="s">
        <v>182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26" t="s">
        <v>81</v>
      </c>
      <c r="BK136" s="216">
        <f>ROUND(I136*H136,2)</f>
        <v>0</v>
      </c>
      <c r="BL136" s="26" t="s">
        <v>189</v>
      </c>
      <c r="BM136" s="26" t="s">
        <v>1007</v>
      </c>
    </row>
    <row r="137" spans="2:65" s="1" customFormat="1" ht="38.25" customHeight="1">
      <c r="B137" s="43"/>
      <c r="C137" s="205" t="s">
        <v>433</v>
      </c>
      <c r="D137" s="205" t="s">
        <v>184</v>
      </c>
      <c r="E137" s="206" t="s">
        <v>1008</v>
      </c>
      <c r="F137" s="207" t="s">
        <v>1009</v>
      </c>
      <c r="G137" s="208" t="s">
        <v>931</v>
      </c>
      <c r="H137" s="209">
        <v>203.023</v>
      </c>
      <c r="I137" s="210"/>
      <c r="J137" s="211">
        <f>ROUND(I137*H137,2)</f>
        <v>0</v>
      </c>
      <c r="K137" s="207" t="s">
        <v>21</v>
      </c>
      <c r="L137" s="63"/>
      <c r="M137" s="212" t="s">
        <v>21</v>
      </c>
      <c r="N137" s="213" t="s">
        <v>45</v>
      </c>
      <c r="O137" s="44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AR137" s="26" t="s">
        <v>189</v>
      </c>
      <c r="AT137" s="26" t="s">
        <v>184</v>
      </c>
      <c r="AU137" s="26" t="s">
        <v>197</v>
      </c>
      <c r="AY137" s="26" t="s">
        <v>182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26" t="s">
        <v>81</v>
      </c>
      <c r="BK137" s="216">
        <f>ROUND(I137*H137,2)</f>
        <v>0</v>
      </c>
      <c r="BL137" s="26" t="s">
        <v>189</v>
      </c>
      <c r="BM137" s="26" t="s">
        <v>1010</v>
      </c>
    </row>
    <row r="138" spans="2:65" s="1" customFormat="1" ht="25.5" customHeight="1">
      <c r="B138" s="43"/>
      <c r="C138" s="205" t="s">
        <v>437</v>
      </c>
      <c r="D138" s="205" t="s">
        <v>184</v>
      </c>
      <c r="E138" s="206" t="s">
        <v>1011</v>
      </c>
      <c r="F138" s="207" t="s">
        <v>1012</v>
      </c>
      <c r="G138" s="208" t="s">
        <v>897</v>
      </c>
      <c r="H138" s="209">
        <v>43.447000000000003</v>
      </c>
      <c r="I138" s="210"/>
      <c r="J138" s="211">
        <f>ROUND(I138*H138,2)</f>
        <v>0</v>
      </c>
      <c r="K138" s="207" t="s">
        <v>21</v>
      </c>
      <c r="L138" s="63"/>
      <c r="M138" s="212" t="s">
        <v>21</v>
      </c>
      <c r="N138" s="213" t="s">
        <v>45</v>
      </c>
      <c r="O138" s="44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AR138" s="26" t="s">
        <v>189</v>
      </c>
      <c r="AT138" s="26" t="s">
        <v>184</v>
      </c>
      <c r="AU138" s="26" t="s">
        <v>197</v>
      </c>
      <c r="AY138" s="26" t="s">
        <v>182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26" t="s">
        <v>81</v>
      </c>
      <c r="BK138" s="216">
        <f>ROUND(I138*H138,2)</f>
        <v>0</v>
      </c>
      <c r="BL138" s="26" t="s">
        <v>189</v>
      </c>
      <c r="BM138" s="26" t="s">
        <v>1013</v>
      </c>
    </row>
    <row r="139" spans="2:65" s="11" customFormat="1" ht="22.35" customHeight="1">
      <c r="B139" s="189"/>
      <c r="C139" s="190"/>
      <c r="D139" s="191" t="s">
        <v>73</v>
      </c>
      <c r="E139" s="203" t="s">
        <v>189</v>
      </c>
      <c r="F139" s="203" t="s">
        <v>1014</v>
      </c>
      <c r="G139" s="190"/>
      <c r="H139" s="190"/>
      <c r="I139" s="193"/>
      <c r="J139" s="204">
        <f>BK139</f>
        <v>0</v>
      </c>
      <c r="K139" s="190"/>
      <c r="L139" s="195"/>
      <c r="M139" s="196"/>
      <c r="N139" s="197"/>
      <c r="O139" s="197"/>
      <c r="P139" s="198">
        <f>SUM(P140:P147)</f>
        <v>0</v>
      </c>
      <c r="Q139" s="197"/>
      <c r="R139" s="198">
        <f>SUM(R140:R147)</f>
        <v>0</v>
      </c>
      <c r="S139" s="197"/>
      <c r="T139" s="199">
        <f>SUM(T140:T147)</f>
        <v>0</v>
      </c>
      <c r="AR139" s="200" t="s">
        <v>81</v>
      </c>
      <c r="AT139" s="201" t="s">
        <v>73</v>
      </c>
      <c r="AU139" s="201" t="s">
        <v>83</v>
      </c>
      <c r="AY139" s="200" t="s">
        <v>182</v>
      </c>
      <c r="BK139" s="202">
        <f>SUM(BK140:BK147)</f>
        <v>0</v>
      </c>
    </row>
    <row r="140" spans="2:65" s="1" customFormat="1" ht="25.5" customHeight="1">
      <c r="B140" s="43"/>
      <c r="C140" s="205" t="s">
        <v>441</v>
      </c>
      <c r="D140" s="205" t="s">
        <v>184</v>
      </c>
      <c r="E140" s="206" t="s">
        <v>1015</v>
      </c>
      <c r="F140" s="207" t="s">
        <v>1016</v>
      </c>
      <c r="G140" s="208" t="s">
        <v>931</v>
      </c>
      <c r="H140" s="209">
        <v>2.9990000000000001</v>
      </c>
      <c r="I140" s="210"/>
      <c r="J140" s="211">
        <f>ROUND(I140*H140,2)</f>
        <v>0</v>
      </c>
      <c r="K140" s="207" t="s">
        <v>21</v>
      </c>
      <c r="L140" s="63"/>
      <c r="M140" s="212" t="s">
        <v>21</v>
      </c>
      <c r="N140" s="213" t="s">
        <v>45</v>
      </c>
      <c r="O140" s="44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AR140" s="26" t="s">
        <v>189</v>
      </c>
      <c r="AT140" s="26" t="s">
        <v>184</v>
      </c>
      <c r="AU140" s="26" t="s">
        <v>197</v>
      </c>
      <c r="AY140" s="26" t="s">
        <v>182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26" t="s">
        <v>81</v>
      </c>
      <c r="BK140" s="216">
        <f>ROUND(I140*H140,2)</f>
        <v>0</v>
      </c>
      <c r="BL140" s="26" t="s">
        <v>189</v>
      </c>
      <c r="BM140" s="26" t="s">
        <v>1017</v>
      </c>
    </row>
    <row r="141" spans="2:65" s="1" customFormat="1" ht="27">
      <c r="B141" s="43"/>
      <c r="C141" s="65"/>
      <c r="D141" s="219" t="s">
        <v>899</v>
      </c>
      <c r="E141" s="65"/>
      <c r="F141" s="277" t="s">
        <v>951</v>
      </c>
      <c r="G141" s="65"/>
      <c r="H141" s="65"/>
      <c r="I141" s="174"/>
      <c r="J141" s="65"/>
      <c r="K141" s="65"/>
      <c r="L141" s="63"/>
      <c r="M141" s="278"/>
      <c r="N141" s="44"/>
      <c r="O141" s="44"/>
      <c r="P141" s="44"/>
      <c r="Q141" s="44"/>
      <c r="R141" s="44"/>
      <c r="S141" s="44"/>
      <c r="T141" s="80"/>
      <c r="AT141" s="26" t="s">
        <v>899</v>
      </c>
      <c r="AU141" s="26" t="s">
        <v>197</v>
      </c>
    </row>
    <row r="142" spans="2:65" s="1" customFormat="1" ht="16.5" customHeight="1">
      <c r="B142" s="43"/>
      <c r="C142" s="205" t="s">
        <v>445</v>
      </c>
      <c r="D142" s="205" t="s">
        <v>184</v>
      </c>
      <c r="E142" s="206" t="s">
        <v>1018</v>
      </c>
      <c r="F142" s="207" t="s">
        <v>1019</v>
      </c>
      <c r="G142" s="208" t="s">
        <v>931</v>
      </c>
      <c r="H142" s="209">
        <v>16.61</v>
      </c>
      <c r="I142" s="210"/>
      <c r="J142" s="211">
        <f>ROUND(I142*H142,2)</f>
        <v>0</v>
      </c>
      <c r="K142" s="207" t="s">
        <v>21</v>
      </c>
      <c r="L142" s="63"/>
      <c r="M142" s="212" t="s">
        <v>21</v>
      </c>
      <c r="N142" s="213" t="s">
        <v>45</v>
      </c>
      <c r="O142" s="44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AR142" s="26" t="s">
        <v>189</v>
      </c>
      <c r="AT142" s="26" t="s">
        <v>184</v>
      </c>
      <c r="AU142" s="26" t="s">
        <v>197</v>
      </c>
      <c r="AY142" s="26" t="s">
        <v>182</v>
      </c>
      <c r="BE142" s="216">
        <f>IF(N142="základní",J142,0)</f>
        <v>0</v>
      </c>
      <c r="BF142" s="216">
        <f>IF(N142="snížená",J142,0)</f>
        <v>0</v>
      </c>
      <c r="BG142" s="216">
        <f>IF(N142="zákl. přenesená",J142,0)</f>
        <v>0</v>
      </c>
      <c r="BH142" s="216">
        <f>IF(N142="sníž. přenesená",J142,0)</f>
        <v>0</v>
      </c>
      <c r="BI142" s="216">
        <f>IF(N142="nulová",J142,0)</f>
        <v>0</v>
      </c>
      <c r="BJ142" s="26" t="s">
        <v>81</v>
      </c>
      <c r="BK142" s="216">
        <f>ROUND(I142*H142,2)</f>
        <v>0</v>
      </c>
      <c r="BL142" s="26" t="s">
        <v>189</v>
      </c>
      <c r="BM142" s="26" t="s">
        <v>1020</v>
      </c>
    </row>
    <row r="143" spans="2:65" s="1" customFormat="1" ht="27">
      <c r="B143" s="43"/>
      <c r="C143" s="65"/>
      <c r="D143" s="219" t="s">
        <v>899</v>
      </c>
      <c r="E143" s="65"/>
      <c r="F143" s="277" t="s">
        <v>953</v>
      </c>
      <c r="G143" s="65"/>
      <c r="H143" s="65"/>
      <c r="I143" s="174"/>
      <c r="J143" s="65"/>
      <c r="K143" s="65"/>
      <c r="L143" s="63"/>
      <c r="M143" s="278"/>
      <c r="N143" s="44"/>
      <c r="O143" s="44"/>
      <c r="P143" s="44"/>
      <c r="Q143" s="44"/>
      <c r="R143" s="44"/>
      <c r="S143" s="44"/>
      <c r="T143" s="80"/>
      <c r="AT143" s="26" t="s">
        <v>899</v>
      </c>
      <c r="AU143" s="26" t="s">
        <v>197</v>
      </c>
    </row>
    <row r="144" spans="2:65" s="1" customFormat="1" ht="16.5" customHeight="1">
      <c r="B144" s="43"/>
      <c r="C144" s="205" t="s">
        <v>449</v>
      </c>
      <c r="D144" s="205" t="s">
        <v>184</v>
      </c>
      <c r="E144" s="206" t="s">
        <v>1021</v>
      </c>
      <c r="F144" s="207" t="s">
        <v>1022</v>
      </c>
      <c r="G144" s="208" t="s">
        <v>931</v>
      </c>
      <c r="H144" s="209">
        <v>11.76</v>
      </c>
      <c r="I144" s="210"/>
      <c r="J144" s="211">
        <f>ROUND(I144*H144,2)</f>
        <v>0</v>
      </c>
      <c r="K144" s="207" t="s">
        <v>21</v>
      </c>
      <c r="L144" s="63"/>
      <c r="M144" s="212" t="s">
        <v>21</v>
      </c>
      <c r="N144" s="213" t="s">
        <v>45</v>
      </c>
      <c r="O144" s="44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AR144" s="26" t="s">
        <v>189</v>
      </c>
      <c r="AT144" s="26" t="s">
        <v>184</v>
      </c>
      <c r="AU144" s="26" t="s">
        <v>197</v>
      </c>
      <c r="AY144" s="26" t="s">
        <v>182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26" t="s">
        <v>81</v>
      </c>
      <c r="BK144" s="216">
        <f>ROUND(I144*H144,2)</f>
        <v>0</v>
      </c>
      <c r="BL144" s="26" t="s">
        <v>189</v>
      </c>
      <c r="BM144" s="26" t="s">
        <v>1023</v>
      </c>
    </row>
    <row r="145" spans="2:65" s="1" customFormat="1" ht="16.5" customHeight="1">
      <c r="B145" s="43"/>
      <c r="C145" s="205" t="s">
        <v>455</v>
      </c>
      <c r="D145" s="205" t="s">
        <v>184</v>
      </c>
      <c r="E145" s="206" t="s">
        <v>1024</v>
      </c>
      <c r="F145" s="207" t="s">
        <v>1025</v>
      </c>
      <c r="G145" s="208" t="s">
        <v>931</v>
      </c>
      <c r="H145" s="209">
        <v>1.5</v>
      </c>
      <c r="I145" s="210"/>
      <c r="J145" s="211">
        <f>ROUND(I145*H145,2)</f>
        <v>0</v>
      </c>
      <c r="K145" s="207" t="s">
        <v>21</v>
      </c>
      <c r="L145" s="63"/>
      <c r="M145" s="212" t="s">
        <v>21</v>
      </c>
      <c r="N145" s="213" t="s">
        <v>45</v>
      </c>
      <c r="O145" s="44"/>
      <c r="P145" s="214">
        <f>O145*H145</f>
        <v>0</v>
      </c>
      <c r="Q145" s="214">
        <v>0</v>
      </c>
      <c r="R145" s="214">
        <f>Q145*H145</f>
        <v>0</v>
      </c>
      <c r="S145" s="214">
        <v>0</v>
      </c>
      <c r="T145" s="215">
        <f>S145*H145</f>
        <v>0</v>
      </c>
      <c r="AR145" s="26" t="s">
        <v>189</v>
      </c>
      <c r="AT145" s="26" t="s">
        <v>184</v>
      </c>
      <c r="AU145" s="26" t="s">
        <v>197</v>
      </c>
      <c r="AY145" s="26" t="s">
        <v>182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26" t="s">
        <v>81</v>
      </c>
      <c r="BK145" s="216">
        <f>ROUND(I145*H145,2)</f>
        <v>0</v>
      </c>
      <c r="BL145" s="26" t="s">
        <v>189</v>
      </c>
      <c r="BM145" s="26" t="s">
        <v>1026</v>
      </c>
    </row>
    <row r="146" spans="2:65" s="1" customFormat="1" ht="16.5" customHeight="1">
      <c r="B146" s="43"/>
      <c r="C146" s="205" t="s">
        <v>460</v>
      </c>
      <c r="D146" s="205" t="s">
        <v>184</v>
      </c>
      <c r="E146" s="206" t="s">
        <v>1027</v>
      </c>
      <c r="F146" s="207" t="s">
        <v>1028</v>
      </c>
      <c r="G146" s="208" t="s">
        <v>931</v>
      </c>
      <c r="H146" s="209">
        <v>7.65</v>
      </c>
      <c r="I146" s="210"/>
      <c r="J146" s="211">
        <f>ROUND(I146*H146,2)</f>
        <v>0</v>
      </c>
      <c r="K146" s="207" t="s">
        <v>21</v>
      </c>
      <c r="L146" s="63"/>
      <c r="M146" s="212" t="s">
        <v>21</v>
      </c>
      <c r="N146" s="213" t="s">
        <v>45</v>
      </c>
      <c r="O146" s="44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AR146" s="26" t="s">
        <v>189</v>
      </c>
      <c r="AT146" s="26" t="s">
        <v>184</v>
      </c>
      <c r="AU146" s="26" t="s">
        <v>197</v>
      </c>
      <c r="AY146" s="26" t="s">
        <v>182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26" t="s">
        <v>81</v>
      </c>
      <c r="BK146" s="216">
        <f>ROUND(I146*H146,2)</f>
        <v>0</v>
      </c>
      <c r="BL146" s="26" t="s">
        <v>189</v>
      </c>
      <c r="BM146" s="26" t="s">
        <v>1029</v>
      </c>
    </row>
    <row r="147" spans="2:65" s="1" customFormat="1" ht="16.5" customHeight="1">
      <c r="B147" s="43"/>
      <c r="C147" s="205" t="s">
        <v>465</v>
      </c>
      <c r="D147" s="205" t="s">
        <v>184</v>
      </c>
      <c r="E147" s="206" t="s">
        <v>1030</v>
      </c>
      <c r="F147" s="207" t="s">
        <v>1031</v>
      </c>
      <c r="G147" s="208" t="s">
        <v>931</v>
      </c>
      <c r="H147" s="209">
        <v>2.4</v>
      </c>
      <c r="I147" s="210"/>
      <c r="J147" s="211">
        <f>ROUND(I147*H147,2)</f>
        <v>0</v>
      </c>
      <c r="K147" s="207" t="s">
        <v>21</v>
      </c>
      <c r="L147" s="63"/>
      <c r="M147" s="212" t="s">
        <v>21</v>
      </c>
      <c r="N147" s="213" t="s">
        <v>45</v>
      </c>
      <c r="O147" s="44"/>
      <c r="P147" s="214">
        <f>O147*H147</f>
        <v>0</v>
      </c>
      <c r="Q147" s="214">
        <v>0</v>
      </c>
      <c r="R147" s="214">
        <f>Q147*H147</f>
        <v>0</v>
      </c>
      <c r="S147" s="214">
        <v>0</v>
      </c>
      <c r="T147" s="215">
        <f>S147*H147</f>
        <v>0</v>
      </c>
      <c r="AR147" s="26" t="s">
        <v>189</v>
      </c>
      <c r="AT147" s="26" t="s">
        <v>184</v>
      </c>
      <c r="AU147" s="26" t="s">
        <v>197</v>
      </c>
      <c r="AY147" s="26" t="s">
        <v>182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26" t="s">
        <v>81</v>
      </c>
      <c r="BK147" s="216">
        <f>ROUND(I147*H147,2)</f>
        <v>0</v>
      </c>
      <c r="BL147" s="26" t="s">
        <v>189</v>
      </c>
      <c r="BM147" s="26" t="s">
        <v>1032</v>
      </c>
    </row>
    <row r="148" spans="2:65" s="11" customFormat="1" ht="22.35" customHeight="1">
      <c r="B148" s="189"/>
      <c r="C148" s="190"/>
      <c r="D148" s="191" t="s">
        <v>73</v>
      </c>
      <c r="E148" s="203" t="s">
        <v>206</v>
      </c>
      <c r="F148" s="203" t="s">
        <v>390</v>
      </c>
      <c r="G148" s="190"/>
      <c r="H148" s="190"/>
      <c r="I148" s="193"/>
      <c r="J148" s="204">
        <f>BK148</f>
        <v>0</v>
      </c>
      <c r="K148" s="190"/>
      <c r="L148" s="195"/>
      <c r="M148" s="196"/>
      <c r="N148" s="197"/>
      <c r="O148" s="197"/>
      <c r="P148" s="198">
        <f>SUM(P149:P155)</f>
        <v>0</v>
      </c>
      <c r="Q148" s="197"/>
      <c r="R148" s="198">
        <f>SUM(R149:R155)</f>
        <v>0</v>
      </c>
      <c r="S148" s="197"/>
      <c r="T148" s="199">
        <f>SUM(T149:T155)</f>
        <v>0</v>
      </c>
      <c r="AR148" s="200" t="s">
        <v>81</v>
      </c>
      <c r="AT148" s="201" t="s">
        <v>73</v>
      </c>
      <c r="AU148" s="201" t="s">
        <v>83</v>
      </c>
      <c r="AY148" s="200" t="s">
        <v>182</v>
      </c>
      <c r="BK148" s="202">
        <f>SUM(BK149:BK155)</f>
        <v>0</v>
      </c>
    </row>
    <row r="149" spans="2:65" s="1" customFormat="1" ht="16.5" customHeight="1">
      <c r="B149" s="43"/>
      <c r="C149" s="205" t="s">
        <v>470</v>
      </c>
      <c r="D149" s="205" t="s">
        <v>184</v>
      </c>
      <c r="E149" s="206" t="s">
        <v>1033</v>
      </c>
      <c r="F149" s="207" t="s">
        <v>1034</v>
      </c>
      <c r="G149" s="208" t="s">
        <v>924</v>
      </c>
      <c r="H149" s="209">
        <v>127.47</v>
      </c>
      <c r="I149" s="210"/>
      <c r="J149" s="211">
        <f t="shared" ref="J149:J155" si="30">ROUND(I149*H149,2)</f>
        <v>0</v>
      </c>
      <c r="K149" s="207" t="s">
        <v>21</v>
      </c>
      <c r="L149" s="63"/>
      <c r="M149" s="212" t="s">
        <v>21</v>
      </c>
      <c r="N149" s="213" t="s">
        <v>45</v>
      </c>
      <c r="O149" s="44"/>
      <c r="P149" s="214">
        <f t="shared" ref="P149:P155" si="31">O149*H149</f>
        <v>0</v>
      </c>
      <c r="Q149" s="214">
        <v>0</v>
      </c>
      <c r="R149" s="214">
        <f t="shared" ref="R149:R155" si="32">Q149*H149</f>
        <v>0</v>
      </c>
      <c r="S149" s="214">
        <v>0</v>
      </c>
      <c r="T149" s="215">
        <f t="shared" ref="T149:T155" si="33">S149*H149</f>
        <v>0</v>
      </c>
      <c r="AR149" s="26" t="s">
        <v>189</v>
      </c>
      <c r="AT149" s="26" t="s">
        <v>184</v>
      </c>
      <c r="AU149" s="26" t="s">
        <v>197</v>
      </c>
      <c r="AY149" s="26" t="s">
        <v>182</v>
      </c>
      <c r="BE149" s="216">
        <f t="shared" ref="BE149:BE155" si="34">IF(N149="základní",J149,0)</f>
        <v>0</v>
      </c>
      <c r="BF149" s="216">
        <f t="shared" ref="BF149:BF155" si="35">IF(N149="snížená",J149,0)</f>
        <v>0</v>
      </c>
      <c r="BG149" s="216">
        <f t="shared" ref="BG149:BG155" si="36">IF(N149="zákl. přenesená",J149,0)</f>
        <v>0</v>
      </c>
      <c r="BH149" s="216">
        <f t="shared" ref="BH149:BH155" si="37">IF(N149="sníž. přenesená",J149,0)</f>
        <v>0</v>
      </c>
      <c r="BI149" s="216">
        <f t="shared" ref="BI149:BI155" si="38">IF(N149="nulová",J149,0)</f>
        <v>0</v>
      </c>
      <c r="BJ149" s="26" t="s">
        <v>81</v>
      </c>
      <c r="BK149" s="216">
        <f t="shared" ref="BK149:BK155" si="39">ROUND(I149*H149,2)</f>
        <v>0</v>
      </c>
      <c r="BL149" s="26" t="s">
        <v>189</v>
      </c>
      <c r="BM149" s="26" t="s">
        <v>1035</v>
      </c>
    </row>
    <row r="150" spans="2:65" s="1" customFormat="1" ht="25.5" customHeight="1">
      <c r="B150" s="43"/>
      <c r="C150" s="205" t="s">
        <v>480</v>
      </c>
      <c r="D150" s="205" t="s">
        <v>184</v>
      </c>
      <c r="E150" s="206" t="s">
        <v>1036</v>
      </c>
      <c r="F150" s="207" t="s">
        <v>1037</v>
      </c>
      <c r="G150" s="208" t="s">
        <v>924</v>
      </c>
      <c r="H150" s="209">
        <v>21</v>
      </c>
      <c r="I150" s="210"/>
      <c r="J150" s="211">
        <f t="shared" si="30"/>
        <v>0</v>
      </c>
      <c r="K150" s="207" t="s">
        <v>21</v>
      </c>
      <c r="L150" s="63"/>
      <c r="M150" s="212" t="s">
        <v>21</v>
      </c>
      <c r="N150" s="213" t="s">
        <v>45</v>
      </c>
      <c r="O150" s="44"/>
      <c r="P150" s="214">
        <f t="shared" si="31"/>
        <v>0</v>
      </c>
      <c r="Q150" s="214">
        <v>0</v>
      </c>
      <c r="R150" s="214">
        <f t="shared" si="32"/>
        <v>0</v>
      </c>
      <c r="S150" s="214">
        <v>0</v>
      </c>
      <c r="T150" s="215">
        <f t="shared" si="33"/>
        <v>0</v>
      </c>
      <c r="AR150" s="26" t="s">
        <v>189</v>
      </c>
      <c r="AT150" s="26" t="s">
        <v>184</v>
      </c>
      <c r="AU150" s="26" t="s">
        <v>197</v>
      </c>
      <c r="AY150" s="26" t="s">
        <v>182</v>
      </c>
      <c r="BE150" s="216">
        <f t="shared" si="34"/>
        <v>0</v>
      </c>
      <c r="BF150" s="216">
        <f t="shared" si="35"/>
        <v>0</v>
      </c>
      <c r="BG150" s="216">
        <f t="shared" si="36"/>
        <v>0</v>
      </c>
      <c r="BH150" s="216">
        <f t="shared" si="37"/>
        <v>0</v>
      </c>
      <c r="BI150" s="216">
        <f t="shared" si="38"/>
        <v>0</v>
      </c>
      <c r="BJ150" s="26" t="s">
        <v>81</v>
      </c>
      <c r="BK150" s="216">
        <f t="shared" si="39"/>
        <v>0</v>
      </c>
      <c r="BL150" s="26" t="s">
        <v>189</v>
      </c>
      <c r="BM150" s="26" t="s">
        <v>1038</v>
      </c>
    </row>
    <row r="151" spans="2:65" s="1" customFormat="1" ht="16.5" customHeight="1">
      <c r="B151" s="43"/>
      <c r="C151" s="205" t="s">
        <v>493</v>
      </c>
      <c r="D151" s="205" t="s">
        <v>184</v>
      </c>
      <c r="E151" s="206" t="s">
        <v>1039</v>
      </c>
      <c r="F151" s="207" t="s">
        <v>1040</v>
      </c>
      <c r="G151" s="208" t="s">
        <v>924</v>
      </c>
      <c r="H151" s="209">
        <v>106.47</v>
      </c>
      <c r="I151" s="210"/>
      <c r="J151" s="211">
        <f t="shared" si="30"/>
        <v>0</v>
      </c>
      <c r="K151" s="207" t="s">
        <v>21</v>
      </c>
      <c r="L151" s="63"/>
      <c r="M151" s="212" t="s">
        <v>21</v>
      </c>
      <c r="N151" s="213" t="s">
        <v>45</v>
      </c>
      <c r="O151" s="44"/>
      <c r="P151" s="214">
        <f t="shared" si="31"/>
        <v>0</v>
      </c>
      <c r="Q151" s="214">
        <v>0</v>
      </c>
      <c r="R151" s="214">
        <f t="shared" si="32"/>
        <v>0</v>
      </c>
      <c r="S151" s="214">
        <v>0</v>
      </c>
      <c r="T151" s="215">
        <f t="shared" si="33"/>
        <v>0</v>
      </c>
      <c r="AR151" s="26" t="s">
        <v>189</v>
      </c>
      <c r="AT151" s="26" t="s">
        <v>184</v>
      </c>
      <c r="AU151" s="26" t="s">
        <v>197</v>
      </c>
      <c r="AY151" s="26" t="s">
        <v>182</v>
      </c>
      <c r="BE151" s="216">
        <f t="shared" si="34"/>
        <v>0</v>
      </c>
      <c r="BF151" s="216">
        <f t="shared" si="35"/>
        <v>0</v>
      </c>
      <c r="BG151" s="216">
        <f t="shared" si="36"/>
        <v>0</v>
      </c>
      <c r="BH151" s="216">
        <f t="shared" si="37"/>
        <v>0</v>
      </c>
      <c r="BI151" s="216">
        <f t="shared" si="38"/>
        <v>0</v>
      </c>
      <c r="BJ151" s="26" t="s">
        <v>81</v>
      </c>
      <c r="BK151" s="216">
        <f t="shared" si="39"/>
        <v>0</v>
      </c>
      <c r="BL151" s="26" t="s">
        <v>189</v>
      </c>
      <c r="BM151" s="26" t="s">
        <v>1041</v>
      </c>
    </row>
    <row r="152" spans="2:65" s="1" customFormat="1" ht="16.5" customHeight="1">
      <c r="B152" s="43"/>
      <c r="C152" s="205" t="s">
        <v>497</v>
      </c>
      <c r="D152" s="205" t="s">
        <v>184</v>
      </c>
      <c r="E152" s="206" t="s">
        <v>1042</v>
      </c>
      <c r="F152" s="207" t="s">
        <v>1043</v>
      </c>
      <c r="G152" s="208" t="s">
        <v>931</v>
      </c>
      <c r="H152" s="209">
        <v>5.3239999999999998</v>
      </c>
      <c r="I152" s="210"/>
      <c r="J152" s="211">
        <f t="shared" si="30"/>
        <v>0</v>
      </c>
      <c r="K152" s="207" t="s">
        <v>21</v>
      </c>
      <c r="L152" s="63"/>
      <c r="M152" s="212" t="s">
        <v>21</v>
      </c>
      <c r="N152" s="213" t="s">
        <v>45</v>
      </c>
      <c r="O152" s="44"/>
      <c r="P152" s="214">
        <f t="shared" si="31"/>
        <v>0</v>
      </c>
      <c r="Q152" s="214">
        <v>0</v>
      </c>
      <c r="R152" s="214">
        <f t="shared" si="32"/>
        <v>0</v>
      </c>
      <c r="S152" s="214">
        <v>0</v>
      </c>
      <c r="T152" s="215">
        <f t="shared" si="33"/>
        <v>0</v>
      </c>
      <c r="AR152" s="26" t="s">
        <v>189</v>
      </c>
      <c r="AT152" s="26" t="s">
        <v>184</v>
      </c>
      <c r="AU152" s="26" t="s">
        <v>197</v>
      </c>
      <c r="AY152" s="26" t="s">
        <v>182</v>
      </c>
      <c r="BE152" s="216">
        <f t="shared" si="34"/>
        <v>0</v>
      </c>
      <c r="BF152" s="216">
        <f t="shared" si="35"/>
        <v>0</v>
      </c>
      <c r="BG152" s="216">
        <f t="shared" si="36"/>
        <v>0</v>
      </c>
      <c r="BH152" s="216">
        <f t="shared" si="37"/>
        <v>0</v>
      </c>
      <c r="BI152" s="216">
        <f t="shared" si="38"/>
        <v>0</v>
      </c>
      <c r="BJ152" s="26" t="s">
        <v>81</v>
      </c>
      <c r="BK152" s="216">
        <f t="shared" si="39"/>
        <v>0</v>
      </c>
      <c r="BL152" s="26" t="s">
        <v>189</v>
      </c>
      <c r="BM152" s="26" t="s">
        <v>1044</v>
      </c>
    </row>
    <row r="153" spans="2:65" s="1" customFormat="1" ht="25.5" customHeight="1">
      <c r="B153" s="43"/>
      <c r="C153" s="205" t="s">
        <v>501</v>
      </c>
      <c r="D153" s="205" t="s">
        <v>184</v>
      </c>
      <c r="E153" s="206" t="s">
        <v>1045</v>
      </c>
      <c r="F153" s="207" t="s">
        <v>1046</v>
      </c>
      <c r="G153" s="208" t="s">
        <v>924</v>
      </c>
      <c r="H153" s="209">
        <v>106.47</v>
      </c>
      <c r="I153" s="210"/>
      <c r="J153" s="211">
        <f t="shared" si="30"/>
        <v>0</v>
      </c>
      <c r="K153" s="207" t="s">
        <v>21</v>
      </c>
      <c r="L153" s="63"/>
      <c r="M153" s="212" t="s">
        <v>21</v>
      </c>
      <c r="N153" s="213" t="s">
        <v>45</v>
      </c>
      <c r="O153" s="44"/>
      <c r="P153" s="214">
        <f t="shared" si="31"/>
        <v>0</v>
      </c>
      <c r="Q153" s="214">
        <v>0</v>
      </c>
      <c r="R153" s="214">
        <f t="shared" si="32"/>
        <v>0</v>
      </c>
      <c r="S153" s="214">
        <v>0</v>
      </c>
      <c r="T153" s="215">
        <f t="shared" si="33"/>
        <v>0</v>
      </c>
      <c r="AR153" s="26" t="s">
        <v>189</v>
      </c>
      <c r="AT153" s="26" t="s">
        <v>184</v>
      </c>
      <c r="AU153" s="26" t="s">
        <v>197</v>
      </c>
      <c r="AY153" s="26" t="s">
        <v>182</v>
      </c>
      <c r="BE153" s="216">
        <f t="shared" si="34"/>
        <v>0</v>
      </c>
      <c r="BF153" s="216">
        <f t="shared" si="35"/>
        <v>0</v>
      </c>
      <c r="BG153" s="216">
        <f t="shared" si="36"/>
        <v>0</v>
      </c>
      <c r="BH153" s="216">
        <f t="shared" si="37"/>
        <v>0</v>
      </c>
      <c r="BI153" s="216">
        <f t="shared" si="38"/>
        <v>0</v>
      </c>
      <c r="BJ153" s="26" t="s">
        <v>81</v>
      </c>
      <c r="BK153" s="216">
        <f t="shared" si="39"/>
        <v>0</v>
      </c>
      <c r="BL153" s="26" t="s">
        <v>189</v>
      </c>
      <c r="BM153" s="26" t="s">
        <v>1047</v>
      </c>
    </row>
    <row r="154" spans="2:65" s="1" customFormat="1" ht="16.5" customHeight="1">
      <c r="B154" s="43"/>
      <c r="C154" s="205" t="s">
        <v>505</v>
      </c>
      <c r="D154" s="205" t="s">
        <v>184</v>
      </c>
      <c r="E154" s="206" t="s">
        <v>1048</v>
      </c>
      <c r="F154" s="207" t="s">
        <v>1049</v>
      </c>
      <c r="G154" s="208" t="s">
        <v>924</v>
      </c>
      <c r="H154" s="209">
        <v>106.47</v>
      </c>
      <c r="I154" s="210"/>
      <c r="J154" s="211">
        <f t="shared" si="30"/>
        <v>0</v>
      </c>
      <c r="K154" s="207" t="s">
        <v>21</v>
      </c>
      <c r="L154" s="63"/>
      <c r="M154" s="212" t="s">
        <v>21</v>
      </c>
      <c r="N154" s="213" t="s">
        <v>45</v>
      </c>
      <c r="O154" s="44"/>
      <c r="P154" s="214">
        <f t="shared" si="31"/>
        <v>0</v>
      </c>
      <c r="Q154" s="214">
        <v>0</v>
      </c>
      <c r="R154" s="214">
        <f t="shared" si="32"/>
        <v>0</v>
      </c>
      <c r="S154" s="214">
        <v>0</v>
      </c>
      <c r="T154" s="215">
        <f t="shared" si="33"/>
        <v>0</v>
      </c>
      <c r="AR154" s="26" t="s">
        <v>189</v>
      </c>
      <c r="AT154" s="26" t="s">
        <v>184</v>
      </c>
      <c r="AU154" s="26" t="s">
        <v>197</v>
      </c>
      <c r="AY154" s="26" t="s">
        <v>182</v>
      </c>
      <c r="BE154" s="216">
        <f t="shared" si="34"/>
        <v>0</v>
      </c>
      <c r="BF154" s="216">
        <f t="shared" si="35"/>
        <v>0</v>
      </c>
      <c r="BG154" s="216">
        <f t="shared" si="36"/>
        <v>0</v>
      </c>
      <c r="BH154" s="216">
        <f t="shared" si="37"/>
        <v>0</v>
      </c>
      <c r="BI154" s="216">
        <f t="shared" si="38"/>
        <v>0</v>
      </c>
      <c r="BJ154" s="26" t="s">
        <v>81</v>
      </c>
      <c r="BK154" s="216">
        <f t="shared" si="39"/>
        <v>0</v>
      </c>
      <c r="BL154" s="26" t="s">
        <v>189</v>
      </c>
      <c r="BM154" s="26" t="s">
        <v>1050</v>
      </c>
    </row>
    <row r="155" spans="2:65" s="1" customFormat="1" ht="25.5" customHeight="1">
      <c r="B155" s="43"/>
      <c r="C155" s="205" t="s">
        <v>513</v>
      </c>
      <c r="D155" s="205" t="s">
        <v>184</v>
      </c>
      <c r="E155" s="206" t="s">
        <v>1051</v>
      </c>
      <c r="F155" s="207" t="s">
        <v>1052</v>
      </c>
      <c r="G155" s="208" t="s">
        <v>924</v>
      </c>
      <c r="H155" s="209">
        <v>3.99</v>
      </c>
      <c r="I155" s="210"/>
      <c r="J155" s="211">
        <f t="shared" si="30"/>
        <v>0</v>
      </c>
      <c r="K155" s="207" t="s">
        <v>21</v>
      </c>
      <c r="L155" s="63"/>
      <c r="M155" s="212" t="s">
        <v>21</v>
      </c>
      <c r="N155" s="213" t="s">
        <v>45</v>
      </c>
      <c r="O155" s="44"/>
      <c r="P155" s="214">
        <f t="shared" si="31"/>
        <v>0</v>
      </c>
      <c r="Q155" s="214">
        <v>0</v>
      </c>
      <c r="R155" s="214">
        <f t="shared" si="32"/>
        <v>0</v>
      </c>
      <c r="S155" s="214">
        <v>0</v>
      </c>
      <c r="T155" s="215">
        <f t="shared" si="33"/>
        <v>0</v>
      </c>
      <c r="AR155" s="26" t="s">
        <v>189</v>
      </c>
      <c r="AT155" s="26" t="s">
        <v>184</v>
      </c>
      <c r="AU155" s="26" t="s">
        <v>197</v>
      </c>
      <c r="AY155" s="26" t="s">
        <v>182</v>
      </c>
      <c r="BE155" s="216">
        <f t="shared" si="34"/>
        <v>0</v>
      </c>
      <c r="BF155" s="216">
        <f t="shared" si="35"/>
        <v>0</v>
      </c>
      <c r="BG155" s="216">
        <f t="shared" si="36"/>
        <v>0</v>
      </c>
      <c r="BH155" s="216">
        <f t="shared" si="37"/>
        <v>0</v>
      </c>
      <c r="BI155" s="216">
        <f t="shared" si="38"/>
        <v>0</v>
      </c>
      <c r="BJ155" s="26" t="s">
        <v>81</v>
      </c>
      <c r="BK155" s="216">
        <f t="shared" si="39"/>
        <v>0</v>
      </c>
      <c r="BL155" s="26" t="s">
        <v>189</v>
      </c>
      <c r="BM155" s="26" t="s">
        <v>1053</v>
      </c>
    </row>
    <row r="156" spans="2:65" s="11" customFormat="1" ht="29.85" customHeight="1">
      <c r="B156" s="189"/>
      <c r="C156" s="190"/>
      <c r="D156" s="191" t="s">
        <v>73</v>
      </c>
      <c r="E156" s="203" t="s">
        <v>214</v>
      </c>
      <c r="F156" s="203" t="s">
        <v>1054</v>
      </c>
      <c r="G156" s="190"/>
      <c r="H156" s="190"/>
      <c r="I156" s="193"/>
      <c r="J156" s="204">
        <f>BK156</f>
        <v>0</v>
      </c>
      <c r="K156" s="190"/>
      <c r="L156" s="195"/>
      <c r="M156" s="196"/>
      <c r="N156" s="197"/>
      <c r="O156" s="197"/>
      <c r="P156" s="198">
        <f>SUM(P157:P161)</f>
        <v>0</v>
      </c>
      <c r="Q156" s="197"/>
      <c r="R156" s="198">
        <f>SUM(R157:R161)</f>
        <v>0</v>
      </c>
      <c r="S156" s="197"/>
      <c r="T156" s="199">
        <f>SUM(T157:T161)</f>
        <v>0</v>
      </c>
      <c r="AR156" s="200" t="s">
        <v>81</v>
      </c>
      <c r="AT156" s="201" t="s">
        <v>73</v>
      </c>
      <c r="AU156" s="201" t="s">
        <v>81</v>
      </c>
      <c r="AY156" s="200" t="s">
        <v>182</v>
      </c>
      <c r="BK156" s="202">
        <f>SUM(BK157:BK161)</f>
        <v>0</v>
      </c>
    </row>
    <row r="157" spans="2:65" s="1" customFormat="1" ht="16.5" customHeight="1">
      <c r="B157" s="43"/>
      <c r="C157" s="205" t="s">
        <v>517</v>
      </c>
      <c r="D157" s="205" t="s">
        <v>184</v>
      </c>
      <c r="E157" s="206" t="s">
        <v>1055</v>
      </c>
      <c r="F157" s="207" t="s">
        <v>1056</v>
      </c>
      <c r="G157" s="208" t="s">
        <v>924</v>
      </c>
      <c r="H157" s="209">
        <v>2.25</v>
      </c>
      <c r="I157" s="210"/>
      <c r="J157" s="211">
        <f>ROUND(I157*H157,2)</f>
        <v>0</v>
      </c>
      <c r="K157" s="207" t="s">
        <v>21</v>
      </c>
      <c r="L157" s="63"/>
      <c r="M157" s="212" t="s">
        <v>21</v>
      </c>
      <c r="N157" s="213" t="s">
        <v>45</v>
      </c>
      <c r="O157" s="44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AR157" s="26" t="s">
        <v>189</v>
      </c>
      <c r="AT157" s="26" t="s">
        <v>184</v>
      </c>
      <c r="AU157" s="26" t="s">
        <v>83</v>
      </c>
      <c r="AY157" s="26" t="s">
        <v>182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26" t="s">
        <v>81</v>
      </c>
      <c r="BK157" s="216">
        <f>ROUND(I157*H157,2)</f>
        <v>0</v>
      </c>
      <c r="BL157" s="26" t="s">
        <v>189</v>
      </c>
      <c r="BM157" s="26" t="s">
        <v>1057</v>
      </c>
    </row>
    <row r="158" spans="2:65" s="1" customFormat="1" ht="38.25" customHeight="1">
      <c r="B158" s="43"/>
      <c r="C158" s="205" t="s">
        <v>521</v>
      </c>
      <c r="D158" s="205" t="s">
        <v>184</v>
      </c>
      <c r="E158" s="206" t="s">
        <v>1058</v>
      </c>
      <c r="F158" s="207" t="s">
        <v>1059</v>
      </c>
      <c r="G158" s="208" t="s">
        <v>924</v>
      </c>
      <c r="H158" s="209">
        <v>216.315</v>
      </c>
      <c r="I158" s="210"/>
      <c r="J158" s="211">
        <f>ROUND(I158*H158,2)</f>
        <v>0</v>
      </c>
      <c r="K158" s="207" t="s">
        <v>21</v>
      </c>
      <c r="L158" s="63"/>
      <c r="M158" s="212" t="s">
        <v>21</v>
      </c>
      <c r="N158" s="213" t="s">
        <v>45</v>
      </c>
      <c r="O158" s="44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AR158" s="26" t="s">
        <v>189</v>
      </c>
      <c r="AT158" s="26" t="s">
        <v>184</v>
      </c>
      <c r="AU158" s="26" t="s">
        <v>83</v>
      </c>
      <c r="AY158" s="26" t="s">
        <v>182</v>
      </c>
      <c r="BE158" s="216">
        <f>IF(N158="základní",J158,0)</f>
        <v>0</v>
      </c>
      <c r="BF158" s="216">
        <f>IF(N158="snížená",J158,0)</f>
        <v>0</v>
      </c>
      <c r="BG158" s="216">
        <f>IF(N158="zákl. přenesená",J158,0)</f>
        <v>0</v>
      </c>
      <c r="BH158" s="216">
        <f>IF(N158="sníž. přenesená",J158,0)</f>
        <v>0</v>
      </c>
      <c r="BI158" s="216">
        <f>IF(N158="nulová",J158,0)</f>
        <v>0</v>
      </c>
      <c r="BJ158" s="26" t="s">
        <v>81</v>
      </c>
      <c r="BK158" s="216">
        <f>ROUND(I158*H158,2)</f>
        <v>0</v>
      </c>
      <c r="BL158" s="26" t="s">
        <v>189</v>
      </c>
      <c r="BM158" s="26" t="s">
        <v>1060</v>
      </c>
    </row>
    <row r="159" spans="2:65" s="1" customFormat="1" ht="25.5" customHeight="1">
      <c r="B159" s="43"/>
      <c r="C159" s="205" t="s">
        <v>526</v>
      </c>
      <c r="D159" s="205" t="s">
        <v>184</v>
      </c>
      <c r="E159" s="206" t="s">
        <v>1061</v>
      </c>
      <c r="F159" s="207" t="s">
        <v>1062</v>
      </c>
      <c r="G159" s="208" t="s">
        <v>924</v>
      </c>
      <c r="H159" s="209">
        <v>73.007999999999996</v>
      </c>
      <c r="I159" s="210"/>
      <c r="J159" s="211">
        <f>ROUND(I159*H159,2)</f>
        <v>0</v>
      </c>
      <c r="K159" s="207" t="s">
        <v>21</v>
      </c>
      <c r="L159" s="63"/>
      <c r="M159" s="212" t="s">
        <v>21</v>
      </c>
      <c r="N159" s="213" t="s">
        <v>45</v>
      </c>
      <c r="O159" s="44"/>
      <c r="P159" s="214">
        <f>O159*H159</f>
        <v>0</v>
      </c>
      <c r="Q159" s="214">
        <v>0</v>
      </c>
      <c r="R159" s="214">
        <f>Q159*H159</f>
        <v>0</v>
      </c>
      <c r="S159" s="214">
        <v>0</v>
      </c>
      <c r="T159" s="215">
        <f>S159*H159</f>
        <v>0</v>
      </c>
      <c r="AR159" s="26" t="s">
        <v>189</v>
      </c>
      <c r="AT159" s="26" t="s">
        <v>184</v>
      </c>
      <c r="AU159" s="26" t="s">
        <v>83</v>
      </c>
      <c r="AY159" s="26" t="s">
        <v>182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26" t="s">
        <v>81</v>
      </c>
      <c r="BK159" s="216">
        <f>ROUND(I159*H159,2)</f>
        <v>0</v>
      </c>
      <c r="BL159" s="26" t="s">
        <v>189</v>
      </c>
      <c r="BM159" s="26" t="s">
        <v>1063</v>
      </c>
    </row>
    <row r="160" spans="2:65" s="1" customFormat="1" ht="16.5" customHeight="1">
      <c r="B160" s="43"/>
      <c r="C160" s="205" t="s">
        <v>532</v>
      </c>
      <c r="D160" s="205" t="s">
        <v>184</v>
      </c>
      <c r="E160" s="206" t="s">
        <v>1064</v>
      </c>
      <c r="F160" s="207" t="s">
        <v>1065</v>
      </c>
      <c r="G160" s="208" t="s">
        <v>924</v>
      </c>
      <c r="H160" s="209">
        <v>28.959</v>
      </c>
      <c r="I160" s="210"/>
      <c r="J160" s="211">
        <f>ROUND(I160*H160,2)</f>
        <v>0</v>
      </c>
      <c r="K160" s="207" t="s">
        <v>21</v>
      </c>
      <c r="L160" s="63"/>
      <c r="M160" s="212" t="s">
        <v>21</v>
      </c>
      <c r="N160" s="213" t="s">
        <v>45</v>
      </c>
      <c r="O160" s="44"/>
      <c r="P160" s="214">
        <f>O160*H160</f>
        <v>0</v>
      </c>
      <c r="Q160" s="214">
        <v>0</v>
      </c>
      <c r="R160" s="214">
        <f>Q160*H160</f>
        <v>0</v>
      </c>
      <c r="S160" s="214">
        <v>0</v>
      </c>
      <c r="T160" s="215">
        <f>S160*H160</f>
        <v>0</v>
      </c>
      <c r="AR160" s="26" t="s">
        <v>189</v>
      </c>
      <c r="AT160" s="26" t="s">
        <v>184</v>
      </c>
      <c r="AU160" s="26" t="s">
        <v>83</v>
      </c>
      <c r="AY160" s="26" t="s">
        <v>182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26" t="s">
        <v>81</v>
      </c>
      <c r="BK160" s="216">
        <f>ROUND(I160*H160,2)</f>
        <v>0</v>
      </c>
      <c r="BL160" s="26" t="s">
        <v>189</v>
      </c>
      <c r="BM160" s="26" t="s">
        <v>1066</v>
      </c>
    </row>
    <row r="161" spans="2:65" s="1" customFormat="1" ht="16.5" customHeight="1">
      <c r="B161" s="43"/>
      <c r="C161" s="205" t="s">
        <v>539</v>
      </c>
      <c r="D161" s="205" t="s">
        <v>184</v>
      </c>
      <c r="E161" s="206" t="s">
        <v>1067</v>
      </c>
      <c r="F161" s="207" t="s">
        <v>1068</v>
      </c>
      <c r="G161" s="208" t="s">
        <v>924</v>
      </c>
      <c r="H161" s="209">
        <v>12.48</v>
      </c>
      <c r="I161" s="210"/>
      <c r="J161" s="211">
        <f>ROUND(I161*H161,2)</f>
        <v>0</v>
      </c>
      <c r="K161" s="207" t="s">
        <v>21</v>
      </c>
      <c r="L161" s="63"/>
      <c r="M161" s="212" t="s">
        <v>21</v>
      </c>
      <c r="N161" s="213" t="s">
        <v>45</v>
      </c>
      <c r="O161" s="44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AR161" s="26" t="s">
        <v>189</v>
      </c>
      <c r="AT161" s="26" t="s">
        <v>184</v>
      </c>
      <c r="AU161" s="26" t="s">
        <v>83</v>
      </c>
      <c r="AY161" s="26" t="s">
        <v>182</v>
      </c>
      <c r="BE161" s="216">
        <f>IF(N161="základní",J161,0)</f>
        <v>0</v>
      </c>
      <c r="BF161" s="216">
        <f>IF(N161="snížená",J161,0)</f>
        <v>0</v>
      </c>
      <c r="BG161" s="216">
        <f>IF(N161="zákl. přenesená",J161,0)</f>
        <v>0</v>
      </c>
      <c r="BH161" s="216">
        <f>IF(N161="sníž. přenesená",J161,0)</f>
        <v>0</v>
      </c>
      <c r="BI161" s="216">
        <f>IF(N161="nulová",J161,0)</f>
        <v>0</v>
      </c>
      <c r="BJ161" s="26" t="s">
        <v>81</v>
      </c>
      <c r="BK161" s="216">
        <f>ROUND(I161*H161,2)</f>
        <v>0</v>
      </c>
      <c r="BL161" s="26" t="s">
        <v>189</v>
      </c>
      <c r="BM161" s="26" t="s">
        <v>1069</v>
      </c>
    </row>
    <row r="162" spans="2:65" s="11" customFormat="1" ht="29.85" customHeight="1">
      <c r="B162" s="189"/>
      <c r="C162" s="190"/>
      <c r="D162" s="191" t="s">
        <v>73</v>
      </c>
      <c r="E162" s="203" t="s">
        <v>218</v>
      </c>
      <c r="F162" s="203" t="s">
        <v>1070</v>
      </c>
      <c r="G162" s="190"/>
      <c r="H162" s="190"/>
      <c r="I162" s="193"/>
      <c r="J162" s="204">
        <f>BK162</f>
        <v>0</v>
      </c>
      <c r="K162" s="190"/>
      <c r="L162" s="195"/>
      <c r="M162" s="196"/>
      <c r="N162" s="197"/>
      <c r="O162" s="197"/>
      <c r="P162" s="198">
        <f>SUM(P163:P164)</f>
        <v>0</v>
      </c>
      <c r="Q162" s="197"/>
      <c r="R162" s="198">
        <f>SUM(R163:R164)</f>
        <v>0</v>
      </c>
      <c r="S162" s="197"/>
      <c r="T162" s="199">
        <f>SUM(T163:T164)</f>
        <v>0</v>
      </c>
      <c r="AR162" s="200" t="s">
        <v>81</v>
      </c>
      <c r="AT162" s="201" t="s">
        <v>73</v>
      </c>
      <c r="AU162" s="201" t="s">
        <v>81</v>
      </c>
      <c r="AY162" s="200" t="s">
        <v>182</v>
      </c>
      <c r="BK162" s="202">
        <f>SUM(BK163:BK164)</f>
        <v>0</v>
      </c>
    </row>
    <row r="163" spans="2:65" s="1" customFormat="1" ht="25.5" customHeight="1">
      <c r="B163" s="43"/>
      <c r="C163" s="205" t="s">
        <v>544</v>
      </c>
      <c r="D163" s="205" t="s">
        <v>184</v>
      </c>
      <c r="E163" s="206" t="s">
        <v>1071</v>
      </c>
      <c r="F163" s="207" t="s">
        <v>1072</v>
      </c>
      <c r="G163" s="208" t="s">
        <v>304</v>
      </c>
      <c r="H163" s="209">
        <v>30</v>
      </c>
      <c r="I163" s="210"/>
      <c r="J163" s="211">
        <f>ROUND(I163*H163,2)</f>
        <v>0</v>
      </c>
      <c r="K163" s="207" t="s">
        <v>21</v>
      </c>
      <c r="L163" s="63"/>
      <c r="M163" s="212" t="s">
        <v>21</v>
      </c>
      <c r="N163" s="213" t="s">
        <v>45</v>
      </c>
      <c r="O163" s="44"/>
      <c r="P163" s="214">
        <f>O163*H163</f>
        <v>0</v>
      </c>
      <c r="Q163" s="214">
        <v>0</v>
      </c>
      <c r="R163" s="214">
        <f>Q163*H163</f>
        <v>0</v>
      </c>
      <c r="S163" s="214">
        <v>0</v>
      </c>
      <c r="T163" s="215">
        <f>S163*H163</f>
        <v>0</v>
      </c>
      <c r="AR163" s="26" t="s">
        <v>189</v>
      </c>
      <c r="AT163" s="26" t="s">
        <v>184</v>
      </c>
      <c r="AU163" s="26" t="s">
        <v>83</v>
      </c>
      <c r="AY163" s="26" t="s">
        <v>182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26" t="s">
        <v>81</v>
      </c>
      <c r="BK163" s="216">
        <f>ROUND(I163*H163,2)</f>
        <v>0</v>
      </c>
      <c r="BL163" s="26" t="s">
        <v>189</v>
      </c>
      <c r="BM163" s="26" t="s">
        <v>1073</v>
      </c>
    </row>
    <row r="164" spans="2:65" s="1" customFormat="1" ht="16.5" customHeight="1">
      <c r="B164" s="43"/>
      <c r="C164" s="205" t="s">
        <v>548</v>
      </c>
      <c r="D164" s="205" t="s">
        <v>184</v>
      </c>
      <c r="E164" s="206" t="s">
        <v>1074</v>
      </c>
      <c r="F164" s="207" t="s">
        <v>1075</v>
      </c>
      <c r="G164" s="208" t="s">
        <v>304</v>
      </c>
      <c r="H164" s="209">
        <v>49.6</v>
      </c>
      <c r="I164" s="210"/>
      <c r="J164" s="211">
        <f>ROUND(I164*H164,2)</f>
        <v>0</v>
      </c>
      <c r="K164" s="207" t="s">
        <v>21</v>
      </c>
      <c r="L164" s="63"/>
      <c r="M164" s="212" t="s">
        <v>21</v>
      </c>
      <c r="N164" s="213" t="s">
        <v>45</v>
      </c>
      <c r="O164" s="44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AR164" s="26" t="s">
        <v>189</v>
      </c>
      <c r="AT164" s="26" t="s">
        <v>184</v>
      </c>
      <c r="AU164" s="26" t="s">
        <v>83</v>
      </c>
      <c r="AY164" s="26" t="s">
        <v>182</v>
      </c>
      <c r="BE164" s="216">
        <f>IF(N164="základní",J164,0)</f>
        <v>0</v>
      </c>
      <c r="BF164" s="216">
        <f>IF(N164="snížená",J164,0)</f>
        <v>0</v>
      </c>
      <c r="BG164" s="216">
        <f>IF(N164="zákl. přenesená",J164,0)</f>
        <v>0</v>
      </c>
      <c r="BH164" s="216">
        <f>IF(N164="sníž. přenesená",J164,0)</f>
        <v>0</v>
      </c>
      <c r="BI164" s="216">
        <f>IF(N164="nulová",J164,0)</f>
        <v>0</v>
      </c>
      <c r="BJ164" s="26" t="s">
        <v>81</v>
      </c>
      <c r="BK164" s="216">
        <f>ROUND(I164*H164,2)</f>
        <v>0</v>
      </c>
      <c r="BL164" s="26" t="s">
        <v>189</v>
      </c>
      <c r="BM164" s="26" t="s">
        <v>1076</v>
      </c>
    </row>
    <row r="165" spans="2:65" s="11" customFormat="1" ht="29.85" customHeight="1">
      <c r="B165" s="189"/>
      <c r="C165" s="190"/>
      <c r="D165" s="191" t="s">
        <v>73</v>
      </c>
      <c r="E165" s="203" t="s">
        <v>223</v>
      </c>
      <c r="F165" s="203" t="s">
        <v>1077</v>
      </c>
      <c r="G165" s="190"/>
      <c r="H165" s="190"/>
      <c r="I165" s="193"/>
      <c r="J165" s="204">
        <f>BK165</f>
        <v>0</v>
      </c>
      <c r="K165" s="190"/>
      <c r="L165" s="195"/>
      <c r="M165" s="196"/>
      <c r="N165" s="197"/>
      <c r="O165" s="197"/>
      <c r="P165" s="198">
        <f>SUM(P166:P178)</f>
        <v>0</v>
      </c>
      <c r="Q165" s="197"/>
      <c r="R165" s="198">
        <f>SUM(R166:R178)</f>
        <v>0</v>
      </c>
      <c r="S165" s="197"/>
      <c r="T165" s="199">
        <f>SUM(T166:T178)</f>
        <v>0</v>
      </c>
      <c r="AR165" s="200" t="s">
        <v>81</v>
      </c>
      <c r="AT165" s="201" t="s">
        <v>73</v>
      </c>
      <c r="AU165" s="201" t="s">
        <v>81</v>
      </c>
      <c r="AY165" s="200" t="s">
        <v>182</v>
      </c>
      <c r="BK165" s="202">
        <f>SUM(BK166:BK178)</f>
        <v>0</v>
      </c>
    </row>
    <row r="166" spans="2:65" s="1" customFormat="1" ht="16.5" customHeight="1">
      <c r="B166" s="43"/>
      <c r="C166" s="205" t="s">
        <v>552</v>
      </c>
      <c r="D166" s="205" t="s">
        <v>184</v>
      </c>
      <c r="E166" s="206" t="s">
        <v>1078</v>
      </c>
      <c r="F166" s="207" t="s">
        <v>1079</v>
      </c>
      <c r="G166" s="208" t="s">
        <v>304</v>
      </c>
      <c r="H166" s="209">
        <v>41.6</v>
      </c>
      <c r="I166" s="210"/>
      <c r="J166" s="211">
        <f t="shared" ref="J166:J178" si="40">ROUND(I166*H166,2)</f>
        <v>0</v>
      </c>
      <c r="K166" s="207" t="s">
        <v>21</v>
      </c>
      <c r="L166" s="63"/>
      <c r="M166" s="212" t="s">
        <v>21</v>
      </c>
      <c r="N166" s="213" t="s">
        <v>45</v>
      </c>
      <c r="O166" s="44"/>
      <c r="P166" s="214">
        <f t="shared" ref="P166:P178" si="41">O166*H166</f>
        <v>0</v>
      </c>
      <c r="Q166" s="214">
        <v>0</v>
      </c>
      <c r="R166" s="214">
        <f t="shared" ref="R166:R178" si="42">Q166*H166</f>
        <v>0</v>
      </c>
      <c r="S166" s="214">
        <v>0</v>
      </c>
      <c r="T166" s="215">
        <f t="shared" ref="T166:T178" si="43">S166*H166</f>
        <v>0</v>
      </c>
      <c r="AR166" s="26" t="s">
        <v>189</v>
      </c>
      <c r="AT166" s="26" t="s">
        <v>184</v>
      </c>
      <c r="AU166" s="26" t="s">
        <v>83</v>
      </c>
      <c r="AY166" s="26" t="s">
        <v>182</v>
      </c>
      <c r="BE166" s="216">
        <f t="shared" ref="BE166:BE178" si="44">IF(N166="základní",J166,0)</f>
        <v>0</v>
      </c>
      <c r="BF166" s="216">
        <f t="shared" ref="BF166:BF178" si="45">IF(N166="snížená",J166,0)</f>
        <v>0</v>
      </c>
      <c r="BG166" s="216">
        <f t="shared" ref="BG166:BG178" si="46">IF(N166="zákl. přenesená",J166,0)</f>
        <v>0</v>
      </c>
      <c r="BH166" s="216">
        <f t="shared" ref="BH166:BH178" si="47">IF(N166="sníž. přenesená",J166,0)</f>
        <v>0</v>
      </c>
      <c r="BI166" s="216">
        <f t="shared" ref="BI166:BI178" si="48">IF(N166="nulová",J166,0)</f>
        <v>0</v>
      </c>
      <c r="BJ166" s="26" t="s">
        <v>81</v>
      </c>
      <c r="BK166" s="216">
        <f t="shared" ref="BK166:BK178" si="49">ROUND(I166*H166,2)</f>
        <v>0</v>
      </c>
      <c r="BL166" s="26" t="s">
        <v>189</v>
      </c>
      <c r="BM166" s="26" t="s">
        <v>1080</v>
      </c>
    </row>
    <row r="167" spans="2:65" s="1" customFormat="1" ht="16.5" customHeight="1">
      <c r="B167" s="43"/>
      <c r="C167" s="205" t="s">
        <v>556</v>
      </c>
      <c r="D167" s="205" t="s">
        <v>184</v>
      </c>
      <c r="E167" s="206" t="s">
        <v>1081</v>
      </c>
      <c r="F167" s="207" t="s">
        <v>1082</v>
      </c>
      <c r="G167" s="208" t="s">
        <v>909</v>
      </c>
      <c r="H167" s="209">
        <v>2</v>
      </c>
      <c r="I167" s="210"/>
      <c r="J167" s="211">
        <f t="shared" si="40"/>
        <v>0</v>
      </c>
      <c r="K167" s="207" t="s">
        <v>21</v>
      </c>
      <c r="L167" s="63"/>
      <c r="M167" s="212" t="s">
        <v>21</v>
      </c>
      <c r="N167" s="213" t="s">
        <v>45</v>
      </c>
      <c r="O167" s="44"/>
      <c r="P167" s="214">
        <f t="shared" si="41"/>
        <v>0</v>
      </c>
      <c r="Q167" s="214">
        <v>0</v>
      </c>
      <c r="R167" s="214">
        <f t="shared" si="42"/>
        <v>0</v>
      </c>
      <c r="S167" s="214">
        <v>0</v>
      </c>
      <c r="T167" s="215">
        <f t="shared" si="43"/>
        <v>0</v>
      </c>
      <c r="AR167" s="26" t="s">
        <v>189</v>
      </c>
      <c r="AT167" s="26" t="s">
        <v>184</v>
      </c>
      <c r="AU167" s="26" t="s">
        <v>83</v>
      </c>
      <c r="AY167" s="26" t="s">
        <v>182</v>
      </c>
      <c r="BE167" s="216">
        <f t="shared" si="44"/>
        <v>0</v>
      </c>
      <c r="BF167" s="216">
        <f t="shared" si="45"/>
        <v>0</v>
      </c>
      <c r="BG167" s="216">
        <f t="shared" si="46"/>
        <v>0</v>
      </c>
      <c r="BH167" s="216">
        <f t="shared" si="47"/>
        <v>0</v>
      </c>
      <c r="BI167" s="216">
        <f t="shared" si="48"/>
        <v>0</v>
      </c>
      <c r="BJ167" s="26" t="s">
        <v>81</v>
      </c>
      <c r="BK167" s="216">
        <f t="shared" si="49"/>
        <v>0</v>
      </c>
      <c r="BL167" s="26" t="s">
        <v>189</v>
      </c>
      <c r="BM167" s="26" t="s">
        <v>1083</v>
      </c>
    </row>
    <row r="168" spans="2:65" s="1" customFormat="1" ht="16.5" customHeight="1">
      <c r="B168" s="43"/>
      <c r="C168" s="205" t="s">
        <v>558</v>
      </c>
      <c r="D168" s="205" t="s">
        <v>184</v>
      </c>
      <c r="E168" s="206" t="s">
        <v>1084</v>
      </c>
      <c r="F168" s="207" t="s">
        <v>1085</v>
      </c>
      <c r="G168" s="208" t="s">
        <v>304</v>
      </c>
      <c r="H168" s="209">
        <v>6.1</v>
      </c>
      <c r="I168" s="210"/>
      <c r="J168" s="211">
        <f t="shared" si="40"/>
        <v>0</v>
      </c>
      <c r="K168" s="207" t="s">
        <v>21</v>
      </c>
      <c r="L168" s="63"/>
      <c r="M168" s="212" t="s">
        <v>21</v>
      </c>
      <c r="N168" s="213" t="s">
        <v>45</v>
      </c>
      <c r="O168" s="44"/>
      <c r="P168" s="214">
        <f t="shared" si="41"/>
        <v>0</v>
      </c>
      <c r="Q168" s="214">
        <v>0</v>
      </c>
      <c r="R168" s="214">
        <f t="shared" si="42"/>
        <v>0</v>
      </c>
      <c r="S168" s="214">
        <v>0</v>
      </c>
      <c r="T168" s="215">
        <f t="shared" si="43"/>
        <v>0</v>
      </c>
      <c r="AR168" s="26" t="s">
        <v>189</v>
      </c>
      <c r="AT168" s="26" t="s">
        <v>184</v>
      </c>
      <c r="AU168" s="26" t="s">
        <v>83</v>
      </c>
      <c r="AY168" s="26" t="s">
        <v>182</v>
      </c>
      <c r="BE168" s="216">
        <f t="shared" si="44"/>
        <v>0</v>
      </c>
      <c r="BF168" s="216">
        <f t="shared" si="45"/>
        <v>0</v>
      </c>
      <c r="BG168" s="216">
        <f t="shared" si="46"/>
        <v>0</v>
      </c>
      <c r="BH168" s="216">
        <f t="shared" si="47"/>
        <v>0</v>
      </c>
      <c r="BI168" s="216">
        <f t="shared" si="48"/>
        <v>0</v>
      </c>
      <c r="BJ168" s="26" t="s">
        <v>81</v>
      </c>
      <c r="BK168" s="216">
        <f t="shared" si="49"/>
        <v>0</v>
      </c>
      <c r="BL168" s="26" t="s">
        <v>189</v>
      </c>
      <c r="BM168" s="26" t="s">
        <v>1086</v>
      </c>
    </row>
    <row r="169" spans="2:65" s="1" customFormat="1" ht="16.5" customHeight="1">
      <c r="B169" s="43"/>
      <c r="C169" s="205" t="s">
        <v>561</v>
      </c>
      <c r="D169" s="205" t="s">
        <v>184</v>
      </c>
      <c r="E169" s="206" t="s">
        <v>1087</v>
      </c>
      <c r="F169" s="207" t="s">
        <v>1088</v>
      </c>
      <c r="G169" s="208" t="s">
        <v>304</v>
      </c>
      <c r="H169" s="209">
        <v>4</v>
      </c>
      <c r="I169" s="210"/>
      <c r="J169" s="211">
        <f t="shared" si="40"/>
        <v>0</v>
      </c>
      <c r="K169" s="207" t="s">
        <v>21</v>
      </c>
      <c r="L169" s="63"/>
      <c r="M169" s="212" t="s">
        <v>21</v>
      </c>
      <c r="N169" s="213" t="s">
        <v>45</v>
      </c>
      <c r="O169" s="44"/>
      <c r="P169" s="214">
        <f t="shared" si="41"/>
        <v>0</v>
      </c>
      <c r="Q169" s="214">
        <v>0</v>
      </c>
      <c r="R169" s="214">
        <f t="shared" si="42"/>
        <v>0</v>
      </c>
      <c r="S169" s="214">
        <v>0</v>
      </c>
      <c r="T169" s="215">
        <f t="shared" si="43"/>
        <v>0</v>
      </c>
      <c r="AR169" s="26" t="s">
        <v>189</v>
      </c>
      <c r="AT169" s="26" t="s">
        <v>184</v>
      </c>
      <c r="AU169" s="26" t="s">
        <v>83</v>
      </c>
      <c r="AY169" s="26" t="s">
        <v>182</v>
      </c>
      <c r="BE169" s="216">
        <f t="shared" si="44"/>
        <v>0</v>
      </c>
      <c r="BF169" s="216">
        <f t="shared" si="45"/>
        <v>0</v>
      </c>
      <c r="BG169" s="216">
        <f t="shared" si="46"/>
        <v>0</v>
      </c>
      <c r="BH169" s="216">
        <f t="shared" si="47"/>
        <v>0</v>
      </c>
      <c r="BI169" s="216">
        <f t="shared" si="48"/>
        <v>0</v>
      </c>
      <c r="BJ169" s="26" t="s">
        <v>81</v>
      </c>
      <c r="BK169" s="216">
        <f t="shared" si="49"/>
        <v>0</v>
      </c>
      <c r="BL169" s="26" t="s">
        <v>189</v>
      </c>
      <c r="BM169" s="26" t="s">
        <v>1089</v>
      </c>
    </row>
    <row r="170" spans="2:65" s="1" customFormat="1" ht="16.5" customHeight="1">
      <c r="B170" s="43"/>
      <c r="C170" s="205" t="s">
        <v>1090</v>
      </c>
      <c r="D170" s="205" t="s">
        <v>184</v>
      </c>
      <c r="E170" s="206" t="s">
        <v>1091</v>
      </c>
      <c r="F170" s="207" t="s">
        <v>1092</v>
      </c>
      <c r="G170" s="208" t="s">
        <v>924</v>
      </c>
      <c r="H170" s="209">
        <v>1.19</v>
      </c>
      <c r="I170" s="210"/>
      <c r="J170" s="211">
        <f t="shared" si="40"/>
        <v>0</v>
      </c>
      <c r="K170" s="207" t="s">
        <v>21</v>
      </c>
      <c r="L170" s="63"/>
      <c r="M170" s="212" t="s">
        <v>21</v>
      </c>
      <c r="N170" s="213" t="s">
        <v>45</v>
      </c>
      <c r="O170" s="44"/>
      <c r="P170" s="214">
        <f t="shared" si="41"/>
        <v>0</v>
      </c>
      <c r="Q170" s="214">
        <v>0</v>
      </c>
      <c r="R170" s="214">
        <f t="shared" si="42"/>
        <v>0</v>
      </c>
      <c r="S170" s="214">
        <v>0</v>
      </c>
      <c r="T170" s="215">
        <f t="shared" si="43"/>
        <v>0</v>
      </c>
      <c r="AR170" s="26" t="s">
        <v>189</v>
      </c>
      <c r="AT170" s="26" t="s">
        <v>184</v>
      </c>
      <c r="AU170" s="26" t="s">
        <v>83</v>
      </c>
      <c r="AY170" s="26" t="s">
        <v>182</v>
      </c>
      <c r="BE170" s="216">
        <f t="shared" si="44"/>
        <v>0</v>
      </c>
      <c r="BF170" s="216">
        <f t="shared" si="45"/>
        <v>0</v>
      </c>
      <c r="BG170" s="216">
        <f t="shared" si="46"/>
        <v>0</v>
      </c>
      <c r="BH170" s="216">
        <f t="shared" si="47"/>
        <v>0</v>
      </c>
      <c r="BI170" s="216">
        <f t="shared" si="48"/>
        <v>0</v>
      </c>
      <c r="BJ170" s="26" t="s">
        <v>81</v>
      </c>
      <c r="BK170" s="216">
        <f t="shared" si="49"/>
        <v>0</v>
      </c>
      <c r="BL170" s="26" t="s">
        <v>189</v>
      </c>
      <c r="BM170" s="26" t="s">
        <v>1093</v>
      </c>
    </row>
    <row r="171" spans="2:65" s="1" customFormat="1" ht="16.5" customHeight="1">
      <c r="B171" s="43"/>
      <c r="C171" s="205" t="s">
        <v>1094</v>
      </c>
      <c r="D171" s="205" t="s">
        <v>184</v>
      </c>
      <c r="E171" s="206" t="s">
        <v>1095</v>
      </c>
      <c r="F171" s="207" t="s">
        <v>1096</v>
      </c>
      <c r="G171" s="208" t="s">
        <v>304</v>
      </c>
      <c r="H171" s="209">
        <v>14.1</v>
      </c>
      <c r="I171" s="210"/>
      <c r="J171" s="211">
        <f t="shared" si="40"/>
        <v>0</v>
      </c>
      <c r="K171" s="207" t="s">
        <v>21</v>
      </c>
      <c r="L171" s="63"/>
      <c r="M171" s="212" t="s">
        <v>21</v>
      </c>
      <c r="N171" s="213" t="s">
        <v>45</v>
      </c>
      <c r="O171" s="44"/>
      <c r="P171" s="214">
        <f t="shared" si="41"/>
        <v>0</v>
      </c>
      <c r="Q171" s="214">
        <v>0</v>
      </c>
      <c r="R171" s="214">
        <f t="shared" si="42"/>
        <v>0</v>
      </c>
      <c r="S171" s="214">
        <v>0</v>
      </c>
      <c r="T171" s="215">
        <f t="shared" si="43"/>
        <v>0</v>
      </c>
      <c r="AR171" s="26" t="s">
        <v>189</v>
      </c>
      <c r="AT171" s="26" t="s">
        <v>184</v>
      </c>
      <c r="AU171" s="26" t="s">
        <v>83</v>
      </c>
      <c r="AY171" s="26" t="s">
        <v>182</v>
      </c>
      <c r="BE171" s="216">
        <f t="shared" si="44"/>
        <v>0</v>
      </c>
      <c r="BF171" s="216">
        <f t="shared" si="45"/>
        <v>0</v>
      </c>
      <c r="BG171" s="216">
        <f t="shared" si="46"/>
        <v>0</v>
      </c>
      <c r="BH171" s="216">
        <f t="shared" si="47"/>
        <v>0</v>
      </c>
      <c r="BI171" s="216">
        <f t="shared" si="48"/>
        <v>0</v>
      </c>
      <c r="BJ171" s="26" t="s">
        <v>81</v>
      </c>
      <c r="BK171" s="216">
        <f t="shared" si="49"/>
        <v>0</v>
      </c>
      <c r="BL171" s="26" t="s">
        <v>189</v>
      </c>
      <c r="BM171" s="26" t="s">
        <v>1097</v>
      </c>
    </row>
    <row r="172" spans="2:65" s="1" customFormat="1" ht="16.5" customHeight="1">
      <c r="B172" s="43"/>
      <c r="C172" s="205" t="s">
        <v>1098</v>
      </c>
      <c r="D172" s="205" t="s">
        <v>184</v>
      </c>
      <c r="E172" s="206" t="s">
        <v>1099</v>
      </c>
      <c r="F172" s="207" t="s">
        <v>1100</v>
      </c>
      <c r="G172" s="208" t="s">
        <v>304</v>
      </c>
      <c r="H172" s="209">
        <v>72.02</v>
      </c>
      <c r="I172" s="210"/>
      <c r="J172" s="211">
        <f t="shared" si="40"/>
        <v>0</v>
      </c>
      <c r="K172" s="207" t="s">
        <v>21</v>
      </c>
      <c r="L172" s="63"/>
      <c r="M172" s="212" t="s">
        <v>21</v>
      </c>
      <c r="N172" s="213" t="s">
        <v>45</v>
      </c>
      <c r="O172" s="44"/>
      <c r="P172" s="214">
        <f t="shared" si="41"/>
        <v>0</v>
      </c>
      <c r="Q172" s="214">
        <v>0</v>
      </c>
      <c r="R172" s="214">
        <f t="shared" si="42"/>
        <v>0</v>
      </c>
      <c r="S172" s="214">
        <v>0</v>
      </c>
      <c r="T172" s="215">
        <f t="shared" si="43"/>
        <v>0</v>
      </c>
      <c r="AR172" s="26" t="s">
        <v>189</v>
      </c>
      <c r="AT172" s="26" t="s">
        <v>184</v>
      </c>
      <c r="AU172" s="26" t="s">
        <v>83</v>
      </c>
      <c r="AY172" s="26" t="s">
        <v>182</v>
      </c>
      <c r="BE172" s="216">
        <f t="shared" si="44"/>
        <v>0</v>
      </c>
      <c r="BF172" s="216">
        <f t="shared" si="45"/>
        <v>0</v>
      </c>
      <c r="BG172" s="216">
        <f t="shared" si="46"/>
        <v>0</v>
      </c>
      <c r="BH172" s="216">
        <f t="shared" si="47"/>
        <v>0</v>
      </c>
      <c r="BI172" s="216">
        <f t="shared" si="48"/>
        <v>0</v>
      </c>
      <c r="BJ172" s="26" t="s">
        <v>81</v>
      </c>
      <c r="BK172" s="216">
        <f t="shared" si="49"/>
        <v>0</v>
      </c>
      <c r="BL172" s="26" t="s">
        <v>189</v>
      </c>
      <c r="BM172" s="26" t="s">
        <v>1101</v>
      </c>
    </row>
    <row r="173" spans="2:65" s="1" customFormat="1" ht="25.5" customHeight="1">
      <c r="B173" s="43"/>
      <c r="C173" s="205" t="s">
        <v>1102</v>
      </c>
      <c r="D173" s="205" t="s">
        <v>184</v>
      </c>
      <c r="E173" s="206" t="s">
        <v>1103</v>
      </c>
      <c r="F173" s="207" t="s">
        <v>1104</v>
      </c>
      <c r="G173" s="208" t="s">
        <v>909</v>
      </c>
      <c r="H173" s="209">
        <v>2</v>
      </c>
      <c r="I173" s="210"/>
      <c r="J173" s="211">
        <f t="shared" si="40"/>
        <v>0</v>
      </c>
      <c r="K173" s="207" t="s">
        <v>21</v>
      </c>
      <c r="L173" s="63"/>
      <c r="M173" s="212" t="s">
        <v>21</v>
      </c>
      <c r="N173" s="213" t="s">
        <v>45</v>
      </c>
      <c r="O173" s="44"/>
      <c r="P173" s="214">
        <f t="shared" si="41"/>
        <v>0</v>
      </c>
      <c r="Q173" s="214">
        <v>0</v>
      </c>
      <c r="R173" s="214">
        <f t="shared" si="42"/>
        <v>0</v>
      </c>
      <c r="S173" s="214">
        <v>0</v>
      </c>
      <c r="T173" s="215">
        <f t="shared" si="43"/>
        <v>0</v>
      </c>
      <c r="AR173" s="26" t="s">
        <v>189</v>
      </c>
      <c r="AT173" s="26" t="s">
        <v>184</v>
      </c>
      <c r="AU173" s="26" t="s">
        <v>83</v>
      </c>
      <c r="AY173" s="26" t="s">
        <v>182</v>
      </c>
      <c r="BE173" s="216">
        <f t="shared" si="44"/>
        <v>0</v>
      </c>
      <c r="BF173" s="216">
        <f t="shared" si="45"/>
        <v>0</v>
      </c>
      <c r="BG173" s="216">
        <f t="shared" si="46"/>
        <v>0</v>
      </c>
      <c r="BH173" s="216">
        <f t="shared" si="47"/>
        <v>0</v>
      </c>
      <c r="BI173" s="216">
        <f t="shared" si="48"/>
        <v>0</v>
      </c>
      <c r="BJ173" s="26" t="s">
        <v>81</v>
      </c>
      <c r="BK173" s="216">
        <f t="shared" si="49"/>
        <v>0</v>
      </c>
      <c r="BL173" s="26" t="s">
        <v>189</v>
      </c>
      <c r="BM173" s="26" t="s">
        <v>1105</v>
      </c>
    </row>
    <row r="174" spans="2:65" s="1" customFormat="1" ht="16.5" customHeight="1">
      <c r="B174" s="43"/>
      <c r="C174" s="205" t="s">
        <v>807</v>
      </c>
      <c r="D174" s="205" t="s">
        <v>184</v>
      </c>
      <c r="E174" s="206" t="s">
        <v>1106</v>
      </c>
      <c r="F174" s="207" t="s">
        <v>1107</v>
      </c>
      <c r="G174" s="208" t="s">
        <v>909</v>
      </c>
      <c r="H174" s="209">
        <v>12</v>
      </c>
      <c r="I174" s="210"/>
      <c r="J174" s="211">
        <f t="shared" si="40"/>
        <v>0</v>
      </c>
      <c r="K174" s="207" t="s">
        <v>21</v>
      </c>
      <c r="L174" s="63"/>
      <c r="M174" s="212" t="s">
        <v>21</v>
      </c>
      <c r="N174" s="213" t="s">
        <v>45</v>
      </c>
      <c r="O174" s="44"/>
      <c r="P174" s="214">
        <f t="shared" si="41"/>
        <v>0</v>
      </c>
      <c r="Q174" s="214">
        <v>0</v>
      </c>
      <c r="R174" s="214">
        <f t="shared" si="42"/>
        <v>0</v>
      </c>
      <c r="S174" s="214">
        <v>0</v>
      </c>
      <c r="T174" s="215">
        <f t="shared" si="43"/>
        <v>0</v>
      </c>
      <c r="AR174" s="26" t="s">
        <v>189</v>
      </c>
      <c r="AT174" s="26" t="s">
        <v>184</v>
      </c>
      <c r="AU174" s="26" t="s">
        <v>83</v>
      </c>
      <c r="AY174" s="26" t="s">
        <v>182</v>
      </c>
      <c r="BE174" s="216">
        <f t="shared" si="44"/>
        <v>0</v>
      </c>
      <c r="BF174" s="216">
        <f t="shared" si="45"/>
        <v>0</v>
      </c>
      <c r="BG174" s="216">
        <f t="shared" si="46"/>
        <v>0</v>
      </c>
      <c r="BH174" s="216">
        <f t="shared" si="47"/>
        <v>0</v>
      </c>
      <c r="BI174" s="216">
        <f t="shared" si="48"/>
        <v>0</v>
      </c>
      <c r="BJ174" s="26" t="s">
        <v>81</v>
      </c>
      <c r="BK174" s="216">
        <f t="shared" si="49"/>
        <v>0</v>
      </c>
      <c r="BL174" s="26" t="s">
        <v>189</v>
      </c>
      <c r="BM174" s="26" t="s">
        <v>1108</v>
      </c>
    </row>
    <row r="175" spans="2:65" s="1" customFormat="1" ht="25.5" customHeight="1">
      <c r="B175" s="43"/>
      <c r="C175" s="205" t="s">
        <v>1109</v>
      </c>
      <c r="D175" s="205" t="s">
        <v>184</v>
      </c>
      <c r="E175" s="206" t="s">
        <v>1110</v>
      </c>
      <c r="F175" s="207" t="s">
        <v>1111</v>
      </c>
      <c r="G175" s="208" t="s">
        <v>909</v>
      </c>
      <c r="H175" s="209">
        <v>3</v>
      </c>
      <c r="I175" s="210"/>
      <c r="J175" s="211">
        <f t="shared" si="40"/>
        <v>0</v>
      </c>
      <c r="K175" s="207" t="s">
        <v>21</v>
      </c>
      <c r="L175" s="63"/>
      <c r="M175" s="212" t="s">
        <v>21</v>
      </c>
      <c r="N175" s="213" t="s">
        <v>45</v>
      </c>
      <c r="O175" s="44"/>
      <c r="P175" s="214">
        <f t="shared" si="41"/>
        <v>0</v>
      </c>
      <c r="Q175" s="214">
        <v>0</v>
      </c>
      <c r="R175" s="214">
        <f t="shared" si="42"/>
        <v>0</v>
      </c>
      <c r="S175" s="214">
        <v>0</v>
      </c>
      <c r="T175" s="215">
        <f t="shared" si="43"/>
        <v>0</v>
      </c>
      <c r="AR175" s="26" t="s">
        <v>189</v>
      </c>
      <c r="AT175" s="26" t="s">
        <v>184</v>
      </c>
      <c r="AU175" s="26" t="s">
        <v>83</v>
      </c>
      <c r="AY175" s="26" t="s">
        <v>182</v>
      </c>
      <c r="BE175" s="216">
        <f t="shared" si="44"/>
        <v>0</v>
      </c>
      <c r="BF175" s="216">
        <f t="shared" si="45"/>
        <v>0</v>
      </c>
      <c r="BG175" s="216">
        <f t="shared" si="46"/>
        <v>0</v>
      </c>
      <c r="BH175" s="216">
        <f t="shared" si="47"/>
        <v>0</v>
      </c>
      <c r="BI175" s="216">
        <f t="shared" si="48"/>
        <v>0</v>
      </c>
      <c r="BJ175" s="26" t="s">
        <v>81</v>
      </c>
      <c r="BK175" s="216">
        <f t="shared" si="49"/>
        <v>0</v>
      </c>
      <c r="BL175" s="26" t="s">
        <v>189</v>
      </c>
      <c r="BM175" s="26" t="s">
        <v>1112</v>
      </c>
    </row>
    <row r="176" spans="2:65" s="1" customFormat="1" ht="16.5" customHeight="1">
      <c r="B176" s="43"/>
      <c r="C176" s="205" t="s">
        <v>1113</v>
      </c>
      <c r="D176" s="205" t="s">
        <v>184</v>
      </c>
      <c r="E176" s="206" t="s">
        <v>1114</v>
      </c>
      <c r="F176" s="207" t="s">
        <v>1115</v>
      </c>
      <c r="G176" s="208" t="s">
        <v>909</v>
      </c>
      <c r="H176" s="209">
        <v>6</v>
      </c>
      <c r="I176" s="210"/>
      <c r="J176" s="211">
        <f t="shared" si="40"/>
        <v>0</v>
      </c>
      <c r="K176" s="207" t="s">
        <v>21</v>
      </c>
      <c r="L176" s="63"/>
      <c r="M176" s="212" t="s">
        <v>21</v>
      </c>
      <c r="N176" s="213" t="s">
        <v>45</v>
      </c>
      <c r="O176" s="44"/>
      <c r="P176" s="214">
        <f t="shared" si="41"/>
        <v>0</v>
      </c>
      <c r="Q176" s="214">
        <v>0</v>
      </c>
      <c r="R176" s="214">
        <f t="shared" si="42"/>
        <v>0</v>
      </c>
      <c r="S176" s="214">
        <v>0</v>
      </c>
      <c r="T176" s="215">
        <f t="shared" si="43"/>
        <v>0</v>
      </c>
      <c r="AR176" s="26" t="s">
        <v>189</v>
      </c>
      <c r="AT176" s="26" t="s">
        <v>184</v>
      </c>
      <c r="AU176" s="26" t="s">
        <v>83</v>
      </c>
      <c r="AY176" s="26" t="s">
        <v>182</v>
      </c>
      <c r="BE176" s="216">
        <f t="shared" si="44"/>
        <v>0</v>
      </c>
      <c r="BF176" s="216">
        <f t="shared" si="45"/>
        <v>0</v>
      </c>
      <c r="BG176" s="216">
        <f t="shared" si="46"/>
        <v>0</v>
      </c>
      <c r="BH176" s="216">
        <f t="shared" si="47"/>
        <v>0</v>
      </c>
      <c r="BI176" s="216">
        <f t="shared" si="48"/>
        <v>0</v>
      </c>
      <c r="BJ176" s="26" t="s">
        <v>81</v>
      </c>
      <c r="BK176" s="216">
        <f t="shared" si="49"/>
        <v>0</v>
      </c>
      <c r="BL176" s="26" t="s">
        <v>189</v>
      </c>
      <c r="BM176" s="26" t="s">
        <v>1116</v>
      </c>
    </row>
    <row r="177" spans="2:65" s="1" customFormat="1" ht="25.5" customHeight="1">
      <c r="B177" s="43"/>
      <c r="C177" s="205" t="s">
        <v>1117</v>
      </c>
      <c r="D177" s="205" t="s">
        <v>184</v>
      </c>
      <c r="E177" s="206" t="s">
        <v>1118</v>
      </c>
      <c r="F177" s="207" t="s">
        <v>1119</v>
      </c>
      <c r="G177" s="208" t="s">
        <v>931</v>
      </c>
      <c r="H177" s="209">
        <v>2.548</v>
      </c>
      <c r="I177" s="210"/>
      <c r="J177" s="211">
        <f t="shared" si="40"/>
        <v>0</v>
      </c>
      <c r="K177" s="207" t="s">
        <v>21</v>
      </c>
      <c r="L177" s="63"/>
      <c r="M177" s="212" t="s">
        <v>21</v>
      </c>
      <c r="N177" s="213" t="s">
        <v>45</v>
      </c>
      <c r="O177" s="44"/>
      <c r="P177" s="214">
        <f t="shared" si="41"/>
        <v>0</v>
      </c>
      <c r="Q177" s="214">
        <v>0</v>
      </c>
      <c r="R177" s="214">
        <f t="shared" si="42"/>
        <v>0</v>
      </c>
      <c r="S177" s="214">
        <v>0</v>
      </c>
      <c r="T177" s="215">
        <f t="shared" si="43"/>
        <v>0</v>
      </c>
      <c r="AR177" s="26" t="s">
        <v>189</v>
      </c>
      <c r="AT177" s="26" t="s">
        <v>184</v>
      </c>
      <c r="AU177" s="26" t="s">
        <v>83</v>
      </c>
      <c r="AY177" s="26" t="s">
        <v>182</v>
      </c>
      <c r="BE177" s="216">
        <f t="shared" si="44"/>
        <v>0</v>
      </c>
      <c r="BF177" s="216">
        <f t="shared" si="45"/>
        <v>0</v>
      </c>
      <c r="BG177" s="216">
        <f t="shared" si="46"/>
        <v>0</v>
      </c>
      <c r="BH177" s="216">
        <f t="shared" si="47"/>
        <v>0</v>
      </c>
      <c r="BI177" s="216">
        <f t="shared" si="48"/>
        <v>0</v>
      </c>
      <c r="BJ177" s="26" t="s">
        <v>81</v>
      </c>
      <c r="BK177" s="216">
        <f t="shared" si="49"/>
        <v>0</v>
      </c>
      <c r="BL177" s="26" t="s">
        <v>189</v>
      </c>
      <c r="BM177" s="26" t="s">
        <v>1120</v>
      </c>
    </row>
    <row r="178" spans="2:65" s="1" customFormat="1" ht="25.5" customHeight="1">
      <c r="B178" s="43"/>
      <c r="C178" s="205" t="s">
        <v>1121</v>
      </c>
      <c r="D178" s="205" t="s">
        <v>184</v>
      </c>
      <c r="E178" s="206" t="s">
        <v>1122</v>
      </c>
      <c r="F178" s="207" t="s">
        <v>1123</v>
      </c>
      <c r="G178" s="208" t="s">
        <v>931</v>
      </c>
      <c r="H178" s="209">
        <v>12.05</v>
      </c>
      <c r="I178" s="210"/>
      <c r="J178" s="211">
        <f t="shared" si="40"/>
        <v>0</v>
      </c>
      <c r="K178" s="207" t="s">
        <v>21</v>
      </c>
      <c r="L178" s="63"/>
      <c r="M178" s="212" t="s">
        <v>21</v>
      </c>
      <c r="N178" s="242" t="s">
        <v>45</v>
      </c>
      <c r="O178" s="243"/>
      <c r="P178" s="244">
        <f t="shared" si="41"/>
        <v>0</v>
      </c>
      <c r="Q178" s="244">
        <v>0</v>
      </c>
      <c r="R178" s="244">
        <f t="shared" si="42"/>
        <v>0</v>
      </c>
      <c r="S178" s="244">
        <v>0</v>
      </c>
      <c r="T178" s="245">
        <f t="shared" si="43"/>
        <v>0</v>
      </c>
      <c r="AR178" s="26" t="s">
        <v>189</v>
      </c>
      <c r="AT178" s="26" t="s">
        <v>184</v>
      </c>
      <c r="AU178" s="26" t="s">
        <v>83</v>
      </c>
      <c r="AY178" s="26" t="s">
        <v>182</v>
      </c>
      <c r="BE178" s="216">
        <f t="shared" si="44"/>
        <v>0</v>
      </c>
      <c r="BF178" s="216">
        <f t="shared" si="45"/>
        <v>0</v>
      </c>
      <c r="BG178" s="216">
        <f t="shared" si="46"/>
        <v>0</v>
      </c>
      <c r="BH178" s="216">
        <f t="shared" si="47"/>
        <v>0</v>
      </c>
      <c r="BI178" s="216">
        <f t="shared" si="48"/>
        <v>0</v>
      </c>
      <c r="BJ178" s="26" t="s">
        <v>81</v>
      </c>
      <c r="BK178" s="216">
        <f t="shared" si="49"/>
        <v>0</v>
      </c>
      <c r="BL178" s="26" t="s">
        <v>189</v>
      </c>
      <c r="BM178" s="26" t="s">
        <v>1124</v>
      </c>
    </row>
    <row r="179" spans="2:65" s="1" customFormat="1" ht="6.95" customHeight="1">
      <c r="B179" s="58"/>
      <c r="C179" s="59"/>
      <c r="D179" s="59"/>
      <c r="E179" s="59"/>
      <c r="F179" s="59"/>
      <c r="G179" s="59"/>
      <c r="H179" s="59"/>
      <c r="I179" s="150"/>
      <c r="J179" s="59"/>
      <c r="K179" s="59"/>
      <c r="L179" s="63"/>
    </row>
  </sheetData>
  <sheetProtection algorithmName="SHA-512" hashValue="fDQOuMS60/8+6JOWkQEII6vyEPldXdUcpT7D8ZK73/4K3v45X7gTYYQQRNQVoPOpLdNMCD8DV+RU+kYROeh0mA==" saltValue="AqN+lWYRv/KNOZNb+HbYgmQRuL9ZsBsJHxV0iP8UXI6lc8/okgj5tIMZPT9XOSLFgrXxR10nbHiHnibH40yKeQ==" spinCount="100000" sheet="1" objects="1" scenarios="1" formatColumns="0" formatRows="0" autoFilter="0"/>
  <autoFilter ref="C91:K178"/>
  <mergeCells count="13">
    <mergeCell ref="E84:H84"/>
    <mergeCell ref="G1:H1"/>
    <mergeCell ref="L2:V2"/>
    <mergeCell ref="E49:H49"/>
    <mergeCell ref="E51:H51"/>
    <mergeCell ref="J55:J56"/>
    <mergeCell ref="E80:H80"/>
    <mergeCell ref="E82:H82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26"/>
  <sheetViews>
    <sheetView showGridLines="0" tabSelected="1" workbookViewId="0">
      <pane ySplit="1" topLeftCell="A394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3"/>
      <c r="B1" s="123"/>
      <c r="C1" s="123"/>
      <c r="D1" s="124" t="s">
        <v>1</v>
      </c>
      <c r="E1" s="123"/>
      <c r="F1" s="125" t="s">
        <v>146</v>
      </c>
      <c r="G1" s="424" t="s">
        <v>147</v>
      </c>
      <c r="H1" s="424"/>
      <c r="I1" s="126"/>
      <c r="J1" s="125" t="s">
        <v>148</v>
      </c>
      <c r="K1" s="124" t="s">
        <v>149</v>
      </c>
      <c r="L1" s="125" t="s">
        <v>150</v>
      </c>
      <c r="M1" s="125"/>
      <c r="N1" s="125"/>
      <c r="O1" s="125"/>
      <c r="P1" s="125"/>
      <c r="Q1" s="125"/>
      <c r="R1" s="125"/>
      <c r="S1" s="125"/>
      <c r="T1" s="125"/>
      <c r="U1" s="22"/>
      <c r="V1" s="2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ht="36.950000000000003" customHeight="1"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AT2" s="26" t="s">
        <v>118</v>
      </c>
    </row>
    <row r="3" spans="1:70" ht="6.95" customHeight="1">
      <c r="B3" s="27"/>
      <c r="C3" s="28"/>
      <c r="D3" s="28"/>
      <c r="E3" s="28"/>
      <c r="F3" s="28"/>
      <c r="G3" s="28"/>
      <c r="H3" s="28"/>
      <c r="I3" s="127"/>
      <c r="J3" s="28"/>
      <c r="K3" s="29"/>
      <c r="AT3" s="26" t="s">
        <v>83</v>
      </c>
    </row>
    <row r="4" spans="1:70" ht="36.950000000000003" customHeight="1">
      <c r="B4" s="30"/>
      <c r="C4" s="31"/>
      <c r="D4" s="32" t="s">
        <v>151</v>
      </c>
      <c r="E4" s="31"/>
      <c r="F4" s="31"/>
      <c r="G4" s="31"/>
      <c r="H4" s="31"/>
      <c r="I4" s="128"/>
      <c r="J4" s="31"/>
      <c r="K4" s="33"/>
      <c r="M4" s="34" t="s">
        <v>12</v>
      </c>
      <c r="AT4" s="26" t="s">
        <v>6</v>
      </c>
    </row>
    <row r="5" spans="1:70" ht="6.95" customHeight="1">
      <c r="B5" s="30"/>
      <c r="C5" s="31"/>
      <c r="D5" s="31"/>
      <c r="E5" s="31"/>
      <c r="F5" s="31"/>
      <c r="G5" s="31"/>
      <c r="H5" s="31"/>
      <c r="I5" s="128"/>
      <c r="J5" s="31"/>
      <c r="K5" s="33"/>
    </row>
    <row r="6" spans="1:70" ht="15">
      <c r="B6" s="30"/>
      <c r="C6" s="31"/>
      <c r="D6" s="39" t="s">
        <v>18</v>
      </c>
      <c r="E6" s="31"/>
      <c r="F6" s="31"/>
      <c r="G6" s="31"/>
      <c r="H6" s="31"/>
      <c r="I6" s="128"/>
      <c r="J6" s="31"/>
      <c r="K6" s="33"/>
    </row>
    <row r="7" spans="1:70" ht="16.5" customHeight="1">
      <c r="B7" s="30"/>
      <c r="C7" s="31"/>
      <c r="D7" s="31"/>
      <c r="E7" s="416" t="str">
        <f>'Rekapitulace stavby'!K6</f>
        <v>OBCHVAT KRÁLŮV DVŮR - silnice II. třídy - I. etapa</v>
      </c>
      <c r="F7" s="417"/>
      <c r="G7" s="417"/>
      <c r="H7" s="417"/>
      <c r="I7" s="128"/>
      <c r="J7" s="31"/>
      <c r="K7" s="33"/>
    </row>
    <row r="8" spans="1:70" ht="15">
      <c r="B8" s="30"/>
      <c r="C8" s="31"/>
      <c r="D8" s="39" t="s">
        <v>152</v>
      </c>
      <c r="E8" s="31"/>
      <c r="F8" s="31"/>
      <c r="G8" s="31"/>
      <c r="H8" s="31"/>
      <c r="I8" s="128"/>
      <c r="J8" s="31"/>
      <c r="K8" s="33"/>
    </row>
    <row r="9" spans="1:70" s="1" customFormat="1" ht="16.5" customHeight="1">
      <c r="B9" s="43"/>
      <c r="C9" s="44"/>
      <c r="D9" s="44"/>
      <c r="E9" s="416" t="s">
        <v>1125</v>
      </c>
      <c r="F9" s="418"/>
      <c r="G9" s="418"/>
      <c r="H9" s="418"/>
      <c r="I9" s="129"/>
      <c r="J9" s="44"/>
      <c r="K9" s="47"/>
    </row>
    <row r="10" spans="1:70" s="1" customFormat="1" ht="15">
      <c r="B10" s="43"/>
      <c r="C10" s="44"/>
      <c r="D10" s="39" t="s">
        <v>154</v>
      </c>
      <c r="E10" s="44"/>
      <c r="F10" s="44"/>
      <c r="G10" s="44"/>
      <c r="H10" s="44"/>
      <c r="I10" s="129"/>
      <c r="J10" s="44"/>
      <c r="K10" s="47"/>
    </row>
    <row r="11" spans="1:70" s="1" customFormat="1" ht="36.950000000000003" customHeight="1">
      <c r="B11" s="43"/>
      <c r="C11" s="44"/>
      <c r="D11" s="44"/>
      <c r="E11" s="419" t="s">
        <v>1126</v>
      </c>
      <c r="F11" s="418"/>
      <c r="G11" s="418"/>
      <c r="H11" s="418"/>
      <c r="I11" s="129"/>
      <c r="J11" s="44"/>
      <c r="K11" s="47"/>
    </row>
    <row r="12" spans="1:70" s="1" customFormat="1" ht="13.5">
      <c r="B12" s="43"/>
      <c r="C12" s="44"/>
      <c r="D12" s="44"/>
      <c r="E12" s="44"/>
      <c r="F12" s="44"/>
      <c r="G12" s="44"/>
      <c r="H12" s="44"/>
      <c r="I12" s="129"/>
      <c r="J12" s="44"/>
      <c r="K12" s="47"/>
    </row>
    <row r="13" spans="1:70" s="1" customFormat="1" ht="14.45" customHeight="1">
      <c r="B13" s="43"/>
      <c r="C13" s="44"/>
      <c r="D13" s="39" t="s">
        <v>20</v>
      </c>
      <c r="E13" s="44"/>
      <c r="F13" s="37" t="s">
        <v>21</v>
      </c>
      <c r="G13" s="44"/>
      <c r="H13" s="44"/>
      <c r="I13" s="130" t="s">
        <v>22</v>
      </c>
      <c r="J13" s="37" t="s">
        <v>21</v>
      </c>
      <c r="K13" s="47"/>
    </row>
    <row r="14" spans="1:70" s="1" customFormat="1" ht="14.45" customHeight="1">
      <c r="B14" s="43"/>
      <c r="C14" s="44"/>
      <c r="D14" s="39" t="s">
        <v>23</v>
      </c>
      <c r="E14" s="44"/>
      <c r="F14" s="37" t="s">
        <v>24</v>
      </c>
      <c r="G14" s="44"/>
      <c r="H14" s="44"/>
      <c r="I14" s="130" t="s">
        <v>25</v>
      </c>
      <c r="J14" s="131" t="str">
        <f>'Rekapitulace stavby'!AN8</f>
        <v>4. 5. 2018</v>
      </c>
      <c r="K14" s="47"/>
    </row>
    <row r="15" spans="1:70" s="1" customFormat="1" ht="10.9" customHeight="1">
      <c r="B15" s="43"/>
      <c r="C15" s="44"/>
      <c r="D15" s="44"/>
      <c r="E15" s="44"/>
      <c r="F15" s="44"/>
      <c r="G15" s="44"/>
      <c r="H15" s="44"/>
      <c r="I15" s="129"/>
      <c r="J15" s="44"/>
      <c r="K15" s="47"/>
    </row>
    <row r="16" spans="1:70" s="1" customFormat="1" ht="14.45" customHeight="1">
      <c r="B16" s="43"/>
      <c r="C16" s="44"/>
      <c r="D16" s="39" t="s">
        <v>27</v>
      </c>
      <c r="E16" s="44"/>
      <c r="F16" s="44"/>
      <c r="G16" s="44"/>
      <c r="H16" s="44"/>
      <c r="I16" s="130" t="s">
        <v>28</v>
      </c>
      <c r="J16" s="37" t="s">
        <v>21</v>
      </c>
      <c r="K16" s="47"/>
    </row>
    <row r="17" spans="2:11" s="1" customFormat="1" ht="18" customHeight="1">
      <c r="B17" s="43"/>
      <c r="C17" s="44"/>
      <c r="D17" s="44"/>
      <c r="E17" s="37" t="s">
        <v>29</v>
      </c>
      <c r="F17" s="44"/>
      <c r="G17" s="44"/>
      <c r="H17" s="44"/>
      <c r="I17" s="130" t="s">
        <v>30</v>
      </c>
      <c r="J17" s="37" t="s">
        <v>21</v>
      </c>
      <c r="K17" s="47"/>
    </row>
    <row r="18" spans="2:11" s="1" customFormat="1" ht="6.95" customHeight="1">
      <c r="B18" s="43"/>
      <c r="C18" s="44"/>
      <c r="D18" s="44"/>
      <c r="E18" s="44"/>
      <c r="F18" s="44"/>
      <c r="G18" s="44"/>
      <c r="H18" s="44"/>
      <c r="I18" s="129"/>
      <c r="J18" s="44"/>
      <c r="K18" s="47"/>
    </row>
    <row r="19" spans="2:11" s="1" customFormat="1" ht="14.45" customHeight="1">
      <c r="B19" s="43"/>
      <c r="C19" s="44"/>
      <c r="D19" s="39" t="s">
        <v>31</v>
      </c>
      <c r="E19" s="44"/>
      <c r="F19" s="44"/>
      <c r="G19" s="44"/>
      <c r="H19" s="44"/>
      <c r="I19" s="130" t="s">
        <v>28</v>
      </c>
      <c r="J19" s="37" t="str">
        <f>IF('Rekapitulace stavby'!AN13="Vyplň údaj","",IF('Rekapitulace stavby'!AN13="","",'Rekapitulace stavby'!AN13))</f>
        <v/>
      </c>
      <c r="K19" s="47"/>
    </row>
    <row r="20" spans="2:11" s="1" customFormat="1" ht="18" customHeight="1">
      <c r="B20" s="43"/>
      <c r="C20" s="44"/>
      <c r="D20" s="44"/>
      <c r="E20" s="37" t="str">
        <f>IF('Rekapitulace stavby'!E14="Vyplň údaj","",IF('Rekapitulace stavby'!E14="","",'Rekapitulace stavby'!E14))</f>
        <v/>
      </c>
      <c r="F20" s="44"/>
      <c r="G20" s="44"/>
      <c r="H20" s="44"/>
      <c r="I20" s="130" t="s">
        <v>30</v>
      </c>
      <c r="J20" s="37" t="str">
        <f>IF('Rekapitulace stavby'!AN14="Vyplň údaj","",IF('Rekapitulace stavby'!AN14="","",'Rekapitulace stavby'!AN14))</f>
        <v/>
      </c>
      <c r="K20" s="47"/>
    </row>
    <row r="21" spans="2:11" s="1" customFormat="1" ht="6.95" customHeight="1">
      <c r="B21" s="43"/>
      <c r="C21" s="44"/>
      <c r="D21" s="44"/>
      <c r="E21" s="44"/>
      <c r="F21" s="44"/>
      <c r="G21" s="44"/>
      <c r="H21" s="44"/>
      <c r="I21" s="129"/>
      <c r="J21" s="44"/>
      <c r="K21" s="47"/>
    </row>
    <row r="22" spans="2:11" s="1" customFormat="1" ht="14.45" customHeight="1">
      <c r="B22" s="43"/>
      <c r="C22" s="44"/>
      <c r="D22" s="39" t="s">
        <v>33</v>
      </c>
      <c r="E22" s="44"/>
      <c r="F22" s="44"/>
      <c r="G22" s="44"/>
      <c r="H22" s="44"/>
      <c r="I22" s="130" t="s">
        <v>28</v>
      </c>
      <c r="J22" s="37" t="s">
        <v>34</v>
      </c>
      <c r="K22" s="47"/>
    </row>
    <row r="23" spans="2:11" s="1" customFormat="1" ht="18" customHeight="1">
      <c r="B23" s="43"/>
      <c r="C23" s="44"/>
      <c r="D23" s="44"/>
      <c r="E23" s="37" t="s">
        <v>35</v>
      </c>
      <c r="F23" s="44"/>
      <c r="G23" s="44"/>
      <c r="H23" s="44"/>
      <c r="I23" s="130" t="s">
        <v>30</v>
      </c>
      <c r="J23" s="37" t="s">
        <v>36</v>
      </c>
      <c r="K23" s="47"/>
    </row>
    <row r="24" spans="2:11" s="1" customFormat="1" ht="6.95" customHeight="1">
      <c r="B24" s="43"/>
      <c r="C24" s="44"/>
      <c r="D24" s="44"/>
      <c r="E24" s="44"/>
      <c r="F24" s="44"/>
      <c r="G24" s="44"/>
      <c r="H24" s="44"/>
      <c r="I24" s="129"/>
      <c r="J24" s="44"/>
      <c r="K24" s="47"/>
    </row>
    <row r="25" spans="2:11" s="1" customFormat="1" ht="14.45" customHeight="1">
      <c r="B25" s="43"/>
      <c r="C25" s="44"/>
      <c r="D25" s="39" t="s">
        <v>38</v>
      </c>
      <c r="E25" s="44"/>
      <c r="F25" s="44"/>
      <c r="G25" s="44"/>
      <c r="H25" s="44"/>
      <c r="I25" s="129"/>
      <c r="J25" s="44"/>
      <c r="K25" s="47"/>
    </row>
    <row r="26" spans="2:11" s="7" customFormat="1" ht="16.5" customHeight="1">
      <c r="B26" s="132"/>
      <c r="C26" s="133"/>
      <c r="D26" s="133"/>
      <c r="E26" s="381" t="s">
        <v>21</v>
      </c>
      <c r="F26" s="381"/>
      <c r="G26" s="381"/>
      <c r="H26" s="381"/>
      <c r="I26" s="134"/>
      <c r="J26" s="133"/>
      <c r="K26" s="135"/>
    </row>
    <row r="27" spans="2:11" s="1" customFormat="1" ht="6.95" customHeight="1">
      <c r="B27" s="43"/>
      <c r="C27" s="44"/>
      <c r="D27" s="44"/>
      <c r="E27" s="44"/>
      <c r="F27" s="44"/>
      <c r="G27" s="44"/>
      <c r="H27" s="44"/>
      <c r="I27" s="129"/>
      <c r="J27" s="44"/>
      <c r="K27" s="47"/>
    </row>
    <row r="28" spans="2:11" s="1" customFormat="1" ht="6.95" customHeight="1">
      <c r="B28" s="43"/>
      <c r="C28" s="44"/>
      <c r="D28" s="87"/>
      <c r="E28" s="87"/>
      <c r="F28" s="87"/>
      <c r="G28" s="87"/>
      <c r="H28" s="87"/>
      <c r="I28" s="136"/>
      <c r="J28" s="87"/>
      <c r="K28" s="137"/>
    </row>
    <row r="29" spans="2:11" s="1" customFormat="1" ht="25.35" customHeight="1">
      <c r="B29" s="43"/>
      <c r="C29" s="44"/>
      <c r="D29" s="138" t="s">
        <v>40</v>
      </c>
      <c r="E29" s="44"/>
      <c r="F29" s="44"/>
      <c r="G29" s="44"/>
      <c r="H29" s="44"/>
      <c r="I29" s="129"/>
      <c r="J29" s="139">
        <f>ROUND(J93,2)</f>
        <v>0</v>
      </c>
      <c r="K29" s="47"/>
    </row>
    <row r="30" spans="2:11" s="1" customFormat="1" ht="6.95" customHeight="1">
      <c r="B30" s="43"/>
      <c r="C30" s="44"/>
      <c r="D30" s="87"/>
      <c r="E30" s="87"/>
      <c r="F30" s="87"/>
      <c r="G30" s="87"/>
      <c r="H30" s="87"/>
      <c r="I30" s="136"/>
      <c r="J30" s="87"/>
      <c r="K30" s="137"/>
    </row>
    <row r="31" spans="2:11" s="1" customFormat="1" ht="14.45" customHeight="1">
      <c r="B31" s="43"/>
      <c r="C31" s="44"/>
      <c r="D31" s="44"/>
      <c r="E31" s="44"/>
      <c r="F31" s="48" t="s">
        <v>42</v>
      </c>
      <c r="G31" s="44"/>
      <c r="H31" s="44"/>
      <c r="I31" s="140" t="s">
        <v>41</v>
      </c>
      <c r="J31" s="48" t="s">
        <v>43</v>
      </c>
      <c r="K31" s="47"/>
    </row>
    <row r="32" spans="2:11" s="1" customFormat="1" ht="14.45" customHeight="1">
      <c r="B32" s="43"/>
      <c r="C32" s="44"/>
      <c r="D32" s="51" t="s">
        <v>44</v>
      </c>
      <c r="E32" s="51" t="s">
        <v>45</v>
      </c>
      <c r="F32" s="141">
        <f>ROUND(SUM(BE93:BE625), 2)</f>
        <v>0</v>
      </c>
      <c r="G32" s="44"/>
      <c r="H32" s="44"/>
      <c r="I32" s="142">
        <v>0.21</v>
      </c>
      <c r="J32" s="141">
        <f>ROUND(ROUND((SUM(BE93:BE625)), 2)*I32, 2)</f>
        <v>0</v>
      </c>
      <c r="K32" s="47"/>
    </row>
    <row r="33" spans="2:11" s="1" customFormat="1" ht="14.45" customHeight="1">
      <c r="B33" s="43"/>
      <c r="C33" s="44"/>
      <c r="D33" s="44"/>
      <c r="E33" s="51" t="s">
        <v>46</v>
      </c>
      <c r="F33" s="141">
        <f>ROUND(SUM(BF93:BF625), 2)</f>
        <v>0</v>
      </c>
      <c r="G33" s="44"/>
      <c r="H33" s="44"/>
      <c r="I33" s="142">
        <v>0.15</v>
      </c>
      <c r="J33" s="141">
        <f>ROUND(ROUND((SUM(BF93:BF625)), 2)*I33, 2)</f>
        <v>0</v>
      </c>
      <c r="K33" s="47"/>
    </row>
    <row r="34" spans="2:11" s="1" customFormat="1" ht="14.45" hidden="1" customHeight="1">
      <c r="B34" s="43"/>
      <c r="C34" s="44"/>
      <c r="D34" s="44"/>
      <c r="E34" s="51" t="s">
        <v>47</v>
      </c>
      <c r="F34" s="141">
        <f>ROUND(SUM(BG93:BG625), 2)</f>
        <v>0</v>
      </c>
      <c r="G34" s="44"/>
      <c r="H34" s="44"/>
      <c r="I34" s="142">
        <v>0.21</v>
      </c>
      <c r="J34" s="141">
        <v>0</v>
      </c>
      <c r="K34" s="47"/>
    </row>
    <row r="35" spans="2:11" s="1" customFormat="1" ht="14.45" hidden="1" customHeight="1">
      <c r="B35" s="43"/>
      <c r="C35" s="44"/>
      <c r="D35" s="44"/>
      <c r="E35" s="51" t="s">
        <v>48</v>
      </c>
      <c r="F35" s="141">
        <f>ROUND(SUM(BH93:BH625), 2)</f>
        <v>0</v>
      </c>
      <c r="G35" s="44"/>
      <c r="H35" s="44"/>
      <c r="I35" s="142">
        <v>0.15</v>
      </c>
      <c r="J35" s="141">
        <v>0</v>
      </c>
      <c r="K35" s="47"/>
    </row>
    <row r="36" spans="2:11" s="1" customFormat="1" ht="14.45" hidden="1" customHeight="1">
      <c r="B36" s="43"/>
      <c r="C36" s="44"/>
      <c r="D36" s="44"/>
      <c r="E36" s="51" t="s">
        <v>49</v>
      </c>
      <c r="F36" s="141">
        <f>ROUND(SUM(BI93:BI625), 2)</f>
        <v>0</v>
      </c>
      <c r="G36" s="44"/>
      <c r="H36" s="44"/>
      <c r="I36" s="142">
        <v>0</v>
      </c>
      <c r="J36" s="141">
        <v>0</v>
      </c>
      <c r="K36" s="47"/>
    </row>
    <row r="37" spans="2:11" s="1" customFormat="1" ht="6.95" customHeight="1">
      <c r="B37" s="43"/>
      <c r="C37" s="44"/>
      <c r="D37" s="44"/>
      <c r="E37" s="44"/>
      <c r="F37" s="44"/>
      <c r="G37" s="44"/>
      <c r="H37" s="44"/>
      <c r="I37" s="129"/>
      <c r="J37" s="44"/>
      <c r="K37" s="47"/>
    </row>
    <row r="38" spans="2:11" s="1" customFormat="1" ht="25.35" customHeight="1">
      <c r="B38" s="43"/>
      <c r="C38" s="143"/>
      <c r="D38" s="144" t="s">
        <v>50</v>
      </c>
      <c r="E38" s="81"/>
      <c r="F38" s="81"/>
      <c r="G38" s="145" t="s">
        <v>51</v>
      </c>
      <c r="H38" s="146" t="s">
        <v>52</v>
      </c>
      <c r="I38" s="147"/>
      <c r="J38" s="148">
        <f>SUM(J29:J36)</f>
        <v>0</v>
      </c>
      <c r="K38" s="149"/>
    </row>
    <row r="39" spans="2:11" s="1" customFormat="1" ht="14.45" customHeight="1">
      <c r="B39" s="58"/>
      <c r="C39" s="59"/>
      <c r="D39" s="59"/>
      <c r="E39" s="59"/>
      <c r="F39" s="59"/>
      <c r="G39" s="59"/>
      <c r="H39" s="59"/>
      <c r="I39" s="150"/>
      <c r="J39" s="59"/>
      <c r="K39" s="60"/>
    </row>
    <row r="43" spans="2:11" s="1" customFormat="1" ht="6.95" customHeight="1">
      <c r="B43" s="151"/>
      <c r="C43" s="152"/>
      <c r="D43" s="152"/>
      <c r="E43" s="152"/>
      <c r="F43" s="152"/>
      <c r="G43" s="152"/>
      <c r="H43" s="152"/>
      <c r="I43" s="153"/>
      <c r="J43" s="152"/>
      <c r="K43" s="154"/>
    </row>
    <row r="44" spans="2:11" s="1" customFormat="1" ht="36.950000000000003" customHeight="1">
      <c r="B44" s="43"/>
      <c r="C44" s="32" t="s">
        <v>156</v>
      </c>
      <c r="D44" s="44"/>
      <c r="E44" s="44"/>
      <c r="F44" s="44"/>
      <c r="G44" s="44"/>
      <c r="H44" s="44"/>
      <c r="I44" s="129"/>
      <c r="J44" s="44"/>
      <c r="K44" s="47"/>
    </row>
    <row r="45" spans="2:11" s="1" customFormat="1" ht="6.95" customHeight="1">
      <c r="B45" s="43"/>
      <c r="C45" s="44"/>
      <c r="D45" s="44"/>
      <c r="E45" s="44"/>
      <c r="F45" s="44"/>
      <c r="G45" s="44"/>
      <c r="H45" s="44"/>
      <c r="I45" s="129"/>
      <c r="J45" s="44"/>
      <c r="K45" s="47"/>
    </row>
    <row r="46" spans="2:11" s="1" customFormat="1" ht="14.45" customHeight="1">
      <c r="B46" s="43"/>
      <c r="C46" s="39" t="s">
        <v>18</v>
      </c>
      <c r="D46" s="44"/>
      <c r="E46" s="44"/>
      <c r="F46" s="44"/>
      <c r="G46" s="44"/>
      <c r="H46" s="44"/>
      <c r="I46" s="129"/>
      <c r="J46" s="44"/>
      <c r="K46" s="47"/>
    </row>
    <row r="47" spans="2:11" s="1" customFormat="1" ht="16.5" customHeight="1">
      <c r="B47" s="43"/>
      <c r="C47" s="44"/>
      <c r="D47" s="44"/>
      <c r="E47" s="416" t="str">
        <f>E7</f>
        <v>OBCHVAT KRÁLŮV DVŮR - silnice II. třídy - I. etapa</v>
      </c>
      <c r="F47" s="417"/>
      <c r="G47" s="417"/>
      <c r="H47" s="417"/>
      <c r="I47" s="129"/>
      <c r="J47" s="44"/>
      <c r="K47" s="47"/>
    </row>
    <row r="48" spans="2:11" ht="15">
      <c r="B48" s="30"/>
      <c r="C48" s="39" t="s">
        <v>152</v>
      </c>
      <c r="D48" s="31"/>
      <c r="E48" s="31"/>
      <c r="F48" s="31"/>
      <c r="G48" s="31"/>
      <c r="H48" s="31"/>
      <c r="I48" s="128"/>
      <c r="J48" s="31"/>
      <c r="K48" s="33"/>
    </row>
    <row r="49" spans="2:47" s="1" customFormat="1" ht="16.5" customHeight="1">
      <c r="B49" s="43"/>
      <c r="C49" s="44"/>
      <c r="D49" s="44"/>
      <c r="E49" s="416" t="s">
        <v>1125</v>
      </c>
      <c r="F49" s="418"/>
      <c r="G49" s="418"/>
      <c r="H49" s="418"/>
      <c r="I49" s="129"/>
      <c r="J49" s="44"/>
      <c r="K49" s="47"/>
    </row>
    <row r="50" spans="2:47" s="1" customFormat="1" ht="14.45" customHeight="1">
      <c r="B50" s="43"/>
      <c r="C50" s="39" t="s">
        <v>154</v>
      </c>
      <c r="D50" s="44"/>
      <c r="E50" s="44"/>
      <c r="F50" s="44"/>
      <c r="G50" s="44"/>
      <c r="H50" s="44"/>
      <c r="I50" s="129"/>
      <c r="J50" s="44"/>
      <c r="K50" s="47"/>
    </row>
    <row r="51" spans="2:47" s="1" customFormat="1" ht="17.25" customHeight="1">
      <c r="B51" s="43"/>
      <c r="C51" s="44"/>
      <c r="D51" s="44"/>
      <c r="E51" s="419" t="str">
        <f>E11</f>
        <v>SO 301 - Kanalizace</v>
      </c>
      <c r="F51" s="418"/>
      <c r="G51" s="418"/>
      <c r="H51" s="418"/>
      <c r="I51" s="129"/>
      <c r="J51" s="44"/>
      <c r="K51" s="47"/>
    </row>
    <row r="52" spans="2:47" s="1" customFormat="1" ht="6.95" customHeight="1">
      <c r="B52" s="43"/>
      <c r="C52" s="44"/>
      <c r="D52" s="44"/>
      <c r="E52" s="44"/>
      <c r="F52" s="44"/>
      <c r="G52" s="44"/>
      <c r="H52" s="44"/>
      <c r="I52" s="129"/>
      <c r="J52" s="44"/>
      <c r="K52" s="47"/>
    </row>
    <row r="53" spans="2:47" s="1" customFormat="1" ht="18" customHeight="1">
      <c r="B53" s="43"/>
      <c r="C53" s="39" t="s">
        <v>23</v>
      </c>
      <c r="D53" s="44"/>
      <c r="E53" s="44"/>
      <c r="F53" s="37" t="str">
        <f>F14</f>
        <v>Králův Dvůr</v>
      </c>
      <c r="G53" s="44"/>
      <c r="H53" s="44"/>
      <c r="I53" s="130" t="s">
        <v>25</v>
      </c>
      <c r="J53" s="131" t="str">
        <f>IF(J14="","",J14)</f>
        <v>4. 5. 2018</v>
      </c>
      <c r="K53" s="47"/>
    </row>
    <row r="54" spans="2:47" s="1" customFormat="1" ht="6.95" customHeight="1">
      <c r="B54" s="43"/>
      <c r="C54" s="44"/>
      <c r="D54" s="44"/>
      <c r="E54" s="44"/>
      <c r="F54" s="44"/>
      <c r="G54" s="44"/>
      <c r="H54" s="44"/>
      <c r="I54" s="129"/>
      <c r="J54" s="44"/>
      <c r="K54" s="47"/>
    </row>
    <row r="55" spans="2:47" s="1" customFormat="1" ht="15">
      <c r="B55" s="43"/>
      <c r="C55" s="39" t="s">
        <v>27</v>
      </c>
      <c r="D55" s="44"/>
      <c r="E55" s="44"/>
      <c r="F55" s="37" t="str">
        <f>E17</f>
        <v>Město Králův Dvůr, Náměstí Míru  139, 267 01</v>
      </c>
      <c r="G55" s="44"/>
      <c r="H55" s="44"/>
      <c r="I55" s="130" t="s">
        <v>33</v>
      </c>
      <c r="J55" s="381" t="str">
        <f>E23</f>
        <v>Spektra s.r.o.Beroun, V Hlinkách 1548, 266 01</v>
      </c>
      <c r="K55" s="47"/>
    </row>
    <row r="56" spans="2:47" s="1" customFormat="1" ht="14.45" customHeight="1">
      <c r="B56" s="43"/>
      <c r="C56" s="39" t="s">
        <v>31</v>
      </c>
      <c r="D56" s="44"/>
      <c r="E56" s="44"/>
      <c r="F56" s="37" t="str">
        <f>IF(E20="","",E20)</f>
        <v/>
      </c>
      <c r="G56" s="44"/>
      <c r="H56" s="44"/>
      <c r="I56" s="129"/>
      <c r="J56" s="420"/>
      <c r="K56" s="47"/>
    </row>
    <row r="57" spans="2:47" s="1" customFormat="1" ht="10.35" customHeight="1">
      <c r="B57" s="43"/>
      <c r="C57" s="44"/>
      <c r="D57" s="44"/>
      <c r="E57" s="44"/>
      <c r="F57" s="44"/>
      <c r="G57" s="44"/>
      <c r="H57" s="44"/>
      <c r="I57" s="129"/>
      <c r="J57" s="44"/>
      <c r="K57" s="47"/>
    </row>
    <row r="58" spans="2:47" s="1" customFormat="1" ht="29.25" customHeight="1">
      <c r="B58" s="43"/>
      <c r="C58" s="155" t="s">
        <v>157</v>
      </c>
      <c r="D58" s="143"/>
      <c r="E58" s="143"/>
      <c r="F58" s="143"/>
      <c r="G58" s="143"/>
      <c r="H58" s="143"/>
      <c r="I58" s="156"/>
      <c r="J58" s="157" t="s">
        <v>158</v>
      </c>
      <c r="K58" s="158"/>
    </row>
    <row r="59" spans="2:47" s="1" customFormat="1" ht="10.35" customHeight="1">
      <c r="B59" s="43"/>
      <c r="C59" s="44"/>
      <c r="D59" s="44"/>
      <c r="E59" s="44"/>
      <c r="F59" s="44"/>
      <c r="G59" s="44"/>
      <c r="H59" s="44"/>
      <c r="I59" s="129"/>
      <c r="J59" s="44"/>
      <c r="K59" s="47"/>
    </row>
    <row r="60" spans="2:47" s="1" customFormat="1" ht="29.25" customHeight="1">
      <c r="B60" s="43"/>
      <c r="C60" s="159" t="s">
        <v>159</v>
      </c>
      <c r="D60" s="44"/>
      <c r="E60" s="44"/>
      <c r="F60" s="44"/>
      <c r="G60" s="44"/>
      <c r="H60" s="44"/>
      <c r="I60" s="129"/>
      <c r="J60" s="139">
        <f>J93</f>
        <v>0</v>
      </c>
      <c r="K60" s="47"/>
      <c r="AU60" s="26" t="s">
        <v>160</v>
      </c>
    </row>
    <row r="61" spans="2:47" s="8" customFormat="1" ht="24.95" customHeight="1">
      <c r="B61" s="160"/>
      <c r="C61" s="161"/>
      <c r="D61" s="162" t="s">
        <v>161</v>
      </c>
      <c r="E61" s="163"/>
      <c r="F61" s="163"/>
      <c r="G61" s="163"/>
      <c r="H61" s="163"/>
      <c r="I61" s="164"/>
      <c r="J61" s="165">
        <f>J94</f>
        <v>0</v>
      </c>
      <c r="K61" s="166"/>
    </row>
    <row r="62" spans="2:47" s="9" customFormat="1" ht="19.899999999999999" customHeight="1">
      <c r="B62" s="167"/>
      <c r="C62" s="168"/>
      <c r="D62" s="169" t="s">
        <v>162</v>
      </c>
      <c r="E62" s="170"/>
      <c r="F62" s="170"/>
      <c r="G62" s="170"/>
      <c r="H62" s="170"/>
      <c r="I62" s="171"/>
      <c r="J62" s="172">
        <f>J95</f>
        <v>0</v>
      </c>
      <c r="K62" s="173"/>
    </row>
    <row r="63" spans="2:47" s="9" customFormat="1" ht="19.899999999999999" customHeight="1">
      <c r="B63" s="167"/>
      <c r="C63" s="168"/>
      <c r="D63" s="169" t="s">
        <v>272</v>
      </c>
      <c r="E63" s="170"/>
      <c r="F63" s="170"/>
      <c r="G63" s="170"/>
      <c r="H63" s="170"/>
      <c r="I63" s="171"/>
      <c r="J63" s="172">
        <f>J293</f>
        <v>0</v>
      </c>
      <c r="K63" s="173"/>
    </row>
    <row r="64" spans="2:47" s="9" customFormat="1" ht="19.899999999999999" customHeight="1">
      <c r="B64" s="167"/>
      <c r="C64" s="168"/>
      <c r="D64" s="169" t="s">
        <v>1127</v>
      </c>
      <c r="E64" s="170"/>
      <c r="F64" s="170"/>
      <c r="G64" s="170"/>
      <c r="H64" s="170"/>
      <c r="I64" s="171"/>
      <c r="J64" s="172">
        <f>J299</f>
        <v>0</v>
      </c>
      <c r="K64" s="173"/>
    </row>
    <row r="65" spans="2:12" s="9" customFormat="1" ht="19.899999999999999" customHeight="1">
      <c r="B65" s="167"/>
      <c r="C65" s="168"/>
      <c r="D65" s="169" t="s">
        <v>1128</v>
      </c>
      <c r="E65" s="170"/>
      <c r="F65" s="170"/>
      <c r="G65" s="170"/>
      <c r="H65" s="170"/>
      <c r="I65" s="171"/>
      <c r="J65" s="172">
        <f>J378</f>
        <v>0</v>
      </c>
      <c r="K65" s="173"/>
    </row>
    <row r="66" spans="2:12" s="9" customFormat="1" ht="19.899999999999999" customHeight="1">
      <c r="B66" s="167"/>
      <c r="C66" s="168"/>
      <c r="D66" s="169" t="s">
        <v>163</v>
      </c>
      <c r="E66" s="170"/>
      <c r="F66" s="170"/>
      <c r="G66" s="170"/>
      <c r="H66" s="170"/>
      <c r="I66" s="171"/>
      <c r="J66" s="172">
        <f>J598</f>
        <v>0</v>
      </c>
      <c r="K66" s="173"/>
    </row>
    <row r="67" spans="2:12" s="9" customFormat="1" ht="14.85" customHeight="1">
      <c r="B67" s="167"/>
      <c r="C67" s="168"/>
      <c r="D67" s="169" t="s">
        <v>164</v>
      </c>
      <c r="E67" s="170"/>
      <c r="F67" s="170"/>
      <c r="G67" s="170"/>
      <c r="H67" s="170"/>
      <c r="I67" s="171"/>
      <c r="J67" s="172">
        <f>J614</f>
        <v>0</v>
      </c>
      <c r="K67" s="173"/>
    </row>
    <row r="68" spans="2:12" s="9" customFormat="1" ht="21.75" customHeight="1">
      <c r="B68" s="167"/>
      <c r="C68" s="168"/>
      <c r="D68" s="169" t="s">
        <v>165</v>
      </c>
      <c r="E68" s="170"/>
      <c r="F68" s="170"/>
      <c r="G68" s="170"/>
      <c r="H68" s="170"/>
      <c r="I68" s="171"/>
      <c r="J68" s="172">
        <f>J615</f>
        <v>0</v>
      </c>
      <c r="K68" s="173"/>
    </row>
    <row r="69" spans="2:12" s="9" customFormat="1" ht="19.899999999999999" customHeight="1">
      <c r="B69" s="167"/>
      <c r="C69" s="168"/>
      <c r="D69" s="169" t="s">
        <v>1129</v>
      </c>
      <c r="E69" s="170"/>
      <c r="F69" s="170"/>
      <c r="G69" s="170"/>
      <c r="H69" s="170"/>
      <c r="I69" s="171"/>
      <c r="J69" s="172">
        <f>J620</f>
        <v>0</v>
      </c>
      <c r="K69" s="173"/>
    </row>
    <row r="70" spans="2:12" s="8" customFormat="1" ht="24.95" customHeight="1">
      <c r="B70" s="160"/>
      <c r="C70" s="161"/>
      <c r="D70" s="162" t="s">
        <v>1130</v>
      </c>
      <c r="E70" s="163"/>
      <c r="F70" s="163"/>
      <c r="G70" s="163"/>
      <c r="H70" s="163"/>
      <c r="I70" s="164"/>
      <c r="J70" s="165">
        <f>J622</f>
        <v>0</v>
      </c>
      <c r="K70" s="166"/>
    </row>
    <row r="71" spans="2:12" s="9" customFormat="1" ht="19.899999999999999" customHeight="1">
      <c r="B71" s="167"/>
      <c r="C71" s="168"/>
      <c r="D71" s="169" t="s">
        <v>1131</v>
      </c>
      <c r="E71" s="170"/>
      <c r="F71" s="170"/>
      <c r="G71" s="170"/>
      <c r="H71" s="170"/>
      <c r="I71" s="171"/>
      <c r="J71" s="172">
        <f>J623</f>
        <v>0</v>
      </c>
      <c r="K71" s="173"/>
    </row>
    <row r="72" spans="2:12" s="1" customFormat="1" ht="21.75" customHeight="1">
      <c r="B72" s="43"/>
      <c r="C72" s="44"/>
      <c r="D72" s="44"/>
      <c r="E72" s="44"/>
      <c r="F72" s="44"/>
      <c r="G72" s="44"/>
      <c r="H72" s="44"/>
      <c r="I72" s="129"/>
      <c r="J72" s="44"/>
      <c r="K72" s="47"/>
    </row>
    <row r="73" spans="2:12" s="1" customFormat="1" ht="6.95" customHeight="1">
      <c r="B73" s="58"/>
      <c r="C73" s="59"/>
      <c r="D73" s="59"/>
      <c r="E73" s="59"/>
      <c r="F73" s="59"/>
      <c r="G73" s="59"/>
      <c r="H73" s="59"/>
      <c r="I73" s="150"/>
      <c r="J73" s="59"/>
      <c r="K73" s="60"/>
    </row>
    <row r="77" spans="2:12" s="1" customFormat="1" ht="6.95" customHeight="1">
      <c r="B77" s="61"/>
      <c r="C77" s="62"/>
      <c r="D77" s="62"/>
      <c r="E77" s="62"/>
      <c r="F77" s="62"/>
      <c r="G77" s="62"/>
      <c r="H77" s="62"/>
      <c r="I77" s="153"/>
      <c r="J77" s="62"/>
      <c r="K77" s="62"/>
      <c r="L77" s="63"/>
    </row>
    <row r="78" spans="2:12" s="1" customFormat="1" ht="36.950000000000003" customHeight="1">
      <c r="B78" s="43"/>
      <c r="C78" s="64" t="s">
        <v>166</v>
      </c>
      <c r="D78" s="65"/>
      <c r="E78" s="65"/>
      <c r="F78" s="65"/>
      <c r="G78" s="65"/>
      <c r="H78" s="65"/>
      <c r="I78" s="174"/>
      <c r="J78" s="65"/>
      <c r="K78" s="65"/>
      <c r="L78" s="63"/>
    </row>
    <row r="79" spans="2:12" s="1" customFormat="1" ht="6.95" customHeight="1">
      <c r="B79" s="43"/>
      <c r="C79" s="65"/>
      <c r="D79" s="65"/>
      <c r="E79" s="65"/>
      <c r="F79" s="65"/>
      <c r="G79" s="65"/>
      <c r="H79" s="65"/>
      <c r="I79" s="174"/>
      <c r="J79" s="65"/>
      <c r="K79" s="65"/>
      <c r="L79" s="63"/>
    </row>
    <row r="80" spans="2:12" s="1" customFormat="1" ht="14.45" customHeight="1">
      <c r="B80" s="43"/>
      <c r="C80" s="67" t="s">
        <v>18</v>
      </c>
      <c r="D80" s="65"/>
      <c r="E80" s="65"/>
      <c r="F80" s="65"/>
      <c r="G80" s="65"/>
      <c r="H80" s="65"/>
      <c r="I80" s="174"/>
      <c r="J80" s="65"/>
      <c r="K80" s="65"/>
      <c r="L80" s="63"/>
    </row>
    <row r="81" spans="2:65" s="1" customFormat="1" ht="16.5" customHeight="1">
      <c r="B81" s="43"/>
      <c r="C81" s="65"/>
      <c r="D81" s="65"/>
      <c r="E81" s="421" t="str">
        <f>E7</f>
        <v>OBCHVAT KRÁLŮV DVŮR - silnice II. třídy - I. etapa</v>
      </c>
      <c r="F81" s="422"/>
      <c r="G81" s="422"/>
      <c r="H81" s="422"/>
      <c r="I81" s="174"/>
      <c r="J81" s="65"/>
      <c r="K81" s="65"/>
      <c r="L81" s="63"/>
    </row>
    <row r="82" spans="2:65" ht="15">
      <c r="B82" s="30"/>
      <c r="C82" s="67" t="s">
        <v>152</v>
      </c>
      <c r="D82" s="175"/>
      <c r="E82" s="175"/>
      <c r="F82" s="175"/>
      <c r="G82" s="175"/>
      <c r="H82" s="175"/>
      <c r="J82" s="175"/>
      <c r="K82" s="175"/>
      <c r="L82" s="176"/>
    </row>
    <row r="83" spans="2:65" s="1" customFormat="1" ht="16.5" customHeight="1">
      <c r="B83" s="43"/>
      <c r="C83" s="65"/>
      <c r="D83" s="65"/>
      <c r="E83" s="421" t="s">
        <v>1125</v>
      </c>
      <c r="F83" s="423"/>
      <c r="G83" s="423"/>
      <c r="H83" s="423"/>
      <c r="I83" s="174"/>
      <c r="J83" s="65"/>
      <c r="K83" s="65"/>
      <c r="L83" s="63"/>
    </row>
    <row r="84" spans="2:65" s="1" customFormat="1" ht="14.45" customHeight="1">
      <c r="B84" s="43"/>
      <c r="C84" s="67" t="s">
        <v>154</v>
      </c>
      <c r="D84" s="65"/>
      <c r="E84" s="65"/>
      <c r="F84" s="65"/>
      <c r="G84" s="65"/>
      <c r="H84" s="65"/>
      <c r="I84" s="174"/>
      <c r="J84" s="65"/>
      <c r="K84" s="65"/>
      <c r="L84" s="63"/>
    </row>
    <row r="85" spans="2:65" s="1" customFormat="1" ht="17.25" customHeight="1">
      <c r="B85" s="43"/>
      <c r="C85" s="65"/>
      <c r="D85" s="65"/>
      <c r="E85" s="392" t="str">
        <f>E11</f>
        <v>SO 301 - Kanalizace</v>
      </c>
      <c r="F85" s="423"/>
      <c r="G85" s="423"/>
      <c r="H85" s="423"/>
      <c r="I85" s="174"/>
      <c r="J85" s="65"/>
      <c r="K85" s="65"/>
      <c r="L85" s="63"/>
    </row>
    <row r="86" spans="2:65" s="1" customFormat="1" ht="6.95" customHeight="1">
      <c r="B86" s="43"/>
      <c r="C86" s="65"/>
      <c r="D86" s="65"/>
      <c r="E86" s="65"/>
      <c r="F86" s="65"/>
      <c r="G86" s="65"/>
      <c r="H86" s="65"/>
      <c r="I86" s="174"/>
      <c r="J86" s="65"/>
      <c r="K86" s="65"/>
      <c r="L86" s="63"/>
    </row>
    <row r="87" spans="2:65" s="1" customFormat="1" ht="18" customHeight="1">
      <c r="B87" s="43"/>
      <c r="C87" s="67" t="s">
        <v>23</v>
      </c>
      <c r="D87" s="65"/>
      <c r="E87" s="65"/>
      <c r="F87" s="177" t="str">
        <f>F14</f>
        <v>Králův Dvůr</v>
      </c>
      <c r="G87" s="65"/>
      <c r="H87" s="65"/>
      <c r="I87" s="178" t="s">
        <v>25</v>
      </c>
      <c r="J87" s="75" t="str">
        <f>IF(J14="","",J14)</f>
        <v>4. 5. 2018</v>
      </c>
      <c r="K87" s="65"/>
      <c r="L87" s="63"/>
    </row>
    <row r="88" spans="2:65" s="1" customFormat="1" ht="6.95" customHeight="1">
      <c r="B88" s="43"/>
      <c r="C88" s="65"/>
      <c r="D88" s="65"/>
      <c r="E88" s="65"/>
      <c r="F88" s="65"/>
      <c r="G88" s="65"/>
      <c r="H88" s="65"/>
      <c r="I88" s="174"/>
      <c r="J88" s="65"/>
      <c r="K88" s="65"/>
      <c r="L88" s="63"/>
    </row>
    <row r="89" spans="2:65" s="1" customFormat="1" ht="15">
      <c r="B89" s="43"/>
      <c r="C89" s="67" t="s">
        <v>27</v>
      </c>
      <c r="D89" s="65"/>
      <c r="E89" s="65"/>
      <c r="F89" s="177" t="str">
        <f>E17</f>
        <v>Město Králův Dvůr, Náměstí Míru  139, 267 01</v>
      </c>
      <c r="G89" s="65"/>
      <c r="H89" s="65"/>
      <c r="I89" s="178" t="s">
        <v>33</v>
      </c>
      <c r="J89" s="177" t="str">
        <f>E23</f>
        <v>Spektra s.r.o.Beroun, V Hlinkách 1548, 266 01</v>
      </c>
      <c r="K89" s="65"/>
      <c r="L89" s="63"/>
    </row>
    <row r="90" spans="2:65" s="1" customFormat="1" ht="14.45" customHeight="1">
      <c r="B90" s="43"/>
      <c r="C90" s="67" t="s">
        <v>31</v>
      </c>
      <c r="D90" s="65"/>
      <c r="E90" s="65"/>
      <c r="F90" s="177" t="str">
        <f>IF(E20="","",E20)</f>
        <v/>
      </c>
      <c r="G90" s="65"/>
      <c r="H90" s="65"/>
      <c r="I90" s="174"/>
      <c r="J90" s="65"/>
      <c r="K90" s="65"/>
      <c r="L90" s="63"/>
    </row>
    <row r="91" spans="2:65" s="1" customFormat="1" ht="10.35" customHeight="1">
      <c r="B91" s="43"/>
      <c r="C91" s="65"/>
      <c r="D91" s="65"/>
      <c r="E91" s="65"/>
      <c r="F91" s="65"/>
      <c r="G91" s="65"/>
      <c r="H91" s="65"/>
      <c r="I91" s="174"/>
      <c r="J91" s="65"/>
      <c r="K91" s="65"/>
      <c r="L91" s="63"/>
    </row>
    <row r="92" spans="2:65" s="10" customFormat="1" ht="29.25" customHeight="1">
      <c r="B92" s="179"/>
      <c r="C92" s="180" t="s">
        <v>167</v>
      </c>
      <c r="D92" s="181" t="s">
        <v>59</v>
      </c>
      <c r="E92" s="181" t="s">
        <v>55</v>
      </c>
      <c r="F92" s="181" t="s">
        <v>168</v>
      </c>
      <c r="G92" s="181" t="s">
        <v>169</v>
      </c>
      <c r="H92" s="181" t="s">
        <v>170</v>
      </c>
      <c r="I92" s="182" t="s">
        <v>171</v>
      </c>
      <c r="J92" s="181" t="s">
        <v>158</v>
      </c>
      <c r="K92" s="183" t="s">
        <v>172</v>
      </c>
      <c r="L92" s="184"/>
      <c r="M92" s="83" t="s">
        <v>173</v>
      </c>
      <c r="N92" s="84" t="s">
        <v>44</v>
      </c>
      <c r="O92" s="84" t="s">
        <v>174</v>
      </c>
      <c r="P92" s="84" t="s">
        <v>175</v>
      </c>
      <c r="Q92" s="84" t="s">
        <v>176</v>
      </c>
      <c r="R92" s="84" t="s">
        <v>177</v>
      </c>
      <c r="S92" s="84" t="s">
        <v>178</v>
      </c>
      <c r="T92" s="85" t="s">
        <v>179</v>
      </c>
    </row>
    <row r="93" spans="2:65" s="1" customFormat="1" ht="29.25" customHeight="1">
      <c r="B93" s="43"/>
      <c r="C93" s="89" t="s">
        <v>159</v>
      </c>
      <c r="D93" s="65"/>
      <c r="E93" s="65"/>
      <c r="F93" s="65"/>
      <c r="G93" s="65"/>
      <c r="H93" s="65"/>
      <c r="I93" s="174"/>
      <c r="J93" s="185">
        <f>BK93</f>
        <v>0</v>
      </c>
      <c r="K93" s="65"/>
      <c r="L93" s="63"/>
      <c r="M93" s="86"/>
      <c r="N93" s="87"/>
      <c r="O93" s="87"/>
      <c r="P93" s="186">
        <f>P94+P622</f>
        <v>0</v>
      </c>
      <c r="Q93" s="87"/>
      <c r="R93" s="186">
        <f>R94+R622</f>
        <v>3072.8612911</v>
      </c>
      <c r="S93" s="87"/>
      <c r="T93" s="187">
        <f>T94+T622</f>
        <v>30</v>
      </c>
      <c r="AT93" s="26" t="s">
        <v>73</v>
      </c>
      <c r="AU93" s="26" t="s">
        <v>160</v>
      </c>
      <c r="BK93" s="188">
        <f>BK94+BK622</f>
        <v>0</v>
      </c>
    </row>
    <row r="94" spans="2:65" s="11" customFormat="1" ht="37.35" customHeight="1">
      <c r="B94" s="189"/>
      <c r="C94" s="190"/>
      <c r="D94" s="191" t="s">
        <v>73</v>
      </c>
      <c r="E94" s="192" t="s">
        <v>180</v>
      </c>
      <c r="F94" s="192" t="s">
        <v>181</v>
      </c>
      <c r="G94" s="190"/>
      <c r="H94" s="190"/>
      <c r="I94" s="193"/>
      <c r="J94" s="194">
        <f>BK94</f>
        <v>0</v>
      </c>
      <c r="K94" s="190"/>
      <c r="L94" s="195"/>
      <c r="M94" s="196"/>
      <c r="N94" s="197"/>
      <c r="O94" s="197"/>
      <c r="P94" s="198">
        <f>P95+P293+P299+P378+P598+P620</f>
        <v>0</v>
      </c>
      <c r="Q94" s="197"/>
      <c r="R94" s="198">
        <f>R95+R293+R299+R378+R598+R620</f>
        <v>3072.8612911</v>
      </c>
      <c r="S94" s="197"/>
      <c r="T94" s="199">
        <f>T95+T293+T299+T378+T598+T620</f>
        <v>30</v>
      </c>
      <c r="AR94" s="200" t="s">
        <v>81</v>
      </c>
      <c r="AT94" s="201" t="s">
        <v>73</v>
      </c>
      <c r="AU94" s="201" t="s">
        <v>74</v>
      </c>
      <c r="AY94" s="200" t="s">
        <v>182</v>
      </c>
      <c r="BK94" s="202">
        <f>BK95+BK293+BK299+BK378+BK598+BK620</f>
        <v>0</v>
      </c>
    </row>
    <row r="95" spans="2:65" s="11" customFormat="1" ht="19.899999999999999" customHeight="1">
      <c r="B95" s="189"/>
      <c r="C95" s="190"/>
      <c r="D95" s="191" t="s">
        <v>73</v>
      </c>
      <c r="E95" s="203" t="s">
        <v>81</v>
      </c>
      <c r="F95" s="203" t="s">
        <v>183</v>
      </c>
      <c r="G95" s="190"/>
      <c r="H95" s="190"/>
      <c r="I95" s="193"/>
      <c r="J95" s="204">
        <f>BK95</f>
        <v>0</v>
      </c>
      <c r="K95" s="190"/>
      <c r="L95" s="195"/>
      <c r="M95" s="196"/>
      <c r="N95" s="197"/>
      <c r="O95" s="197"/>
      <c r="P95" s="198">
        <f>SUM(P96:P292)</f>
        <v>0</v>
      </c>
      <c r="Q95" s="197"/>
      <c r="R95" s="198">
        <f>SUM(R96:R292)</f>
        <v>2758.7820000000002</v>
      </c>
      <c r="S95" s="197"/>
      <c r="T95" s="199">
        <f>SUM(T96:T292)</f>
        <v>0</v>
      </c>
      <c r="AR95" s="200" t="s">
        <v>81</v>
      </c>
      <c r="AT95" s="201" t="s">
        <v>73</v>
      </c>
      <c r="AU95" s="201" t="s">
        <v>81</v>
      </c>
      <c r="AY95" s="200" t="s">
        <v>182</v>
      </c>
      <c r="BK95" s="202">
        <f>SUM(BK96:BK292)</f>
        <v>0</v>
      </c>
    </row>
    <row r="96" spans="2:65" s="1" customFormat="1" ht="25.5" customHeight="1">
      <c r="B96" s="43"/>
      <c r="C96" s="205" t="s">
        <v>81</v>
      </c>
      <c r="D96" s="205" t="s">
        <v>184</v>
      </c>
      <c r="E96" s="206" t="s">
        <v>1132</v>
      </c>
      <c r="F96" s="207" t="s">
        <v>1133</v>
      </c>
      <c r="G96" s="208" t="s">
        <v>236</v>
      </c>
      <c r="H96" s="209">
        <v>3416.62</v>
      </c>
      <c r="I96" s="210"/>
      <c r="J96" s="211">
        <f>ROUND(I96*H96,2)</f>
        <v>0</v>
      </c>
      <c r="K96" s="207" t="s">
        <v>188</v>
      </c>
      <c r="L96" s="63"/>
      <c r="M96" s="212" t="s">
        <v>21</v>
      </c>
      <c r="N96" s="213" t="s">
        <v>45</v>
      </c>
      <c r="O96" s="44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AR96" s="26" t="s">
        <v>189</v>
      </c>
      <c r="AT96" s="26" t="s">
        <v>184</v>
      </c>
      <c r="AU96" s="26" t="s">
        <v>83</v>
      </c>
      <c r="AY96" s="26" t="s">
        <v>182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26" t="s">
        <v>81</v>
      </c>
      <c r="BK96" s="216">
        <f>ROUND(I96*H96,2)</f>
        <v>0</v>
      </c>
      <c r="BL96" s="26" t="s">
        <v>189</v>
      </c>
      <c r="BM96" s="26" t="s">
        <v>1134</v>
      </c>
    </row>
    <row r="97" spans="2:51" s="15" customFormat="1" ht="13.5">
      <c r="B97" s="267"/>
      <c r="C97" s="268"/>
      <c r="D97" s="219" t="s">
        <v>191</v>
      </c>
      <c r="E97" s="269" t="s">
        <v>21</v>
      </c>
      <c r="F97" s="270" t="s">
        <v>1135</v>
      </c>
      <c r="G97" s="268"/>
      <c r="H97" s="269" t="s">
        <v>21</v>
      </c>
      <c r="I97" s="271"/>
      <c r="J97" s="268"/>
      <c r="K97" s="268"/>
      <c r="L97" s="272"/>
      <c r="M97" s="273"/>
      <c r="N97" s="274"/>
      <c r="O97" s="274"/>
      <c r="P97" s="274"/>
      <c r="Q97" s="274"/>
      <c r="R97" s="274"/>
      <c r="S97" s="274"/>
      <c r="T97" s="275"/>
      <c r="AT97" s="276" t="s">
        <v>191</v>
      </c>
      <c r="AU97" s="276" t="s">
        <v>83</v>
      </c>
      <c r="AV97" s="15" t="s">
        <v>81</v>
      </c>
      <c r="AW97" s="15" t="s">
        <v>37</v>
      </c>
      <c r="AX97" s="15" t="s">
        <v>74</v>
      </c>
      <c r="AY97" s="276" t="s">
        <v>182</v>
      </c>
    </row>
    <row r="98" spans="2:51" s="12" customFormat="1" ht="13.5">
      <c r="B98" s="217"/>
      <c r="C98" s="218"/>
      <c r="D98" s="219" t="s">
        <v>191</v>
      </c>
      <c r="E98" s="220" t="s">
        <v>21</v>
      </c>
      <c r="F98" s="221" t="s">
        <v>1136</v>
      </c>
      <c r="G98" s="218"/>
      <c r="H98" s="222">
        <v>14.85</v>
      </c>
      <c r="I98" s="223"/>
      <c r="J98" s="218"/>
      <c r="K98" s="218"/>
      <c r="L98" s="224"/>
      <c r="M98" s="225"/>
      <c r="N98" s="226"/>
      <c r="O98" s="226"/>
      <c r="P98" s="226"/>
      <c r="Q98" s="226"/>
      <c r="R98" s="226"/>
      <c r="S98" s="226"/>
      <c r="T98" s="227"/>
      <c r="AT98" s="228" t="s">
        <v>191</v>
      </c>
      <c r="AU98" s="228" t="s">
        <v>83</v>
      </c>
      <c r="AV98" s="12" t="s">
        <v>83</v>
      </c>
      <c r="AW98" s="12" t="s">
        <v>37</v>
      </c>
      <c r="AX98" s="12" t="s">
        <v>74</v>
      </c>
      <c r="AY98" s="228" t="s">
        <v>182</v>
      </c>
    </row>
    <row r="99" spans="2:51" s="12" customFormat="1" ht="13.5">
      <c r="B99" s="217"/>
      <c r="C99" s="218"/>
      <c r="D99" s="219" t="s">
        <v>191</v>
      </c>
      <c r="E99" s="220" t="s">
        <v>21</v>
      </c>
      <c r="F99" s="221" t="s">
        <v>1137</v>
      </c>
      <c r="G99" s="218"/>
      <c r="H99" s="222">
        <v>13.335000000000001</v>
      </c>
      <c r="I99" s="223"/>
      <c r="J99" s="218"/>
      <c r="K99" s="218"/>
      <c r="L99" s="224"/>
      <c r="M99" s="225"/>
      <c r="N99" s="226"/>
      <c r="O99" s="226"/>
      <c r="P99" s="226"/>
      <c r="Q99" s="226"/>
      <c r="R99" s="226"/>
      <c r="S99" s="226"/>
      <c r="T99" s="227"/>
      <c r="AT99" s="228" t="s">
        <v>191</v>
      </c>
      <c r="AU99" s="228" t="s">
        <v>83</v>
      </c>
      <c r="AV99" s="12" t="s">
        <v>83</v>
      </c>
      <c r="AW99" s="12" t="s">
        <v>37</v>
      </c>
      <c r="AX99" s="12" t="s">
        <v>74</v>
      </c>
      <c r="AY99" s="228" t="s">
        <v>182</v>
      </c>
    </row>
    <row r="100" spans="2:51" s="16" customFormat="1" ht="13.5">
      <c r="B100" s="279"/>
      <c r="C100" s="280"/>
      <c r="D100" s="219" t="s">
        <v>191</v>
      </c>
      <c r="E100" s="281" t="s">
        <v>21</v>
      </c>
      <c r="F100" s="282" t="s">
        <v>1138</v>
      </c>
      <c r="G100" s="280"/>
      <c r="H100" s="283">
        <v>28.184999999999999</v>
      </c>
      <c r="I100" s="284"/>
      <c r="J100" s="280"/>
      <c r="K100" s="280"/>
      <c r="L100" s="285"/>
      <c r="M100" s="286"/>
      <c r="N100" s="287"/>
      <c r="O100" s="287"/>
      <c r="P100" s="287"/>
      <c r="Q100" s="287"/>
      <c r="R100" s="287"/>
      <c r="S100" s="287"/>
      <c r="T100" s="288"/>
      <c r="AT100" s="289" t="s">
        <v>191</v>
      </c>
      <c r="AU100" s="289" t="s">
        <v>83</v>
      </c>
      <c r="AV100" s="16" t="s">
        <v>197</v>
      </c>
      <c r="AW100" s="16" t="s">
        <v>37</v>
      </c>
      <c r="AX100" s="16" t="s">
        <v>74</v>
      </c>
      <c r="AY100" s="289" t="s">
        <v>182</v>
      </c>
    </row>
    <row r="101" spans="2:51" s="15" customFormat="1" ht="13.5">
      <c r="B101" s="267"/>
      <c r="C101" s="268"/>
      <c r="D101" s="219" t="s">
        <v>191</v>
      </c>
      <c r="E101" s="269" t="s">
        <v>21</v>
      </c>
      <c r="F101" s="270" t="s">
        <v>1139</v>
      </c>
      <c r="G101" s="268"/>
      <c r="H101" s="269" t="s">
        <v>21</v>
      </c>
      <c r="I101" s="271"/>
      <c r="J101" s="268"/>
      <c r="K101" s="268"/>
      <c r="L101" s="272"/>
      <c r="M101" s="273"/>
      <c r="N101" s="274"/>
      <c r="O101" s="274"/>
      <c r="P101" s="274"/>
      <c r="Q101" s="274"/>
      <c r="R101" s="274"/>
      <c r="S101" s="274"/>
      <c r="T101" s="275"/>
      <c r="AT101" s="276" t="s">
        <v>191</v>
      </c>
      <c r="AU101" s="276" t="s">
        <v>83</v>
      </c>
      <c r="AV101" s="15" t="s">
        <v>81</v>
      </c>
      <c r="AW101" s="15" t="s">
        <v>37</v>
      </c>
      <c r="AX101" s="15" t="s">
        <v>74</v>
      </c>
      <c r="AY101" s="276" t="s">
        <v>182</v>
      </c>
    </row>
    <row r="102" spans="2:51" s="15" customFormat="1" ht="13.5">
      <c r="B102" s="267"/>
      <c r="C102" s="268"/>
      <c r="D102" s="219" t="s">
        <v>191</v>
      </c>
      <c r="E102" s="269" t="s">
        <v>21</v>
      </c>
      <c r="F102" s="270" t="s">
        <v>1140</v>
      </c>
      <c r="G102" s="268"/>
      <c r="H102" s="269" t="s">
        <v>21</v>
      </c>
      <c r="I102" s="271"/>
      <c r="J102" s="268"/>
      <c r="K102" s="268"/>
      <c r="L102" s="272"/>
      <c r="M102" s="273"/>
      <c r="N102" s="274"/>
      <c r="O102" s="274"/>
      <c r="P102" s="274"/>
      <c r="Q102" s="274"/>
      <c r="R102" s="274"/>
      <c r="S102" s="274"/>
      <c r="T102" s="275"/>
      <c r="AT102" s="276" t="s">
        <v>191</v>
      </c>
      <c r="AU102" s="276" t="s">
        <v>83</v>
      </c>
      <c r="AV102" s="15" t="s">
        <v>81</v>
      </c>
      <c r="AW102" s="15" t="s">
        <v>37</v>
      </c>
      <c r="AX102" s="15" t="s">
        <v>74</v>
      </c>
      <c r="AY102" s="276" t="s">
        <v>182</v>
      </c>
    </row>
    <row r="103" spans="2:51" s="12" customFormat="1" ht="27">
      <c r="B103" s="217"/>
      <c r="C103" s="218"/>
      <c r="D103" s="219" t="s">
        <v>191</v>
      </c>
      <c r="E103" s="220" t="s">
        <v>21</v>
      </c>
      <c r="F103" s="221" t="s">
        <v>1141</v>
      </c>
      <c r="G103" s="218"/>
      <c r="H103" s="222">
        <v>96.346999999999994</v>
      </c>
      <c r="I103" s="223"/>
      <c r="J103" s="218"/>
      <c r="K103" s="218"/>
      <c r="L103" s="224"/>
      <c r="M103" s="225"/>
      <c r="N103" s="226"/>
      <c r="O103" s="226"/>
      <c r="P103" s="226"/>
      <c r="Q103" s="226"/>
      <c r="R103" s="226"/>
      <c r="S103" s="226"/>
      <c r="T103" s="227"/>
      <c r="AT103" s="228" t="s">
        <v>191</v>
      </c>
      <c r="AU103" s="228" t="s">
        <v>83</v>
      </c>
      <c r="AV103" s="12" t="s">
        <v>83</v>
      </c>
      <c r="AW103" s="12" t="s">
        <v>37</v>
      </c>
      <c r="AX103" s="12" t="s">
        <v>74</v>
      </c>
      <c r="AY103" s="228" t="s">
        <v>182</v>
      </c>
    </row>
    <row r="104" spans="2:51" s="15" customFormat="1" ht="13.5">
      <c r="B104" s="267"/>
      <c r="C104" s="268"/>
      <c r="D104" s="219" t="s">
        <v>191</v>
      </c>
      <c r="E104" s="269" t="s">
        <v>21</v>
      </c>
      <c r="F104" s="270" t="s">
        <v>1142</v>
      </c>
      <c r="G104" s="268"/>
      <c r="H104" s="269" t="s">
        <v>21</v>
      </c>
      <c r="I104" s="271"/>
      <c r="J104" s="268"/>
      <c r="K104" s="268"/>
      <c r="L104" s="272"/>
      <c r="M104" s="273"/>
      <c r="N104" s="274"/>
      <c r="O104" s="274"/>
      <c r="P104" s="274"/>
      <c r="Q104" s="274"/>
      <c r="R104" s="274"/>
      <c r="S104" s="274"/>
      <c r="T104" s="275"/>
      <c r="AT104" s="276" t="s">
        <v>191</v>
      </c>
      <c r="AU104" s="276" t="s">
        <v>83</v>
      </c>
      <c r="AV104" s="15" t="s">
        <v>81</v>
      </c>
      <c r="AW104" s="15" t="s">
        <v>37</v>
      </c>
      <c r="AX104" s="15" t="s">
        <v>74</v>
      </c>
      <c r="AY104" s="276" t="s">
        <v>182</v>
      </c>
    </row>
    <row r="105" spans="2:51" s="12" customFormat="1" ht="27">
      <c r="B105" s="217"/>
      <c r="C105" s="218"/>
      <c r="D105" s="219" t="s">
        <v>191</v>
      </c>
      <c r="E105" s="220" t="s">
        <v>21</v>
      </c>
      <c r="F105" s="221" t="s">
        <v>1143</v>
      </c>
      <c r="G105" s="218"/>
      <c r="H105" s="222">
        <v>1154.373</v>
      </c>
      <c r="I105" s="223"/>
      <c r="J105" s="218"/>
      <c r="K105" s="218"/>
      <c r="L105" s="224"/>
      <c r="M105" s="225"/>
      <c r="N105" s="226"/>
      <c r="O105" s="226"/>
      <c r="P105" s="226"/>
      <c r="Q105" s="226"/>
      <c r="R105" s="226"/>
      <c r="S105" s="226"/>
      <c r="T105" s="227"/>
      <c r="AT105" s="228" t="s">
        <v>191</v>
      </c>
      <c r="AU105" s="228" t="s">
        <v>83</v>
      </c>
      <c r="AV105" s="12" t="s">
        <v>83</v>
      </c>
      <c r="AW105" s="12" t="s">
        <v>37</v>
      </c>
      <c r="AX105" s="12" t="s">
        <v>74</v>
      </c>
      <c r="AY105" s="228" t="s">
        <v>182</v>
      </c>
    </row>
    <row r="106" spans="2:51" s="15" customFormat="1" ht="13.5">
      <c r="B106" s="267"/>
      <c r="C106" s="268"/>
      <c r="D106" s="219" t="s">
        <v>191</v>
      </c>
      <c r="E106" s="269" t="s">
        <v>21</v>
      </c>
      <c r="F106" s="270" t="s">
        <v>1144</v>
      </c>
      <c r="G106" s="268"/>
      <c r="H106" s="269" t="s">
        <v>21</v>
      </c>
      <c r="I106" s="271"/>
      <c r="J106" s="268"/>
      <c r="K106" s="268"/>
      <c r="L106" s="272"/>
      <c r="M106" s="273"/>
      <c r="N106" s="274"/>
      <c r="O106" s="274"/>
      <c r="P106" s="274"/>
      <c r="Q106" s="274"/>
      <c r="R106" s="274"/>
      <c r="S106" s="274"/>
      <c r="T106" s="275"/>
      <c r="AT106" s="276" t="s">
        <v>191</v>
      </c>
      <c r="AU106" s="276" t="s">
        <v>83</v>
      </c>
      <c r="AV106" s="15" t="s">
        <v>81</v>
      </c>
      <c r="AW106" s="15" t="s">
        <v>37</v>
      </c>
      <c r="AX106" s="15" t="s">
        <v>74</v>
      </c>
      <c r="AY106" s="276" t="s">
        <v>182</v>
      </c>
    </row>
    <row r="107" spans="2:51" s="12" customFormat="1" ht="27">
      <c r="B107" s="217"/>
      <c r="C107" s="218"/>
      <c r="D107" s="219" t="s">
        <v>191</v>
      </c>
      <c r="E107" s="220" t="s">
        <v>21</v>
      </c>
      <c r="F107" s="221" t="s">
        <v>1145</v>
      </c>
      <c r="G107" s="218"/>
      <c r="H107" s="222">
        <v>606.38300000000004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191</v>
      </c>
      <c r="AU107" s="228" t="s">
        <v>83</v>
      </c>
      <c r="AV107" s="12" t="s">
        <v>83</v>
      </c>
      <c r="AW107" s="12" t="s">
        <v>37</v>
      </c>
      <c r="AX107" s="12" t="s">
        <v>74</v>
      </c>
      <c r="AY107" s="228" t="s">
        <v>182</v>
      </c>
    </row>
    <row r="108" spans="2:51" s="15" customFormat="1" ht="13.5">
      <c r="B108" s="267"/>
      <c r="C108" s="268"/>
      <c r="D108" s="219" t="s">
        <v>191</v>
      </c>
      <c r="E108" s="269" t="s">
        <v>21</v>
      </c>
      <c r="F108" s="270" t="s">
        <v>1146</v>
      </c>
      <c r="G108" s="268"/>
      <c r="H108" s="269" t="s">
        <v>21</v>
      </c>
      <c r="I108" s="271"/>
      <c r="J108" s="268"/>
      <c r="K108" s="268"/>
      <c r="L108" s="272"/>
      <c r="M108" s="273"/>
      <c r="N108" s="274"/>
      <c r="O108" s="274"/>
      <c r="P108" s="274"/>
      <c r="Q108" s="274"/>
      <c r="R108" s="274"/>
      <c r="S108" s="274"/>
      <c r="T108" s="275"/>
      <c r="AT108" s="276" t="s">
        <v>191</v>
      </c>
      <c r="AU108" s="276" t="s">
        <v>83</v>
      </c>
      <c r="AV108" s="15" t="s">
        <v>81</v>
      </c>
      <c r="AW108" s="15" t="s">
        <v>37</v>
      </c>
      <c r="AX108" s="15" t="s">
        <v>74</v>
      </c>
      <c r="AY108" s="276" t="s">
        <v>182</v>
      </c>
    </row>
    <row r="109" spans="2:51" s="12" customFormat="1" ht="27">
      <c r="B109" s="217"/>
      <c r="C109" s="218"/>
      <c r="D109" s="219" t="s">
        <v>191</v>
      </c>
      <c r="E109" s="220" t="s">
        <v>21</v>
      </c>
      <c r="F109" s="221" t="s">
        <v>1147</v>
      </c>
      <c r="G109" s="218"/>
      <c r="H109" s="222">
        <v>985.31899999999996</v>
      </c>
      <c r="I109" s="223"/>
      <c r="J109" s="218"/>
      <c r="K109" s="218"/>
      <c r="L109" s="224"/>
      <c r="M109" s="225"/>
      <c r="N109" s="226"/>
      <c r="O109" s="226"/>
      <c r="P109" s="226"/>
      <c r="Q109" s="226"/>
      <c r="R109" s="226"/>
      <c r="S109" s="226"/>
      <c r="T109" s="227"/>
      <c r="AT109" s="228" t="s">
        <v>191</v>
      </c>
      <c r="AU109" s="228" t="s">
        <v>83</v>
      </c>
      <c r="AV109" s="12" t="s">
        <v>83</v>
      </c>
      <c r="AW109" s="12" t="s">
        <v>37</v>
      </c>
      <c r="AX109" s="12" t="s">
        <v>74</v>
      </c>
      <c r="AY109" s="228" t="s">
        <v>182</v>
      </c>
    </row>
    <row r="110" spans="2:51" s="15" customFormat="1" ht="13.5">
      <c r="B110" s="267"/>
      <c r="C110" s="268"/>
      <c r="D110" s="219" t="s">
        <v>191</v>
      </c>
      <c r="E110" s="269" t="s">
        <v>21</v>
      </c>
      <c r="F110" s="270" t="s">
        <v>1148</v>
      </c>
      <c r="G110" s="268"/>
      <c r="H110" s="269" t="s">
        <v>21</v>
      </c>
      <c r="I110" s="271"/>
      <c r="J110" s="268"/>
      <c r="K110" s="268"/>
      <c r="L110" s="272"/>
      <c r="M110" s="273"/>
      <c r="N110" s="274"/>
      <c r="O110" s="274"/>
      <c r="P110" s="274"/>
      <c r="Q110" s="274"/>
      <c r="R110" s="274"/>
      <c r="S110" s="274"/>
      <c r="T110" s="275"/>
      <c r="AT110" s="276" t="s">
        <v>191</v>
      </c>
      <c r="AU110" s="276" t="s">
        <v>83</v>
      </c>
      <c r="AV110" s="15" t="s">
        <v>81</v>
      </c>
      <c r="AW110" s="15" t="s">
        <v>37</v>
      </c>
      <c r="AX110" s="15" t="s">
        <v>74</v>
      </c>
      <c r="AY110" s="276" t="s">
        <v>182</v>
      </c>
    </row>
    <row r="111" spans="2:51" s="12" customFormat="1" ht="27">
      <c r="B111" s="217"/>
      <c r="C111" s="218"/>
      <c r="D111" s="219" t="s">
        <v>191</v>
      </c>
      <c r="E111" s="220" t="s">
        <v>21</v>
      </c>
      <c r="F111" s="221" t="s">
        <v>1149</v>
      </c>
      <c r="G111" s="218"/>
      <c r="H111" s="222">
        <v>388.38099999999997</v>
      </c>
      <c r="I111" s="223"/>
      <c r="J111" s="218"/>
      <c r="K111" s="218"/>
      <c r="L111" s="224"/>
      <c r="M111" s="225"/>
      <c r="N111" s="226"/>
      <c r="O111" s="226"/>
      <c r="P111" s="226"/>
      <c r="Q111" s="226"/>
      <c r="R111" s="226"/>
      <c r="S111" s="226"/>
      <c r="T111" s="227"/>
      <c r="AT111" s="228" t="s">
        <v>191</v>
      </c>
      <c r="AU111" s="228" t="s">
        <v>83</v>
      </c>
      <c r="AV111" s="12" t="s">
        <v>83</v>
      </c>
      <c r="AW111" s="12" t="s">
        <v>37</v>
      </c>
      <c r="AX111" s="12" t="s">
        <v>74</v>
      </c>
      <c r="AY111" s="228" t="s">
        <v>182</v>
      </c>
    </row>
    <row r="112" spans="2:51" s="16" customFormat="1" ht="13.5">
      <c r="B112" s="279"/>
      <c r="C112" s="280"/>
      <c r="D112" s="219" t="s">
        <v>191</v>
      </c>
      <c r="E112" s="281" t="s">
        <v>21</v>
      </c>
      <c r="F112" s="282" t="s">
        <v>1150</v>
      </c>
      <c r="G112" s="280"/>
      <c r="H112" s="283">
        <v>3230.8029999999999</v>
      </c>
      <c r="I112" s="284"/>
      <c r="J112" s="280"/>
      <c r="K112" s="280"/>
      <c r="L112" s="285"/>
      <c r="M112" s="286"/>
      <c r="N112" s="287"/>
      <c r="O112" s="287"/>
      <c r="P112" s="287"/>
      <c r="Q112" s="287"/>
      <c r="R112" s="287"/>
      <c r="S112" s="287"/>
      <c r="T112" s="288"/>
      <c r="AT112" s="289" t="s">
        <v>191</v>
      </c>
      <c r="AU112" s="289" t="s">
        <v>83</v>
      </c>
      <c r="AV112" s="16" t="s">
        <v>197</v>
      </c>
      <c r="AW112" s="16" t="s">
        <v>37</v>
      </c>
      <c r="AX112" s="16" t="s">
        <v>74</v>
      </c>
      <c r="AY112" s="289" t="s">
        <v>182</v>
      </c>
    </row>
    <row r="113" spans="2:65" s="15" customFormat="1" ht="13.5">
      <c r="B113" s="267"/>
      <c r="C113" s="268"/>
      <c r="D113" s="219" t="s">
        <v>191</v>
      </c>
      <c r="E113" s="269" t="s">
        <v>21</v>
      </c>
      <c r="F113" s="270" t="s">
        <v>1151</v>
      </c>
      <c r="G113" s="268"/>
      <c r="H113" s="269" t="s">
        <v>21</v>
      </c>
      <c r="I113" s="271"/>
      <c r="J113" s="268"/>
      <c r="K113" s="268"/>
      <c r="L113" s="272"/>
      <c r="M113" s="273"/>
      <c r="N113" s="274"/>
      <c r="O113" s="274"/>
      <c r="P113" s="274"/>
      <c r="Q113" s="274"/>
      <c r="R113" s="274"/>
      <c r="S113" s="274"/>
      <c r="T113" s="275"/>
      <c r="AT113" s="276" t="s">
        <v>191</v>
      </c>
      <c r="AU113" s="276" t="s">
        <v>83</v>
      </c>
      <c r="AV113" s="15" t="s">
        <v>81</v>
      </c>
      <c r="AW113" s="15" t="s">
        <v>37</v>
      </c>
      <c r="AX113" s="15" t="s">
        <v>74</v>
      </c>
      <c r="AY113" s="276" t="s">
        <v>182</v>
      </c>
    </row>
    <row r="114" spans="2:65" s="12" customFormat="1" ht="13.5">
      <c r="B114" s="217"/>
      <c r="C114" s="218"/>
      <c r="D114" s="219" t="s">
        <v>191</v>
      </c>
      <c r="E114" s="220" t="s">
        <v>21</v>
      </c>
      <c r="F114" s="221" t="s">
        <v>1152</v>
      </c>
      <c r="G114" s="218"/>
      <c r="H114" s="222">
        <v>27.620999999999999</v>
      </c>
      <c r="I114" s="223"/>
      <c r="J114" s="218"/>
      <c r="K114" s="218"/>
      <c r="L114" s="224"/>
      <c r="M114" s="225"/>
      <c r="N114" s="226"/>
      <c r="O114" s="226"/>
      <c r="P114" s="226"/>
      <c r="Q114" s="226"/>
      <c r="R114" s="226"/>
      <c r="S114" s="226"/>
      <c r="T114" s="227"/>
      <c r="AT114" s="228" t="s">
        <v>191</v>
      </c>
      <c r="AU114" s="228" t="s">
        <v>83</v>
      </c>
      <c r="AV114" s="12" t="s">
        <v>83</v>
      </c>
      <c r="AW114" s="12" t="s">
        <v>37</v>
      </c>
      <c r="AX114" s="12" t="s">
        <v>74</v>
      </c>
      <c r="AY114" s="228" t="s">
        <v>182</v>
      </c>
    </row>
    <row r="115" spans="2:65" s="12" customFormat="1" ht="13.5">
      <c r="B115" s="217"/>
      <c r="C115" s="218"/>
      <c r="D115" s="219" t="s">
        <v>191</v>
      </c>
      <c r="E115" s="220" t="s">
        <v>21</v>
      </c>
      <c r="F115" s="221" t="s">
        <v>1153</v>
      </c>
      <c r="G115" s="218"/>
      <c r="H115" s="222">
        <v>75.537000000000006</v>
      </c>
      <c r="I115" s="223"/>
      <c r="J115" s="218"/>
      <c r="K115" s="218"/>
      <c r="L115" s="224"/>
      <c r="M115" s="225"/>
      <c r="N115" s="226"/>
      <c r="O115" s="226"/>
      <c r="P115" s="226"/>
      <c r="Q115" s="226"/>
      <c r="R115" s="226"/>
      <c r="S115" s="226"/>
      <c r="T115" s="227"/>
      <c r="AT115" s="228" t="s">
        <v>191</v>
      </c>
      <c r="AU115" s="228" t="s">
        <v>83</v>
      </c>
      <c r="AV115" s="12" t="s">
        <v>83</v>
      </c>
      <c r="AW115" s="12" t="s">
        <v>37</v>
      </c>
      <c r="AX115" s="12" t="s">
        <v>74</v>
      </c>
      <c r="AY115" s="228" t="s">
        <v>182</v>
      </c>
    </row>
    <row r="116" spans="2:65" s="12" customFormat="1" ht="13.5">
      <c r="B116" s="217"/>
      <c r="C116" s="218"/>
      <c r="D116" s="219" t="s">
        <v>191</v>
      </c>
      <c r="E116" s="220" t="s">
        <v>21</v>
      </c>
      <c r="F116" s="221" t="s">
        <v>1154</v>
      </c>
      <c r="G116" s="218"/>
      <c r="H116" s="222">
        <v>22.274999999999999</v>
      </c>
      <c r="I116" s="223"/>
      <c r="J116" s="218"/>
      <c r="K116" s="218"/>
      <c r="L116" s="224"/>
      <c r="M116" s="225"/>
      <c r="N116" s="226"/>
      <c r="O116" s="226"/>
      <c r="P116" s="226"/>
      <c r="Q116" s="226"/>
      <c r="R116" s="226"/>
      <c r="S116" s="226"/>
      <c r="T116" s="227"/>
      <c r="AT116" s="228" t="s">
        <v>191</v>
      </c>
      <c r="AU116" s="228" t="s">
        <v>83</v>
      </c>
      <c r="AV116" s="12" t="s">
        <v>83</v>
      </c>
      <c r="AW116" s="12" t="s">
        <v>37</v>
      </c>
      <c r="AX116" s="12" t="s">
        <v>74</v>
      </c>
      <c r="AY116" s="228" t="s">
        <v>182</v>
      </c>
    </row>
    <row r="117" spans="2:65" s="12" customFormat="1" ht="13.5">
      <c r="B117" s="217"/>
      <c r="C117" s="218"/>
      <c r="D117" s="219" t="s">
        <v>191</v>
      </c>
      <c r="E117" s="220" t="s">
        <v>21</v>
      </c>
      <c r="F117" s="221" t="s">
        <v>1155</v>
      </c>
      <c r="G117" s="218"/>
      <c r="H117" s="222">
        <v>20.045999999999999</v>
      </c>
      <c r="I117" s="223"/>
      <c r="J117" s="218"/>
      <c r="K117" s="218"/>
      <c r="L117" s="224"/>
      <c r="M117" s="225"/>
      <c r="N117" s="226"/>
      <c r="O117" s="226"/>
      <c r="P117" s="226"/>
      <c r="Q117" s="226"/>
      <c r="R117" s="226"/>
      <c r="S117" s="226"/>
      <c r="T117" s="227"/>
      <c r="AT117" s="228" t="s">
        <v>191</v>
      </c>
      <c r="AU117" s="228" t="s">
        <v>83</v>
      </c>
      <c r="AV117" s="12" t="s">
        <v>83</v>
      </c>
      <c r="AW117" s="12" t="s">
        <v>37</v>
      </c>
      <c r="AX117" s="12" t="s">
        <v>74</v>
      </c>
      <c r="AY117" s="228" t="s">
        <v>182</v>
      </c>
    </row>
    <row r="118" spans="2:65" s="12" customFormat="1" ht="13.5">
      <c r="B118" s="217"/>
      <c r="C118" s="218"/>
      <c r="D118" s="219" t="s">
        <v>191</v>
      </c>
      <c r="E118" s="220" t="s">
        <v>21</v>
      </c>
      <c r="F118" s="221" t="s">
        <v>1156</v>
      </c>
      <c r="G118" s="218"/>
      <c r="H118" s="222">
        <v>4.9139999999999997</v>
      </c>
      <c r="I118" s="223"/>
      <c r="J118" s="218"/>
      <c r="K118" s="218"/>
      <c r="L118" s="224"/>
      <c r="M118" s="225"/>
      <c r="N118" s="226"/>
      <c r="O118" s="226"/>
      <c r="P118" s="226"/>
      <c r="Q118" s="226"/>
      <c r="R118" s="226"/>
      <c r="S118" s="226"/>
      <c r="T118" s="227"/>
      <c r="AT118" s="228" t="s">
        <v>191</v>
      </c>
      <c r="AU118" s="228" t="s">
        <v>83</v>
      </c>
      <c r="AV118" s="12" t="s">
        <v>83</v>
      </c>
      <c r="AW118" s="12" t="s">
        <v>37</v>
      </c>
      <c r="AX118" s="12" t="s">
        <v>74</v>
      </c>
      <c r="AY118" s="228" t="s">
        <v>182</v>
      </c>
    </row>
    <row r="119" spans="2:65" s="12" customFormat="1" ht="13.5">
      <c r="B119" s="217"/>
      <c r="C119" s="218"/>
      <c r="D119" s="219" t="s">
        <v>191</v>
      </c>
      <c r="E119" s="220" t="s">
        <v>21</v>
      </c>
      <c r="F119" s="221" t="s">
        <v>21</v>
      </c>
      <c r="G119" s="218"/>
      <c r="H119" s="222">
        <v>0</v>
      </c>
      <c r="I119" s="223"/>
      <c r="J119" s="218"/>
      <c r="K119" s="218"/>
      <c r="L119" s="224"/>
      <c r="M119" s="225"/>
      <c r="N119" s="226"/>
      <c r="O119" s="226"/>
      <c r="P119" s="226"/>
      <c r="Q119" s="226"/>
      <c r="R119" s="226"/>
      <c r="S119" s="226"/>
      <c r="T119" s="227"/>
      <c r="AT119" s="228" t="s">
        <v>191</v>
      </c>
      <c r="AU119" s="228" t="s">
        <v>83</v>
      </c>
      <c r="AV119" s="12" t="s">
        <v>83</v>
      </c>
      <c r="AW119" s="12" t="s">
        <v>37</v>
      </c>
      <c r="AX119" s="12" t="s">
        <v>74</v>
      </c>
      <c r="AY119" s="228" t="s">
        <v>182</v>
      </c>
    </row>
    <row r="120" spans="2:65" s="12" customFormat="1" ht="13.5">
      <c r="B120" s="217"/>
      <c r="C120" s="218"/>
      <c r="D120" s="219" t="s">
        <v>191</v>
      </c>
      <c r="E120" s="220" t="s">
        <v>21</v>
      </c>
      <c r="F120" s="221" t="s">
        <v>1157</v>
      </c>
      <c r="G120" s="218"/>
      <c r="H120" s="222">
        <v>2.6970000000000001</v>
      </c>
      <c r="I120" s="223"/>
      <c r="J120" s="218"/>
      <c r="K120" s="218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191</v>
      </c>
      <c r="AU120" s="228" t="s">
        <v>83</v>
      </c>
      <c r="AV120" s="12" t="s">
        <v>83</v>
      </c>
      <c r="AW120" s="12" t="s">
        <v>37</v>
      </c>
      <c r="AX120" s="12" t="s">
        <v>74</v>
      </c>
      <c r="AY120" s="228" t="s">
        <v>182</v>
      </c>
    </row>
    <row r="121" spans="2:65" s="12" customFormat="1" ht="13.5">
      <c r="B121" s="217"/>
      <c r="C121" s="218"/>
      <c r="D121" s="219" t="s">
        <v>191</v>
      </c>
      <c r="E121" s="220" t="s">
        <v>21</v>
      </c>
      <c r="F121" s="221" t="s">
        <v>1158</v>
      </c>
      <c r="G121" s="218"/>
      <c r="H121" s="222">
        <v>3.5960000000000001</v>
      </c>
      <c r="I121" s="223"/>
      <c r="J121" s="218"/>
      <c r="K121" s="218"/>
      <c r="L121" s="224"/>
      <c r="M121" s="225"/>
      <c r="N121" s="226"/>
      <c r="O121" s="226"/>
      <c r="P121" s="226"/>
      <c r="Q121" s="226"/>
      <c r="R121" s="226"/>
      <c r="S121" s="226"/>
      <c r="T121" s="227"/>
      <c r="AT121" s="228" t="s">
        <v>191</v>
      </c>
      <c r="AU121" s="228" t="s">
        <v>83</v>
      </c>
      <c r="AV121" s="12" t="s">
        <v>83</v>
      </c>
      <c r="AW121" s="12" t="s">
        <v>37</v>
      </c>
      <c r="AX121" s="12" t="s">
        <v>74</v>
      </c>
      <c r="AY121" s="228" t="s">
        <v>182</v>
      </c>
    </row>
    <row r="122" spans="2:65" s="12" customFormat="1" ht="13.5">
      <c r="B122" s="217"/>
      <c r="C122" s="218"/>
      <c r="D122" s="219" t="s">
        <v>191</v>
      </c>
      <c r="E122" s="220" t="s">
        <v>21</v>
      </c>
      <c r="F122" s="221" t="s">
        <v>1159</v>
      </c>
      <c r="G122" s="218"/>
      <c r="H122" s="222">
        <v>0.94599999999999995</v>
      </c>
      <c r="I122" s="223"/>
      <c r="J122" s="218"/>
      <c r="K122" s="218"/>
      <c r="L122" s="224"/>
      <c r="M122" s="225"/>
      <c r="N122" s="226"/>
      <c r="O122" s="226"/>
      <c r="P122" s="226"/>
      <c r="Q122" s="226"/>
      <c r="R122" s="226"/>
      <c r="S122" s="226"/>
      <c r="T122" s="227"/>
      <c r="AT122" s="228" t="s">
        <v>191</v>
      </c>
      <c r="AU122" s="228" t="s">
        <v>83</v>
      </c>
      <c r="AV122" s="12" t="s">
        <v>83</v>
      </c>
      <c r="AW122" s="12" t="s">
        <v>37</v>
      </c>
      <c r="AX122" s="12" t="s">
        <v>74</v>
      </c>
      <c r="AY122" s="228" t="s">
        <v>182</v>
      </c>
    </row>
    <row r="123" spans="2:65" s="16" customFormat="1" ht="13.5">
      <c r="B123" s="279"/>
      <c r="C123" s="280"/>
      <c r="D123" s="219" t="s">
        <v>191</v>
      </c>
      <c r="E123" s="281" t="s">
        <v>21</v>
      </c>
      <c r="F123" s="282" t="s">
        <v>1160</v>
      </c>
      <c r="G123" s="280"/>
      <c r="H123" s="283">
        <v>157.63200000000001</v>
      </c>
      <c r="I123" s="284"/>
      <c r="J123" s="280"/>
      <c r="K123" s="280"/>
      <c r="L123" s="285"/>
      <c r="M123" s="286"/>
      <c r="N123" s="287"/>
      <c r="O123" s="287"/>
      <c r="P123" s="287"/>
      <c r="Q123" s="287"/>
      <c r="R123" s="287"/>
      <c r="S123" s="287"/>
      <c r="T123" s="288"/>
      <c r="AT123" s="289" t="s">
        <v>191</v>
      </c>
      <c r="AU123" s="289" t="s">
        <v>83</v>
      </c>
      <c r="AV123" s="16" t="s">
        <v>197</v>
      </c>
      <c r="AW123" s="16" t="s">
        <v>37</v>
      </c>
      <c r="AX123" s="16" t="s">
        <v>74</v>
      </c>
      <c r="AY123" s="289" t="s">
        <v>182</v>
      </c>
    </row>
    <row r="124" spans="2:65" s="14" customFormat="1" ht="13.5">
      <c r="B124" s="246"/>
      <c r="C124" s="247"/>
      <c r="D124" s="219" t="s">
        <v>191</v>
      </c>
      <c r="E124" s="248" t="s">
        <v>21</v>
      </c>
      <c r="F124" s="249" t="s">
        <v>281</v>
      </c>
      <c r="G124" s="247"/>
      <c r="H124" s="250">
        <v>3416.62</v>
      </c>
      <c r="I124" s="251"/>
      <c r="J124" s="247"/>
      <c r="K124" s="247"/>
      <c r="L124" s="252"/>
      <c r="M124" s="253"/>
      <c r="N124" s="254"/>
      <c r="O124" s="254"/>
      <c r="P124" s="254"/>
      <c r="Q124" s="254"/>
      <c r="R124" s="254"/>
      <c r="S124" s="254"/>
      <c r="T124" s="255"/>
      <c r="AT124" s="256" t="s">
        <v>191</v>
      </c>
      <c r="AU124" s="256" t="s">
        <v>83</v>
      </c>
      <c r="AV124" s="14" t="s">
        <v>189</v>
      </c>
      <c r="AW124" s="14" t="s">
        <v>37</v>
      </c>
      <c r="AX124" s="14" t="s">
        <v>81</v>
      </c>
      <c r="AY124" s="256" t="s">
        <v>182</v>
      </c>
    </row>
    <row r="125" spans="2:65" s="1" customFormat="1" ht="25.5" customHeight="1">
      <c r="B125" s="43"/>
      <c r="C125" s="205" t="s">
        <v>83</v>
      </c>
      <c r="D125" s="205" t="s">
        <v>184</v>
      </c>
      <c r="E125" s="206" t="s">
        <v>1161</v>
      </c>
      <c r="F125" s="207" t="s">
        <v>1162</v>
      </c>
      <c r="G125" s="208" t="s">
        <v>236</v>
      </c>
      <c r="H125" s="209">
        <v>6.4939999999999998</v>
      </c>
      <c r="I125" s="210"/>
      <c r="J125" s="211">
        <f>ROUND(I125*H125,2)</f>
        <v>0</v>
      </c>
      <c r="K125" s="207" t="s">
        <v>188</v>
      </c>
      <c r="L125" s="63"/>
      <c r="M125" s="212" t="s">
        <v>21</v>
      </c>
      <c r="N125" s="213" t="s">
        <v>45</v>
      </c>
      <c r="O125" s="44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AR125" s="26" t="s">
        <v>189</v>
      </c>
      <c r="AT125" s="26" t="s">
        <v>184</v>
      </c>
      <c r="AU125" s="26" t="s">
        <v>83</v>
      </c>
      <c r="AY125" s="26" t="s">
        <v>182</v>
      </c>
      <c r="BE125" s="216">
        <f>IF(N125="základní",J125,0)</f>
        <v>0</v>
      </c>
      <c r="BF125" s="216">
        <f>IF(N125="snížená",J125,0)</f>
        <v>0</v>
      </c>
      <c r="BG125" s="216">
        <f>IF(N125="zákl. přenesená",J125,0)</f>
        <v>0</v>
      </c>
      <c r="BH125" s="216">
        <f>IF(N125="sníž. přenesená",J125,0)</f>
        <v>0</v>
      </c>
      <c r="BI125" s="216">
        <f>IF(N125="nulová",J125,0)</f>
        <v>0</v>
      </c>
      <c r="BJ125" s="26" t="s">
        <v>81</v>
      </c>
      <c r="BK125" s="216">
        <f>ROUND(I125*H125,2)</f>
        <v>0</v>
      </c>
      <c r="BL125" s="26" t="s">
        <v>189</v>
      </c>
      <c r="BM125" s="26" t="s">
        <v>1163</v>
      </c>
    </row>
    <row r="126" spans="2:65" s="12" customFormat="1" ht="13.5">
      <c r="B126" s="217"/>
      <c r="C126" s="218"/>
      <c r="D126" s="219" t="s">
        <v>191</v>
      </c>
      <c r="E126" s="220" t="s">
        <v>21</v>
      </c>
      <c r="F126" s="221" t="s">
        <v>1164</v>
      </c>
      <c r="G126" s="218"/>
      <c r="H126" s="222">
        <v>0.30399999999999999</v>
      </c>
      <c r="I126" s="223"/>
      <c r="J126" s="218"/>
      <c r="K126" s="218"/>
      <c r="L126" s="224"/>
      <c r="M126" s="225"/>
      <c r="N126" s="226"/>
      <c r="O126" s="226"/>
      <c r="P126" s="226"/>
      <c r="Q126" s="226"/>
      <c r="R126" s="226"/>
      <c r="S126" s="226"/>
      <c r="T126" s="227"/>
      <c r="AT126" s="228" t="s">
        <v>191</v>
      </c>
      <c r="AU126" s="228" t="s">
        <v>83</v>
      </c>
      <c r="AV126" s="12" t="s">
        <v>83</v>
      </c>
      <c r="AW126" s="12" t="s">
        <v>37</v>
      </c>
      <c r="AX126" s="12" t="s">
        <v>74</v>
      </c>
      <c r="AY126" s="228" t="s">
        <v>182</v>
      </c>
    </row>
    <row r="127" spans="2:65" s="12" customFormat="1" ht="13.5">
      <c r="B127" s="217"/>
      <c r="C127" s="218"/>
      <c r="D127" s="219" t="s">
        <v>191</v>
      </c>
      <c r="E127" s="220" t="s">
        <v>21</v>
      </c>
      <c r="F127" s="221" t="s">
        <v>1165</v>
      </c>
      <c r="G127" s="218"/>
      <c r="H127" s="222">
        <v>0.30399999999999999</v>
      </c>
      <c r="I127" s="223"/>
      <c r="J127" s="218"/>
      <c r="K127" s="218"/>
      <c r="L127" s="224"/>
      <c r="M127" s="225"/>
      <c r="N127" s="226"/>
      <c r="O127" s="226"/>
      <c r="P127" s="226"/>
      <c r="Q127" s="226"/>
      <c r="R127" s="226"/>
      <c r="S127" s="226"/>
      <c r="T127" s="227"/>
      <c r="AT127" s="228" t="s">
        <v>191</v>
      </c>
      <c r="AU127" s="228" t="s">
        <v>83</v>
      </c>
      <c r="AV127" s="12" t="s">
        <v>83</v>
      </c>
      <c r="AW127" s="12" t="s">
        <v>37</v>
      </c>
      <c r="AX127" s="12" t="s">
        <v>74</v>
      </c>
      <c r="AY127" s="228" t="s">
        <v>182</v>
      </c>
    </row>
    <row r="128" spans="2:65" s="12" customFormat="1" ht="13.5">
      <c r="B128" s="217"/>
      <c r="C128" s="218"/>
      <c r="D128" s="219" t="s">
        <v>191</v>
      </c>
      <c r="E128" s="220" t="s">
        <v>21</v>
      </c>
      <c r="F128" s="221" t="s">
        <v>1166</v>
      </c>
      <c r="G128" s="218"/>
      <c r="H128" s="222">
        <v>0.30399999999999999</v>
      </c>
      <c r="I128" s="223"/>
      <c r="J128" s="218"/>
      <c r="K128" s="218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191</v>
      </c>
      <c r="AU128" s="228" t="s">
        <v>83</v>
      </c>
      <c r="AV128" s="12" t="s">
        <v>83</v>
      </c>
      <c r="AW128" s="12" t="s">
        <v>37</v>
      </c>
      <c r="AX128" s="12" t="s">
        <v>74</v>
      </c>
      <c r="AY128" s="228" t="s">
        <v>182</v>
      </c>
    </row>
    <row r="129" spans="2:51" s="12" customFormat="1" ht="13.5">
      <c r="B129" s="217"/>
      <c r="C129" s="218"/>
      <c r="D129" s="219" t="s">
        <v>191</v>
      </c>
      <c r="E129" s="220" t="s">
        <v>21</v>
      </c>
      <c r="F129" s="221" t="s">
        <v>1167</v>
      </c>
      <c r="G129" s="218"/>
      <c r="H129" s="222">
        <v>0.01</v>
      </c>
      <c r="I129" s="223"/>
      <c r="J129" s="218"/>
      <c r="K129" s="218"/>
      <c r="L129" s="224"/>
      <c r="M129" s="225"/>
      <c r="N129" s="226"/>
      <c r="O129" s="226"/>
      <c r="P129" s="226"/>
      <c r="Q129" s="226"/>
      <c r="R129" s="226"/>
      <c r="S129" s="226"/>
      <c r="T129" s="227"/>
      <c r="AT129" s="228" t="s">
        <v>191</v>
      </c>
      <c r="AU129" s="228" t="s">
        <v>83</v>
      </c>
      <c r="AV129" s="12" t="s">
        <v>83</v>
      </c>
      <c r="AW129" s="12" t="s">
        <v>37</v>
      </c>
      <c r="AX129" s="12" t="s">
        <v>74</v>
      </c>
      <c r="AY129" s="228" t="s">
        <v>182</v>
      </c>
    </row>
    <row r="130" spans="2:51" s="12" customFormat="1" ht="13.5">
      <c r="B130" s="217"/>
      <c r="C130" s="218"/>
      <c r="D130" s="219" t="s">
        <v>191</v>
      </c>
      <c r="E130" s="220" t="s">
        <v>21</v>
      </c>
      <c r="F130" s="221" t="s">
        <v>1168</v>
      </c>
      <c r="G130" s="218"/>
      <c r="H130" s="222">
        <v>0.01</v>
      </c>
      <c r="I130" s="223"/>
      <c r="J130" s="218"/>
      <c r="K130" s="218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191</v>
      </c>
      <c r="AU130" s="228" t="s">
        <v>83</v>
      </c>
      <c r="AV130" s="12" t="s">
        <v>83</v>
      </c>
      <c r="AW130" s="12" t="s">
        <v>37</v>
      </c>
      <c r="AX130" s="12" t="s">
        <v>74</v>
      </c>
      <c r="AY130" s="228" t="s">
        <v>182</v>
      </c>
    </row>
    <row r="131" spans="2:51" s="12" customFormat="1" ht="13.5">
      <c r="B131" s="217"/>
      <c r="C131" s="218"/>
      <c r="D131" s="219" t="s">
        <v>191</v>
      </c>
      <c r="E131" s="220" t="s">
        <v>21</v>
      </c>
      <c r="F131" s="221" t="s">
        <v>1169</v>
      </c>
      <c r="G131" s="218"/>
      <c r="H131" s="222">
        <v>0.20599999999999999</v>
      </c>
      <c r="I131" s="223"/>
      <c r="J131" s="218"/>
      <c r="K131" s="218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191</v>
      </c>
      <c r="AU131" s="228" t="s">
        <v>83</v>
      </c>
      <c r="AV131" s="12" t="s">
        <v>83</v>
      </c>
      <c r="AW131" s="12" t="s">
        <v>37</v>
      </c>
      <c r="AX131" s="12" t="s">
        <v>74</v>
      </c>
      <c r="AY131" s="228" t="s">
        <v>182</v>
      </c>
    </row>
    <row r="132" spans="2:51" s="12" customFormat="1" ht="13.5">
      <c r="B132" s="217"/>
      <c r="C132" s="218"/>
      <c r="D132" s="219" t="s">
        <v>191</v>
      </c>
      <c r="E132" s="220" t="s">
        <v>21</v>
      </c>
      <c r="F132" s="221" t="s">
        <v>1170</v>
      </c>
      <c r="G132" s="218"/>
      <c r="H132" s="222">
        <v>0.30399999999999999</v>
      </c>
      <c r="I132" s="223"/>
      <c r="J132" s="218"/>
      <c r="K132" s="218"/>
      <c r="L132" s="224"/>
      <c r="M132" s="225"/>
      <c r="N132" s="226"/>
      <c r="O132" s="226"/>
      <c r="P132" s="226"/>
      <c r="Q132" s="226"/>
      <c r="R132" s="226"/>
      <c r="S132" s="226"/>
      <c r="T132" s="227"/>
      <c r="AT132" s="228" t="s">
        <v>191</v>
      </c>
      <c r="AU132" s="228" t="s">
        <v>83</v>
      </c>
      <c r="AV132" s="12" t="s">
        <v>83</v>
      </c>
      <c r="AW132" s="12" t="s">
        <v>37</v>
      </c>
      <c r="AX132" s="12" t="s">
        <v>74</v>
      </c>
      <c r="AY132" s="228" t="s">
        <v>182</v>
      </c>
    </row>
    <row r="133" spans="2:51" s="12" customFormat="1" ht="13.5">
      <c r="B133" s="217"/>
      <c r="C133" s="218"/>
      <c r="D133" s="219" t="s">
        <v>191</v>
      </c>
      <c r="E133" s="220" t="s">
        <v>21</v>
      </c>
      <c r="F133" s="221" t="s">
        <v>1171</v>
      </c>
      <c r="G133" s="218"/>
      <c r="H133" s="222">
        <v>0.30399999999999999</v>
      </c>
      <c r="I133" s="223"/>
      <c r="J133" s="218"/>
      <c r="K133" s="218"/>
      <c r="L133" s="224"/>
      <c r="M133" s="225"/>
      <c r="N133" s="226"/>
      <c r="O133" s="226"/>
      <c r="P133" s="226"/>
      <c r="Q133" s="226"/>
      <c r="R133" s="226"/>
      <c r="S133" s="226"/>
      <c r="T133" s="227"/>
      <c r="AT133" s="228" t="s">
        <v>191</v>
      </c>
      <c r="AU133" s="228" t="s">
        <v>83</v>
      </c>
      <c r="AV133" s="12" t="s">
        <v>83</v>
      </c>
      <c r="AW133" s="12" t="s">
        <v>37</v>
      </c>
      <c r="AX133" s="12" t="s">
        <v>74</v>
      </c>
      <c r="AY133" s="228" t="s">
        <v>182</v>
      </c>
    </row>
    <row r="134" spans="2:51" s="12" customFormat="1" ht="13.5">
      <c r="B134" s="217"/>
      <c r="C134" s="218"/>
      <c r="D134" s="219" t="s">
        <v>191</v>
      </c>
      <c r="E134" s="220" t="s">
        <v>21</v>
      </c>
      <c r="F134" s="221" t="s">
        <v>1172</v>
      </c>
      <c r="G134" s="218"/>
      <c r="H134" s="222">
        <v>0.30399999999999999</v>
      </c>
      <c r="I134" s="223"/>
      <c r="J134" s="218"/>
      <c r="K134" s="218"/>
      <c r="L134" s="224"/>
      <c r="M134" s="225"/>
      <c r="N134" s="226"/>
      <c r="O134" s="226"/>
      <c r="P134" s="226"/>
      <c r="Q134" s="226"/>
      <c r="R134" s="226"/>
      <c r="S134" s="226"/>
      <c r="T134" s="227"/>
      <c r="AT134" s="228" t="s">
        <v>191</v>
      </c>
      <c r="AU134" s="228" t="s">
        <v>83</v>
      </c>
      <c r="AV134" s="12" t="s">
        <v>83</v>
      </c>
      <c r="AW134" s="12" t="s">
        <v>37</v>
      </c>
      <c r="AX134" s="12" t="s">
        <v>74</v>
      </c>
      <c r="AY134" s="228" t="s">
        <v>182</v>
      </c>
    </row>
    <row r="135" spans="2:51" s="12" customFormat="1" ht="13.5">
      <c r="B135" s="217"/>
      <c r="C135" s="218"/>
      <c r="D135" s="219" t="s">
        <v>191</v>
      </c>
      <c r="E135" s="220" t="s">
        <v>21</v>
      </c>
      <c r="F135" s="221" t="s">
        <v>1173</v>
      </c>
      <c r="G135" s="218"/>
      <c r="H135" s="222">
        <v>0.108</v>
      </c>
      <c r="I135" s="223"/>
      <c r="J135" s="218"/>
      <c r="K135" s="218"/>
      <c r="L135" s="224"/>
      <c r="M135" s="225"/>
      <c r="N135" s="226"/>
      <c r="O135" s="226"/>
      <c r="P135" s="226"/>
      <c r="Q135" s="226"/>
      <c r="R135" s="226"/>
      <c r="S135" s="226"/>
      <c r="T135" s="227"/>
      <c r="AT135" s="228" t="s">
        <v>191</v>
      </c>
      <c r="AU135" s="228" t="s">
        <v>83</v>
      </c>
      <c r="AV135" s="12" t="s">
        <v>83</v>
      </c>
      <c r="AW135" s="12" t="s">
        <v>37</v>
      </c>
      <c r="AX135" s="12" t="s">
        <v>74</v>
      </c>
      <c r="AY135" s="228" t="s">
        <v>182</v>
      </c>
    </row>
    <row r="136" spans="2:51" s="12" customFormat="1" ht="13.5">
      <c r="B136" s="217"/>
      <c r="C136" s="218"/>
      <c r="D136" s="219" t="s">
        <v>191</v>
      </c>
      <c r="E136" s="220" t="s">
        <v>21</v>
      </c>
      <c r="F136" s="221" t="s">
        <v>1174</v>
      </c>
      <c r="G136" s="218"/>
      <c r="H136" s="222">
        <v>0.108</v>
      </c>
      <c r="I136" s="223"/>
      <c r="J136" s="218"/>
      <c r="K136" s="218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191</v>
      </c>
      <c r="AU136" s="228" t="s">
        <v>83</v>
      </c>
      <c r="AV136" s="12" t="s">
        <v>83</v>
      </c>
      <c r="AW136" s="12" t="s">
        <v>37</v>
      </c>
      <c r="AX136" s="12" t="s">
        <v>74</v>
      </c>
      <c r="AY136" s="228" t="s">
        <v>182</v>
      </c>
    </row>
    <row r="137" spans="2:51" s="12" customFormat="1" ht="13.5">
      <c r="B137" s="217"/>
      <c r="C137" s="218"/>
      <c r="D137" s="219" t="s">
        <v>191</v>
      </c>
      <c r="E137" s="220" t="s">
        <v>21</v>
      </c>
      <c r="F137" s="221" t="s">
        <v>1175</v>
      </c>
      <c r="G137" s="218"/>
      <c r="H137" s="222">
        <v>0.108</v>
      </c>
      <c r="I137" s="223"/>
      <c r="J137" s="218"/>
      <c r="K137" s="218"/>
      <c r="L137" s="224"/>
      <c r="M137" s="225"/>
      <c r="N137" s="226"/>
      <c r="O137" s="226"/>
      <c r="P137" s="226"/>
      <c r="Q137" s="226"/>
      <c r="R137" s="226"/>
      <c r="S137" s="226"/>
      <c r="T137" s="227"/>
      <c r="AT137" s="228" t="s">
        <v>191</v>
      </c>
      <c r="AU137" s="228" t="s">
        <v>83</v>
      </c>
      <c r="AV137" s="12" t="s">
        <v>83</v>
      </c>
      <c r="AW137" s="12" t="s">
        <v>37</v>
      </c>
      <c r="AX137" s="12" t="s">
        <v>74</v>
      </c>
      <c r="AY137" s="228" t="s">
        <v>182</v>
      </c>
    </row>
    <row r="138" spans="2:51" s="12" customFormat="1" ht="13.5">
      <c r="B138" s="217"/>
      <c r="C138" s="218"/>
      <c r="D138" s="219" t="s">
        <v>191</v>
      </c>
      <c r="E138" s="220" t="s">
        <v>21</v>
      </c>
      <c r="F138" s="221" t="s">
        <v>1176</v>
      </c>
      <c r="G138" s="218"/>
      <c r="H138" s="222">
        <v>0.108</v>
      </c>
      <c r="I138" s="223"/>
      <c r="J138" s="218"/>
      <c r="K138" s="218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191</v>
      </c>
      <c r="AU138" s="228" t="s">
        <v>83</v>
      </c>
      <c r="AV138" s="12" t="s">
        <v>83</v>
      </c>
      <c r="AW138" s="12" t="s">
        <v>37</v>
      </c>
      <c r="AX138" s="12" t="s">
        <v>74</v>
      </c>
      <c r="AY138" s="228" t="s">
        <v>182</v>
      </c>
    </row>
    <row r="139" spans="2:51" s="12" customFormat="1" ht="13.5">
      <c r="B139" s="217"/>
      <c r="C139" s="218"/>
      <c r="D139" s="219" t="s">
        <v>191</v>
      </c>
      <c r="E139" s="220" t="s">
        <v>21</v>
      </c>
      <c r="F139" s="221" t="s">
        <v>1177</v>
      </c>
      <c r="G139" s="218"/>
      <c r="H139" s="222">
        <v>0.20599999999999999</v>
      </c>
      <c r="I139" s="223"/>
      <c r="J139" s="218"/>
      <c r="K139" s="218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191</v>
      </c>
      <c r="AU139" s="228" t="s">
        <v>83</v>
      </c>
      <c r="AV139" s="12" t="s">
        <v>83</v>
      </c>
      <c r="AW139" s="12" t="s">
        <v>37</v>
      </c>
      <c r="AX139" s="12" t="s">
        <v>74</v>
      </c>
      <c r="AY139" s="228" t="s">
        <v>182</v>
      </c>
    </row>
    <row r="140" spans="2:51" s="12" customFormat="1" ht="13.5">
      <c r="B140" s="217"/>
      <c r="C140" s="218"/>
      <c r="D140" s="219" t="s">
        <v>191</v>
      </c>
      <c r="E140" s="220" t="s">
        <v>21</v>
      </c>
      <c r="F140" s="221" t="s">
        <v>1178</v>
      </c>
      <c r="G140" s="218"/>
      <c r="H140" s="222">
        <v>0.20599999999999999</v>
      </c>
      <c r="I140" s="223"/>
      <c r="J140" s="218"/>
      <c r="K140" s="218"/>
      <c r="L140" s="224"/>
      <c r="M140" s="225"/>
      <c r="N140" s="226"/>
      <c r="O140" s="226"/>
      <c r="P140" s="226"/>
      <c r="Q140" s="226"/>
      <c r="R140" s="226"/>
      <c r="S140" s="226"/>
      <c r="T140" s="227"/>
      <c r="AT140" s="228" t="s">
        <v>191</v>
      </c>
      <c r="AU140" s="228" t="s">
        <v>83</v>
      </c>
      <c r="AV140" s="12" t="s">
        <v>83</v>
      </c>
      <c r="AW140" s="12" t="s">
        <v>37</v>
      </c>
      <c r="AX140" s="12" t="s">
        <v>74</v>
      </c>
      <c r="AY140" s="228" t="s">
        <v>182</v>
      </c>
    </row>
    <row r="141" spans="2:51" s="12" customFormat="1" ht="13.5">
      <c r="B141" s="217"/>
      <c r="C141" s="218"/>
      <c r="D141" s="219" t="s">
        <v>191</v>
      </c>
      <c r="E141" s="220" t="s">
        <v>21</v>
      </c>
      <c r="F141" s="221" t="s">
        <v>1179</v>
      </c>
      <c r="G141" s="218"/>
      <c r="H141" s="222">
        <v>0.20599999999999999</v>
      </c>
      <c r="I141" s="223"/>
      <c r="J141" s="218"/>
      <c r="K141" s="218"/>
      <c r="L141" s="224"/>
      <c r="M141" s="225"/>
      <c r="N141" s="226"/>
      <c r="O141" s="226"/>
      <c r="P141" s="226"/>
      <c r="Q141" s="226"/>
      <c r="R141" s="226"/>
      <c r="S141" s="226"/>
      <c r="T141" s="227"/>
      <c r="AT141" s="228" t="s">
        <v>191</v>
      </c>
      <c r="AU141" s="228" t="s">
        <v>83</v>
      </c>
      <c r="AV141" s="12" t="s">
        <v>83</v>
      </c>
      <c r="AW141" s="12" t="s">
        <v>37</v>
      </c>
      <c r="AX141" s="12" t="s">
        <v>74</v>
      </c>
      <c r="AY141" s="228" t="s">
        <v>182</v>
      </c>
    </row>
    <row r="142" spans="2:51" s="12" customFormat="1" ht="13.5">
      <c r="B142" s="217"/>
      <c r="C142" s="218"/>
      <c r="D142" s="219" t="s">
        <v>191</v>
      </c>
      <c r="E142" s="220" t="s">
        <v>21</v>
      </c>
      <c r="F142" s="221" t="s">
        <v>1180</v>
      </c>
      <c r="G142" s="218"/>
      <c r="H142" s="222">
        <v>0.108</v>
      </c>
      <c r="I142" s="223"/>
      <c r="J142" s="218"/>
      <c r="K142" s="218"/>
      <c r="L142" s="224"/>
      <c r="M142" s="225"/>
      <c r="N142" s="226"/>
      <c r="O142" s="226"/>
      <c r="P142" s="226"/>
      <c r="Q142" s="226"/>
      <c r="R142" s="226"/>
      <c r="S142" s="226"/>
      <c r="T142" s="227"/>
      <c r="AT142" s="228" t="s">
        <v>191</v>
      </c>
      <c r="AU142" s="228" t="s">
        <v>83</v>
      </c>
      <c r="AV142" s="12" t="s">
        <v>83</v>
      </c>
      <c r="AW142" s="12" t="s">
        <v>37</v>
      </c>
      <c r="AX142" s="12" t="s">
        <v>74</v>
      </c>
      <c r="AY142" s="228" t="s">
        <v>182</v>
      </c>
    </row>
    <row r="143" spans="2:51" s="12" customFormat="1" ht="13.5">
      <c r="B143" s="217"/>
      <c r="C143" s="218"/>
      <c r="D143" s="219" t="s">
        <v>191</v>
      </c>
      <c r="E143" s="220" t="s">
        <v>21</v>
      </c>
      <c r="F143" s="221" t="s">
        <v>1181</v>
      </c>
      <c r="G143" s="218"/>
      <c r="H143" s="222">
        <v>0.01</v>
      </c>
      <c r="I143" s="223"/>
      <c r="J143" s="218"/>
      <c r="K143" s="218"/>
      <c r="L143" s="224"/>
      <c r="M143" s="225"/>
      <c r="N143" s="226"/>
      <c r="O143" s="226"/>
      <c r="P143" s="226"/>
      <c r="Q143" s="226"/>
      <c r="R143" s="226"/>
      <c r="S143" s="226"/>
      <c r="T143" s="227"/>
      <c r="AT143" s="228" t="s">
        <v>191</v>
      </c>
      <c r="AU143" s="228" t="s">
        <v>83</v>
      </c>
      <c r="AV143" s="12" t="s">
        <v>83</v>
      </c>
      <c r="AW143" s="12" t="s">
        <v>37</v>
      </c>
      <c r="AX143" s="12" t="s">
        <v>74</v>
      </c>
      <c r="AY143" s="228" t="s">
        <v>182</v>
      </c>
    </row>
    <row r="144" spans="2:51" s="12" customFormat="1" ht="13.5">
      <c r="B144" s="217"/>
      <c r="C144" s="218"/>
      <c r="D144" s="219" t="s">
        <v>191</v>
      </c>
      <c r="E144" s="220" t="s">
        <v>21</v>
      </c>
      <c r="F144" s="221" t="s">
        <v>1182</v>
      </c>
      <c r="G144" s="218"/>
      <c r="H144" s="222">
        <v>0.108</v>
      </c>
      <c r="I144" s="223"/>
      <c r="J144" s="218"/>
      <c r="K144" s="218"/>
      <c r="L144" s="224"/>
      <c r="M144" s="225"/>
      <c r="N144" s="226"/>
      <c r="O144" s="226"/>
      <c r="P144" s="226"/>
      <c r="Q144" s="226"/>
      <c r="R144" s="226"/>
      <c r="S144" s="226"/>
      <c r="T144" s="227"/>
      <c r="AT144" s="228" t="s">
        <v>191</v>
      </c>
      <c r="AU144" s="228" t="s">
        <v>83</v>
      </c>
      <c r="AV144" s="12" t="s">
        <v>83</v>
      </c>
      <c r="AW144" s="12" t="s">
        <v>37</v>
      </c>
      <c r="AX144" s="12" t="s">
        <v>74</v>
      </c>
      <c r="AY144" s="228" t="s">
        <v>182</v>
      </c>
    </row>
    <row r="145" spans="2:65" s="12" customFormat="1" ht="13.5">
      <c r="B145" s="217"/>
      <c r="C145" s="218"/>
      <c r="D145" s="219" t="s">
        <v>191</v>
      </c>
      <c r="E145" s="220" t="s">
        <v>21</v>
      </c>
      <c r="F145" s="221" t="s">
        <v>1183</v>
      </c>
      <c r="G145" s="218"/>
      <c r="H145" s="222">
        <v>0.108</v>
      </c>
      <c r="I145" s="223"/>
      <c r="J145" s="218"/>
      <c r="K145" s="218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191</v>
      </c>
      <c r="AU145" s="228" t="s">
        <v>83</v>
      </c>
      <c r="AV145" s="12" t="s">
        <v>83</v>
      </c>
      <c r="AW145" s="12" t="s">
        <v>37</v>
      </c>
      <c r="AX145" s="12" t="s">
        <v>74</v>
      </c>
      <c r="AY145" s="228" t="s">
        <v>182</v>
      </c>
    </row>
    <row r="146" spans="2:65" s="12" customFormat="1" ht="13.5">
      <c r="B146" s="217"/>
      <c r="C146" s="218"/>
      <c r="D146" s="219" t="s">
        <v>191</v>
      </c>
      <c r="E146" s="220" t="s">
        <v>21</v>
      </c>
      <c r="F146" s="221" t="s">
        <v>1184</v>
      </c>
      <c r="G146" s="218"/>
      <c r="H146" s="222">
        <v>0.30399999999999999</v>
      </c>
      <c r="I146" s="223"/>
      <c r="J146" s="218"/>
      <c r="K146" s="218"/>
      <c r="L146" s="224"/>
      <c r="M146" s="225"/>
      <c r="N146" s="226"/>
      <c r="O146" s="226"/>
      <c r="P146" s="226"/>
      <c r="Q146" s="226"/>
      <c r="R146" s="226"/>
      <c r="S146" s="226"/>
      <c r="T146" s="227"/>
      <c r="AT146" s="228" t="s">
        <v>191</v>
      </c>
      <c r="AU146" s="228" t="s">
        <v>83</v>
      </c>
      <c r="AV146" s="12" t="s">
        <v>83</v>
      </c>
      <c r="AW146" s="12" t="s">
        <v>37</v>
      </c>
      <c r="AX146" s="12" t="s">
        <v>74</v>
      </c>
      <c r="AY146" s="228" t="s">
        <v>182</v>
      </c>
    </row>
    <row r="147" spans="2:65" s="12" customFormat="1" ht="13.5">
      <c r="B147" s="217"/>
      <c r="C147" s="218"/>
      <c r="D147" s="219" t="s">
        <v>191</v>
      </c>
      <c r="E147" s="220" t="s">
        <v>21</v>
      </c>
      <c r="F147" s="221" t="s">
        <v>1185</v>
      </c>
      <c r="G147" s="218"/>
      <c r="H147" s="222">
        <v>0.30399999999999999</v>
      </c>
      <c r="I147" s="223"/>
      <c r="J147" s="218"/>
      <c r="K147" s="218"/>
      <c r="L147" s="224"/>
      <c r="M147" s="225"/>
      <c r="N147" s="226"/>
      <c r="O147" s="226"/>
      <c r="P147" s="226"/>
      <c r="Q147" s="226"/>
      <c r="R147" s="226"/>
      <c r="S147" s="226"/>
      <c r="T147" s="227"/>
      <c r="AT147" s="228" t="s">
        <v>191</v>
      </c>
      <c r="AU147" s="228" t="s">
        <v>83</v>
      </c>
      <c r="AV147" s="12" t="s">
        <v>83</v>
      </c>
      <c r="AW147" s="12" t="s">
        <v>37</v>
      </c>
      <c r="AX147" s="12" t="s">
        <v>74</v>
      </c>
      <c r="AY147" s="228" t="s">
        <v>182</v>
      </c>
    </row>
    <row r="148" spans="2:65" s="12" customFormat="1" ht="13.5">
      <c r="B148" s="217"/>
      <c r="C148" s="218"/>
      <c r="D148" s="219" t="s">
        <v>191</v>
      </c>
      <c r="E148" s="220" t="s">
        <v>21</v>
      </c>
      <c r="F148" s="221" t="s">
        <v>1186</v>
      </c>
      <c r="G148" s="218"/>
      <c r="H148" s="222">
        <v>0.30399999999999999</v>
      </c>
      <c r="I148" s="223"/>
      <c r="J148" s="218"/>
      <c r="K148" s="218"/>
      <c r="L148" s="224"/>
      <c r="M148" s="225"/>
      <c r="N148" s="226"/>
      <c r="O148" s="226"/>
      <c r="P148" s="226"/>
      <c r="Q148" s="226"/>
      <c r="R148" s="226"/>
      <c r="S148" s="226"/>
      <c r="T148" s="227"/>
      <c r="AT148" s="228" t="s">
        <v>191</v>
      </c>
      <c r="AU148" s="228" t="s">
        <v>83</v>
      </c>
      <c r="AV148" s="12" t="s">
        <v>83</v>
      </c>
      <c r="AW148" s="12" t="s">
        <v>37</v>
      </c>
      <c r="AX148" s="12" t="s">
        <v>74</v>
      </c>
      <c r="AY148" s="228" t="s">
        <v>182</v>
      </c>
    </row>
    <row r="149" spans="2:65" s="12" customFormat="1" ht="13.5">
      <c r="B149" s="217"/>
      <c r="C149" s="218"/>
      <c r="D149" s="219" t="s">
        <v>191</v>
      </c>
      <c r="E149" s="220" t="s">
        <v>21</v>
      </c>
      <c r="F149" s="221" t="s">
        <v>1187</v>
      </c>
      <c r="G149" s="218"/>
      <c r="H149" s="222">
        <v>0.20599999999999999</v>
      </c>
      <c r="I149" s="223"/>
      <c r="J149" s="218"/>
      <c r="K149" s="218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191</v>
      </c>
      <c r="AU149" s="228" t="s">
        <v>83</v>
      </c>
      <c r="AV149" s="12" t="s">
        <v>83</v>
      </c>
      <c r="AW149" s="12" t="s">
        <v>37</v>
      </c>
      <c r="AX149" s="12" t="s">
        <v>74</v>
      </c>
      <c r="AY149" s="228" t="s">
        <v>182</v>
      </c>
    </row>
    <row r="150" spans="2:65" s="12" customFormat="1" ht="13.5">
      <c r="B150" s="217"/>
      <c r="C150" s="218"/>
      <c r="D150" s="219" t="s">
        <v>191</v>
      </c>
      <c r="E150" s="220" t="s">
        <v>21</v>
      </c>
      <c r="F150" s="221" t="s">
        <v>1188</v>
      </c>
      <c r="G150" s="218"/>
      <c r="H150" s="222">
        <v>0.30399999999999999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AT150" s="228" t="s">
        <v>191</v>
      </c>
      <c r="AU150" s="228" t="s">
        <v>83</v>
      </c>
      <c r="AV150" s="12" t="s">
        <v>83</v>
      </c>
      <c r="AW150" s="12" t="s">
        <v>37</v>
      </c>
      <c r="AX150" s="12" t="s">
        <v>74</v>
      </c>
      <c r="AY150" s="228" t="s">
        <v>182</v>
      </c>
    </row>
    <row r="151" spans="2:65" s="12" customFormat="1" ht="13.5">
      <c r="B151" s="217"/>
      <c r="C151" s="218"/>
      <c r="D151" s="219" t="s">
        <v>191</v>
      </c>
      <c r="E151" s="220" t="s">
        <v>21</v>
      </c>
      <c r="F151" s="221" t="s">
        <v>1189</v>
      </c>
      <c r="G151" s="218"/>
      <c r="H151" s="222">
        <v>0.30399999999999999</v>
      </c>
      <c r="I151" s="223"/>
      <c r="J151" s="218"/>
      <c r="K151" s="218"/>
      <c r="L151" s="224"/>
      <c r="M151" s="225"/>
      <c r="N151" s="226"/>
      <c r="O151" s="226"/>
      <c r="P151" s="226"/>
      <c r="Q151" s="226"/>
      <c r="R151" s="226"/>
      <c r="S151" s="226"/>
      <c r="T151" s="227"/>
      <c r="AT151" s="228" t="s">
        <v>191</v>
      </c>
      <c r="AU151" s="228" t="s">
        <v>83</v>
      </c>
      <c r="AV151" s="12" t="s">
        <v>83</v>
      </c>
      <c r="AW151" s="12" t="s">
        <v>37</v>
      </c>
      <c r="AX151" s="12" t="s">
        <v>74</v>
      </c>
      <c r="AY151" s="228" t="s">
        <v>182</v>
      </c>
    </row>
    <row r="152" spans="2:65" s="12" customFormat="1" ht="13.5">
      <c r="B152" s="217"/>
      <c r="C152" s="218"/>
      <c r="D152" s="219" t="s">
        <v>191</v>
      </c>
      <c r="E152" s="220" t="s">
        <v>21</v>
      </c>
      <c r="F152" s="221" t="s">
        <v>1190</v>
      </c>
      <c r="G152" s="218"/>
      <c r="H152" s="222">
        <v>0.30399999999999999</v>
      </c>
      <c r="I152" s="223"/>
      <c r="J152" s="218"/>
      <c r="K152" s="218"/>
      <c r="L152" s="224"/>
      <c r="M152" s="225"/>
      <c r="N152" s="226"/>
      <c r="O152" s="226"/>
      <c r="P152" s="226"/>
      <c r="Q152" s="226"/>
      <c r="R152" s="226"/>
      <c r="S152" s="226"/>
      <c r="T152" s="227"/>
      <c r="AT152" s="228" t="s">
        <v>191</v>
      </c>
      <c r="AU152" s="228" t="s">
        <v>83</v>
      </c>
      <c r="AV152" s="12" t="s">
        <v>83</v>
      </c>
      <c r="AW152" s="12" t="s">
        <v>37</v>
      </c>
      <c r="AX152" s="12" t="s">
        <v>74</v>
      </c>
      <c r="AY152" s="228" t="s">
        <v>182</v>
      </c>
    </row>
    <row r="153" spans="2:65" s="12" customFormat="1" ht="13.5">
      <c r="B153" s="217"/>
      <c r="C153" s="218"/>
      <c r="D153" s="219" t="s">
        <v>191</v>
      </c>
      <c r="E153" s="220" t="s">
        <v>21</v>
      </c>
      <c r="F153" s="221" t="s">
        <v>1191</v>
      </c>
      <c r="G153" s="218"/>
      <c r="H153" s="222">
        <v>0.30399999999999999</v>
      </c>
      <c r="I153" s="223"/>
      <c r="J153" s="218"/>
      <c r="K153" s="218"/>
      <c r="L153" s="224"/>
      <c r="M153" s="225"/>
      <c r="N153" s="226"/>
      <c r="O153" s="226"/>
      <c r="P153" s="226"/>
      <c r="Q153" s="226"/>
      <c r="R153" s="226"/>
      <c r="S153" s="226"/>
      <c r="T153" s="227"/>
      <c r="AT153" s="228" t="s">
        <v>191</v>
      </c>
      <c r="AU153" s="228" t="s">
        <v>83</v>
      </c>
      <c r="AV153" s="12" t="s">
        <v>83</v>
      </c>
      <c r="AW153" s="12" t="s">
        <v>37</v>
      </c>
      <c r="AX153" s="12" t="s">
        <v>74</v>
      </c>
      <c r="AY153" s="228" t="s">
        <v>182</v>
      </c>
    </row>
    <row r="154" spans="2:65" s="12" customFormat="1" ht="13.5">
      <c r="B154" s="217"/>
      <c r="C154" s="218"/>
      <c r="D154" s="219" t="s">
        <v>191</v>
      </c>
      <c r="E154" s="220" t="s">
        <v>21</v>
      </c>
      <c r="F154" s="221" t="s">
        <v>1192</v>
      </c>
      <c r="G154" s="218"/>
      <c r="H154" s="222">
        <v>0.30399999999999999</v>
      </c>
      <c r="I154" s="223"/>
      <c r="J154" s="218"/>
      <c r="K154" s="218"/>
      <c r="L154" s="224"/>
      <c r="M154" s="225"/>
      <c r="N154" s="226"/>
      <c r="O154" s="226"/>
      <c r="P154" s="226"/>
      <c r="Q154" s="226"/>
      <c r="R154" s="226"/>
      <c r="S154" s="226"/>
      <c r="T154" s="227"/>
      <c r="AT154" s="228" t="s">
        <v>191</v>
      </c>
      <c r="AU154" s="228" t="s">
        <v>83</v>
      </c>
      <c r="AV154" s="12" t="s">
        <v>83</v>
      </c>
      <c r="AW154" s="12" t="s">
        <v>37</v>
      </c>
      <c r="AX154" s="12" t="s">
        <v>74</v>
      </c>
      <c r="AY154" s="228" t="s">
        <v>182</v>
      </c>
    </row>
    <row r="155" spans="2:65" s="12" customFormat="1" ht="13.5">
      <c r="B155" s="217"/>
      <c r="C155" s="218"/>
      <c r="D155" s="219" t="s">
        <v>191</v>
      </c>
      <c r="E155" s="220" t="s">
        <v>21</v>
      </c>
      <c r="F155" s="221" t="s">
        <v>1193</v>
      </c>
      <c r="G155" s="218"/>
      <c r="H155" s="222">
        <v>0.20599999999999999</v>
      </c>
      <c r="I155" s="223"/>
      <c r="J155" s="218"/>
      <c r="K155" s="218"/>
      <c r="L155" s="224"/>
      <c r="M155" s="225"/>
      <c r="N155" s="226"/>
      <c r="O155" s="226"/>
      <c r="P155" s="226"/>
      <c r="Q155" s="226"/>
      <c r="R155" s="226"/>
      <c r="S155" s="226"/>
      <c r="T155" s="227"/>
      <c r="AT155" s="228" t="s">
        <v>191</v>
      </c>
      <c r="AU155" s="228" t="s">
        <v>83</v>
      </c>
      <c r="AV155" s="12" t="s">
        <v>83</v>
      </c>
      <c r="AW155" s="12" t="s">
        <v>37</v>
      </c>
      <c r="AX155" s="12" t="s">
        <v>74</v>
      </c>
      <c r="AY155" s="228" t="s">
        <v>182</v>
      </c>
    </row>
    <row r="156" spans="2:65" s="12" customFormat="1" ht="13.5">
      <c r="B156" s="217"/>
      <c r="C156" s="218"/>
      <c r="D156" s="219" t="s">
        <v>191</v>
      </c>
      <c r="E156" s="220" t="s">
        <v>21</v>
      </c>
      <c r="F156" s="221" t="s">
        <v>1194</v>
      </c>
      <c r="G156" s="218"/>
      <c r="H156" s="222">
        <v>0.20599999999999999</v>
      </c>
      <c r="I156" s="223"/>
      <c r="J156" s="218"/>
      <c r="K156" s="218"/>
      <c r="L156" s="224"/>
      <c r="M156" s="225"/>
      <c r="N156" s="226"/>
      <c r="O156" s="226"/>
      <c r="P156" s="226"/>
      <c r="Q156" s="226"/>
      <c r="R156" s="226"/>
      <c r="S156" s="226"/>
      <c r="T156" s="227"/>
      <c r="AT156" s="228" t="s">
        <v>191</v>
      </c>
      <c r="AU156" s="228" t="s">
        <v>83</v>
      </c>
      <c r="AV156" s="12" t="s">
        <v>83</v>
      </c>
      <c r="AW156" s="12" t="s">
        <v>37</v>
      </c>
      <c r="AX156" s="12" t="s">
        <v>74</v>
      </c>
      <c r="AY156" s="228" t="s">
        <v>182</v>
      </c>
    </row>
    <row r="157" spans="2:65" s="12" customFormat="1" ht="13.5">
      <c r="B157" s="217"/>
      <c r="C157" s="218"/>
      <c r="D157" s="219" t="s">
        <v>191</v>
      </c>
      <c r="E157" s="220" t="s">
        <v>21</v>
      </c>
      <c r="F157" s="221" t="s">
        <v>1195</v>
      </c>
      <c r="G157" s="218"/>
      <c r="H157" s="222">
        <v>0.01</v>
      </c>
      <c r="I157" s="223"/>
      <c r="J157" s="218"/>
      <c r="K157" s="218"/>
      <c r="L157" s="224"/>
      <c r="M157" s="225"/>
      <c r="N157" s="226"/>
      <c r="O157" s="226"/>
      <c r="P157" s="226"/>
      <c r="Q157" s="226"/>
      <c r="R157" s="226"/>
      <c r="S157" s="226"/>
      <c r="T157" s="227"/>
      <c r="AT157" s="228" t="s">
        <v>191</v>
      </c>
      <c r="AU157" s="228" t="s">
        <v>83</v>
      </c>
      <c r="AV157" s="12" t="s">
        <v>83</v>
      </c>
      <c r="AW157" s="12" t="s">
        <v>37</v>
      </c>
      <c r="AX157" s="12" t="s">
        <v>74</v>
      </c>
      <c r="AY157" s="228" t="s">
        <v>182</v>
      </c>
    </row>
    <row r="158" spans="2:65" s="14" customFormat="1" ht="13.5">
      <c r="B158" s="246"/>
      <c r="C158" s="247"/>
      <c r="D158" s="219" t="s">
        <v>191</v>
      </c>
      <c r="E158" s="248" t="s">
        <v>21</v>
      </c>
      <c r="F158" s="249" t="s">
        <v>281</v>
      </c>
      <c r="G158" s="247"/>
      <c r="H158" s="250">
        <v>6.4939999999999998</v>
      </c>
      <c r="I158" s="251"/>
      <c r="J158" s="247"/>
      <c r="K158" s="247"/>
      <c r="L158" s="252"/>
      <c r="M158" s="253"/>
      <c r="N158" s="254"/>
      <c r="O158" s="254"/>
      <c r="P158" s="254"/>
      <c r="Q158" s="254"/>
      <c r="R158" s="254"/>
      <c r="S158" s="254"/>
      <c r="T158" s="255"/>
      <c r="AT158" s="256" t="s">
        <v>191</v>
      </c>
      <c r="AU158" s="256" t="s">
        <v>83</v>
      </c>
      <c r="AV158" s="14" t="s">
        <v>189</v>
      </c>
      <c r="AW158" s="14" t="s">
        <v>37</v>
      </c>
      <c r="AX158" s="14" t="s">
        <v>81</v>
      </c>
      <c r="AY158" s="256" t="s">
        <v>182</v>
      </c>
    </row>
    <row r="159" spans="2:65" s="1" customFormat="1" ht="51" customHeight="1">
      <c r="B159" s="43"/>
      <c r="C159" s="205" t="s">
        <v>197</v>
      </c>
      <c r="D159" s="205" t="s">
        <v>184</v>
      </c>
      <c r="E159" s="206" t="s">
        <v>286</v>
      </c>
      <c r="F159" s="207" t="s">
        <v>287</v>
      </c>
      <c r="G159" s="208" t="s">
        <v>236</v>
      </c>
      <c r="H159" s="209">
        <v>1706.748</v>
      </c>
      <c r="I159" s="210"/>
      <c r="J159" s="211">
        <f>ROUND(I159*H159,2)</f>
        <v>0</v>
      </c>
      <c r="K159" s="207" t="s">
        <v>188</v>
      </c>
      <c r="L159" s="63"/>
      <c r="M159" s="212" t="s">
        <v>21</v>
      </c>
      <c r="N159" s="213" t="s">
        <v>45</v>
      </c>
      <c r="O159" s="44"/>
      <c r="P159" s="214">
        <f>O159*H159</f>
        <v>0</v>
      </c>
      <c r="Q159" s="214">
        <v>0</v>
      </c>
      <c r="R159" s="214">
        <f>Q159*H159</f>
        <v>0</v>
      </c>
      <c r="S159" s="214">
        <v>0</v>
      </c>
      <c r="T159" s="215">
        <f>S159*H159</f>
        <v>0</v>
      </c>
      <c r="AR159" s="26" t="s">
        <v>189</v>
      </c>
      <c r="AT159" s="26" t="s">
        <v>184</v>
      </c>
      <c r="AU159" s="26" t="s">
        <v>83</v>
      </c>
      <c r="AY159" s="26" t="s">
        <v>182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26" t="s">
        <v>81</v>
      </c>
      <c r="BK159" s="216">
        <f>ROUND(I159*H159,2)</f>
        <v>0</v>
      </c>
      <c r="BL159" s="26" t="s">
        <v>189</v>
      </c>
      <c r="BM159" s="26" t="s">
        <v>1196</v>
      </c>
    </row>
    <row r="160" spans="2:65" s="15" customFormat="1" ht="13.5">
      <c r="B160" s="267"/>
      <c r="C160" s="268"/>
      <c r="D160" s="219" t="s">
        <v>191</v>
      </c>
      <c r="E160" s="269" t="s">
        <v>21</v>
      </c>
      <c r="F160" s="270" t="s">
        <v>1197</v>
      </c>
      <c r="G160" s="268"/>
      <c r="H160" s="269" t="s">
        <v>21</v>
      </c>
      <c r="I160" s="271"/>
      <c r="J160" s="268"/>
      <c r="K160" s="268"/>
      <c r="L160" s="272"/>
      <c r="M160" s="273"/>
      <c r="N160" s="274"/>
      <c r="O160" s="274"/>
      <c r="P160" s="274"/>
      <c r="Q160" s="274"/>
      <c r="R160" s="274"/>
      <c r="S160" s="274"/>
      <c r="T160" s="275"/>
      <c r="AT160" s="276" t="s">
        <v>191</v>
      </c>
      <c r="AU160" s="276" t="s">
        <v>83</v>
      </c>
      <c r="AV160" s="15" t="s">
        <v>81</v>
      </c>
      <c r="AW160" s="15" t="s">
        <v>37</v>
      </c>
      <c r="AX160" s="15" t="s">
        <v>74</v>
      </c>
      <c r="AY160" s="276" t="s">
        <v>182</v>
      </c>
    </row>
    <row r="161" spans="2:51" s="12" customFormat="1" ht="13.5">
      <c r="B161" s="217"/>
      <c r="C161" s="218"/>
      <c r="D161" s="219" t="s">
        <v>191</v>
      </c>
      <c r="E161" s="220" t="s">
        <v>21</v>
      </c>
      <c r="F161" s="221" t="s">
        <v>1198</v>
      </c>
      <c r="G161" s="218"/>
      <c r="H161" s="222">
        <v>147.54300000000001</v>
      </c>
      <c r="I161" s="223"/>
      <c r="J161" s="218"/>
      <c r="K161" s="218"/>
      <c r="L161" s="224"/>
      <c r="M161" s="225"/>
      <c r="N161" s="226"/>
      <c r="O161" s="226"/>
      <c r="P161" s="226"/>
      <c r="Q161" s="226"/>
      <c r="R161" s="226"/>
      <c r="S161" s="226"/>
      <c r="T161" s="227"/>
      <c r="AT161" s="228" t="s">
        <v>191</v>
      </c>
      <c r="AU161" s="228" t="s">
        <v>83</v>
      </c>
      <c r="AV161" s="12" t="s">
        <v>83</v>
      </c>
      <c r="AW161" s="12" t="s">
        <v>37</v>
      </c>
      <c r="AX161" s="12" t="s">
        <v>74</v>
      </c>
      <c r="AY161" s="228" t="s">
        <v>182</v>
      </c>
    </row>
    <row r="162" spans="2:51" s="12" customFormat="1" ht="13.5">
      <c r="B162" s="217"/>
      <c r="C162" s="218"/>
      <c r="D162" s="219" t="s">
        <v>191</v>
      </c>
      <c r="E162" s="220" t="s">
        <v>21</v>
      </c>
      <c r="F162" s="221" t="s">
        <v>1199</v>
      </c>
      <c r="G162" s="218"/>
      <c r="H162" s="222">
        <v>1379.3910000000001</v>
      </c>
      <c r="I162" s="223"/>
      <c r="J162" s="218"/>
      <c r="K162" s="218"/>
      <c r="L162" s="224"/>
      <c r="M162" s="225"/>
      <c r="N162" s="226"/>
      <c r="O162" s="226"/>
      <c r="P162" s="226"/>
      <c r="Q162" s="226"/>
      <c r="R162" s="226"/>
      <c r="S162" s="226"/>
      <c r="T162" s="227"/>
      <c r="AT162" s="228" t="s">
        <v>191</v>
      </c>
      <c r="AU162" s="228" t="s">
        <v>83</v>
      </c>
      <c r="AV162" s="12" t="s">
        <v>83</v>
      </c>
      <c r="AW162" s="12" t="s">
        <v>37</v>
      </c>
      <c r="AX162" s="12" t="s">
        <v>74</v>
      </c>
      <c r="AY162" s="228" t="s">
        <v>182</v>
      </c>
    </row>
    <row r="163" spans="2:51" s="12" customFormat="1" ht="13.5">
      <c r="B163" s="217"/>
      <c r="C163" s="218"/>
      <c r="D163" s="219" t="s">
        <v>191</v>
      </c>
      <c r="E163" s="220" t="s">
        <v>21</v>
      </c>
      <c r="F163" s="221" t="s">
        <v>1200</v>
      </c>
      <c r="G163" s="218"/>
      <c r="H163" s="222">
        <v>24.568999999999999</v>
      </c>
      <c r="I163" s="223"/>
      <c r="J163" s="218"/>
      <c r="K163" s="218"/>
      <c r="L163" s="224"/>
      <c r="M163" s="225"/>
      <c r="N163" s="226"/>
      <c r="O163" s="226"/>
      <c r="P163" s="226"/>
      <c r="Q163" s="226"/>
      <c r="R163" s="226"/>
      <c r="S163" s="226"/>
      <c r="T163" s="227"/>
      <c r="AT163" s="228" t="s">
        <v>191</v>
      </c>
      <c r="AU163" s="228" t="s">
        <v>83</v>
      </c>
      <c r="AV163" s="12" t="s">
        <v>83</v>
      </c>
      <c r="AW163" s="12" t="s">
        <v>37</v>
      </c>
      <c r="AX163" s="12" t="s">
        <v>74</v>
      </c>
      <c r="AY163" s="228" t="s">
        <v>182</v>
      </c>
    </row>
    <row r="164" spans="2:51" s="12" customFormat="1" ht="13.5">
      <c r="B164" s="217"/>
      <c r="C164" s="218"/>
      <c r="D164" s="219" t="s">
        <v>191</v>
      </c>
      <c r="E164" s="220" t="s">
        <v>21</v>
      </c>
      <c r="F164" s="221" t="s">
        <v>1201</v>
      </c>
      <c r="G164" s="218"/>
      <c r="H164" s="222">
        <v>102.852</v>
      </c>
      <c r="I164" s="223"/>
      <c r="J164" s="218"/>
      <c r="K164" s="218"/>
      <c r="L164" s="224"/>
      <c r="M164" s="225"/>
      <c r="N164" s="226"/>
      <c r="O164" s="226"/>
      <c r="P164" s="226"/>
      <c r="Q164" s="226"/>
      <c r="R164" s="226"/>
      <c r="S164" s="226"/>
      <c r="T164" s="227"/>
      <c r="AT164" s="228" t="s">
        <v>191</v>
      </c>
      <c r="AU164" s="228" t="s">
        <v>83</v>
      </c>
      <c r="AV164" s="12" t="s">
        <v>83</v>
      </c>
      <c r="AW164" s="12" t="s">
        <v>37</v>
      </c>
      <c r="AX164" s="12" t="s">
        <v>74</v>
      </c>
      <c r="AY164" s="228" t="s">
        <v>182</v>
      </c>
    </row>
    <row r="165" spans="2:51" s="15" customFormat="1" ht="13.5">
      <c r="B165" s="267"/>
      <c r="C165" s="268"/>
      <c r="D165" s="219" t="s">
        <v>191</v>
      </c>
      <c r="E165" s="269" t="s">
        <v>21</v>
      </c>
      <c r="F165" s="270" t="s">
        <v>1202</v>
      </c>
      <c r="G165" s="268"/>
      <c r="H165" s="269" t="s">
        <v>21</v>
      </c>
      <c r="I165" s="271"/>
      <c r="J165" s="268"/>
      <c r="K165" s="268"/>
      <c r="L165" s="272"/>
      <c r="M165" s="273"/>
      <c r="N165" s="274"/>
      <c r="O165" s="274"/>
      <c r="P165" s="274"/>
      <c r="Q165" s="274"/>
      <c r="R165" s="274"/>
      <c r="S165" s="274"/>
      <c r="T165" s="275"/>
      <c r="AT165" s="276" t="s">
        <v>191</v>
      </c>
      <c r="AU165" s="276" t="s">
        <v>83</v>
      </c>
      <c r="AV165" s="15" t="s">
        <v>81</v>
      </c>
      <c r="AW165" s="15" t="s">
        <v>37</v>
      </c>
      <c r="AX165" s="15" t="s">
        <v>74</v>
      </c>
      <c r="AY165" s="276" t="s">
        <v>182</v>
      </c>
    </row>
    <row r="166" spans="2:51" s="12" customFormat="1" ht="13.5">
      <c r="B166" s="217"/>
      <c r="C166" s="218"/>
      <c r="D166" s="219" t="s">
        <v>191</v>
      </c>
      <c r="E166" s="220" t="s">
        <v>21</v>
      </c>
      <c r="F166" s="221" t="s">
        <v>1203</v>
      </c>
      <c r="G166" s="218"/>
      <c r="H166" s="222">
        <v>0.17499999999999999</v>
      </c>
      <c r="I166" s="223"/>
      <c r="J166" s="218"/>
      <c r="K166" s="218"/>
      <c r="L166" s="224"/>
      <c r="M166" s="225"/>
      <c r="N166" s="226"/>
      <c r="O166" s="226"/>
      <c r="P166" s="226"/>
      <c r="Q166" s="226"/>
      <c r="R166" s="226"/>
      <c r="S166" s="226"/>
      <c r="T166" s="227"/>
      <c r="AT166" s="228" t="s">
        <v>191</v>
      </c>
      <c r="AU166" s="228" t="s">
        <v>83</v>
      </c>
      <c r="AV166" s="12" t="s">
        <v>83</v>
      </c>
      <c r="AW166" s="12" t="s">
        <v>37</v>
      </c>
      <c r="AX166" s="12" t="s">
        <v>74</v>
      </c>
      <c r="AY166" s="228" t="s">
        <v>182</v>
      </c>
    </row>
    <row r="167" spans="2:51" s="12" customFormat="1" ht="13.5">
      <c r="B167" s="217"/>
      <c r="C167" s="218"/>
      <c r="D167" s="219" t="s">
        <v>191</v>
      </c>
      <c r="E167" s="220" t="s">
        <v>21</v>
      </c>
      <c r="F167" s="221" t="s">
        <v>1204</v>
      </c>
      <c r="G167" s="218"/>
      <c r="H167" s="222">
        <v>2.2789999999999999</v>
      </c>
      <c r="I167" s="223"/>
      <c r="J167" s="218"/>
      <c r="K167" s="218"/>
      <c r="L167" s="224"/>
      <c r="M167" s="225"/>
      <c r="N167" s="226"/>
      <c r="O167" s="226"/>
      <c r="P167" s="226"/>
      <c r="Q167" s="226"/>
      <c r="R167" s="226"/>
      <c r="S167" s="226"/>
      <c r="T167" s="227"/>
      <c r="AT167" s="228" t="s">
        <v>191</v>
      </c>
      <c r="AU167" s="228" t="s">
        <v>83</v>
      </c>
      <c r="AV167" s="12" t="s">
        <v>83</v>
      </c>
      <c r="AW167" s="12" t="s">
        <v>37</v>
      </c>
      <c r="AX167" s="12" t="s">
        <v>74</v>
      </c>
      <c r="AY167" s="228" t="s">
        <v>182</v>
      </c>
    </row>
    <row r="168" spans="2:51" s="12" customFormat="1" ht="13.5">
      <c r="B168" s="217"/>
      <c r="C168" s="218"/>
      <c r="D168" s="219" t="s">
        <v>191</v>
      </c>
      <c r="E168" s="220" t="s">
        <v>21</v>
      </c>
      <c r="F168" s="221" t="s">
        <v>1205</v>
      </c>
      <c r="G168" s="218"/>
      <c r="H168" s="222">
        <v>0.59399999999999997</v>
      </c>
      <c r="I168" s="223"/>
      <c r="J168" s="218"/>
      <c r="K168" s="218"/>
      <c r="L168" s="224"/>
      <c r="M168" s="225"/>
      <c r="N168" s="226"/>
      <c r="O168" s="226"/>
      <c r="P168" s="226"/>
      <c r="Q168" s="226"/>
      <c r="R168" s="226"/>
      <c r="S168" s="226"/>
      <c r="T168" s="227"/>
      <c r="AT168" s="228" t="s">
        <v>191</v>
      </c>
      <c r="AU168" s="228" t="s">
        <v>83</v>
      </c>
      <c r="AV168" s="12" t="s">
        <v>83</v>
      </c>
      <c r="AW168" s="12" t="s">
        <v>37</v>
      </c>
      <c r="AX168" s="12" t="s">
        <v>74</v>
      </c>
      <c r="AY168" s="228" t="s">
        <v>182</v>
      </c>
    </row>
    <row r="169" spans="2:51" s="12" customFormat="1" ht="13.5">
      <c r="B169" s="217"/>
      <c r="C169" s="218"/>
      <c r="D169" s="219" t="s">
        <v>191</v>
      </c>
      <c r="E169" s="220" t="s">
        <v>21</v>
      </c>
      <c r="F169" s="221" t="s">
        <v>1206</v>
      </c>
      <c r="G169" s="218"/>
      <c r="H169" s="222">
        <v>0.435</v>
      </c>
      <c r="I169" s="223"/>
      <c r="J169" s="218"/>
      <c r="K169" s="218"/>
      <c r="L169" s="224"/>
      <c r="M169" s="225"/>
      <c r="N169" s="226"/>
      <c r="O169" s="226"/>
      <c r="P169" s="226"/>
      <c r="Q169" s="226"/>
      <c r="R169" s="226"/>
      <c r="S169" s="226"/>
      <c r="T169" s="227"/>
      <c r="AT169" s="228" t="s">
        <v>191</v>
      </c>
      <c r="AU169" s="228" t="s">
        <v>83</v>
      </c>
      <c r="AV169" s="12" t="s">
        <v>83</v>
      </c>
      <c r="AW169" s="12" t="s">
        <v>37</v>
      </c>
      <c r="AX169" s="12" t="s">
        <v>74</v>
      </c>
      <c r="AY169" s="228" t="s">
        <v>182</v>
      </c>
    </row>
    <row r="170" spans="2:51" s="12" customFormat="1" ht="13.5">
      <c r="B170" s="217"/>
      <c r="C170" s="218"/>
      <c r="D170" s="219" t="s">
        <v>191</v>
      </c>
      <c r="E170" s="220" t="s">
        <v>21</v>
      </c>
      <c r="F170" s="221" t="s">
        <v>1207</v>
      </c>
      <c r="G170" s="218"/>
      <c r="H170" s="222">
        <v>1.7000000000000001E-2</v>
      </c>
      <c r="I170" s="223"/>
      <c r="J170" s="218"/>
      <c r="K170" s="218"/>
      <c r="L170" s="224"/>
      <c r="M170" s="225"/>
      <c r="N170" s="226"/>
      <c r="O170" s="226"/>
      <c r="P170" s="226"/>
      <c r="Q170" s="226"/>
      <c r="R170" s="226"/>
      <c r="S170" s="226"/>
      <c r="T170" s="227"/>
      <c r="AT170" s="228" t="s">
        <v>191</v>
      </c>
      <c r="AU170" s="228" t="s">
        <v>83</v>
      </c>
      <c r="AV170" s="12" t="s">
        <v>83</v>
      </c>
      <c r="AW170" s="12" t="s">
        <v>37</v>
      </c>
      <c r="AX170" s="12" t="s">
        <v>74</v>
      </c>
      <c r="AY170" s="228" t="s">
        <v>182</v>
      </c>
    </row>
    <row r="171" spans="2:51" s="12" customFormat="1" ht="13.5">
      <c r="B171" s="217"/>
      <c r="C171" s="218"/>
      <c r="D171" s="219" t="s">
        <v>191</v>
      </c>
      <c r="E171" s="220" t="s">
        <v>21</v>
      </c>
      <c r="F171" s="221" t="s">
        <v>1208</v>
      </c>
      <c r="G171" s="218"/>
      <c r="H171" s="222">
        <v>0.17499999999999999</v>
      </c>
      <c r="I171" s="223"/>
      <c r="J171" s="218"/>
      <c r="K171" s="218"/>
      <c r="L171" s="224"/>
      <c r="M171" s="225"/>
      <c r="N171" s="226"/>
      <c r="O171" s="226"/>
      <c r="P171" s="226"/>
      <c r="Q171" s="226"/>
      <c r="R171" s="226"/>
      <c r="S171" s="226"/>
      <c r="T171" s="227"/>
      <c r="AT171" s="228" t="s">
        <v>191</v>
      </c>
      <c r="AU171" s="228" t="s">
        <v>83</v>
      </c>
      <c r="AV171" s="12" t="s">
        <v>83</v>
      </c>
      <c r="AW171" s="12" t="s">
        <v>37</v>
      </c>
      <c r="AX171" s="12" t="s">
        <v>74</v>
      </c>
      <c r="AY171" s="228" t="s">
        <v>182</v>
      </c>
    </row>
    <row r="172" spans="2:51" s="12" customFormat="1" ht="13.5">
      <c r="B172" s="217"/>
      <c r="C172" s="218"/>
      <c r="D172" s="219" t="s">
        <v>191</v>
      </c>
      <c r="E172" s="220" t="s">
        <v>21</v>
      </c>
      <c r="F172" s="221" t="s">
        <v>1209</v>
      </c>
      <c r="G172" s="218"/>
      <c r="H172" s="222">
        <v>0.11899999999999999</v>
      </c>
      <c r="I172" s="223"/>
      <c r="J172" s="218"/>
      <c r="K172" s="218"/>
      <c r="L172" s="224"/>
      <c r="M172" s="225"/>
      <c r="N172" s="226"/>
      <c r="O172" s="226"/>
      <c r="P172" s="226"/>
      <c r="Q172" s="226"/>
      <c r="R172" s="226"/>
      <c r="S172" s="226"/>
      <c r="T172" s="227"/>
      <c r="AT172" s="228" t="s">
        <v>191</v>
      </c>
      <c r="AU172" s="228" t="s">
        <v>83</v>
      </c>
      <c r="AV172" s="12" t="s">
        <v>83</v>
      </c>
      <c r="AW172" s="12" t="s">
        <v>37</v>
      </c>
      <c r="AX172" s="12" t="s">
        <v>74</v>
      </c>
      <c r="AY172" s="228" t="s">
        <v>182</v>
      </c>
    </row>
    <row r="173" spans="2:51" s="12" customFormat="1" ht="13.5">
      <c r="B173" s="217"/>
      <c r="C173" s="218"/>
      <c r="D173" s="219" t="s">
        <v>191</v>
      </c>
      <c r="E173" s="220" t="s">
        <v>21</v>
      </c>
      <c r="F173" s="221" t="s">
        <v>1210</v>
      </c>
      <c r="G173" s="218"/>
      <c r="H173" s="222">
        <v>0.154</v>
      </c>
      <c r="I173" s="223"/>
      <c r="J173" s="218"/>
      <c r="K173" s="218"/>
      <c r="L173" s="224"/>
      <c r="M173" s="225"/>
      <c r="N173" s="226"/>
      <c r="O173" s="226"/>
      <c r="P173" s="226"/>
      <c r="Q173" s="226"/>
      <c r="R173" s="226"/>
      <c r="S173" s="226"/>
      <c r="T173" s="227"/>
      <c r="AT173" s="228" t="s">
        <v>191</v>
      </c>
      <c r="AU173" s="228" t="s">
        <v>83</v>
      </c>
      <c r="AV173" s="12" t="s">
        <v>83</v>
      </c>
      <c r="AW173" s="12" t="s">
        <v>37</v>
      </c>
      <c r="AX173" s="12" t="s">
        <v>74</v>
      </c>
      <c r="AY173" s="228" t="s">
        <v>182</v>
      </c>
    </row>
    <row r="174" spans="2:51" s="15" customFormat="1" ht="13.5">
      <c r="B174" s="267"/>
      <c r="C174" s="268"/>
      <c r="D174" s="219" t="s">
        <v>191</v>
      </c>
      <c r="E174" s="269" t="s">
        <v>21</v>
      </c>
      <c r="F174" s="270" t="s">
        <v>1211</v>
      </c>
      <c r="G174" s="268"/>
      <c r="H174" s="269" t="s">
        <v>21</v>
      </c>
      <c r="I174" s="271"/>
      <c r="J174" s="268"/>
      <c r="K174" s="268"/>
      <c r="L174" s="272"/>
      <c r="M174" s="273"/>
      <c r="N174" s="274"/>
      <c r="O174" s="274"/>
      <c r="P174" s="274"/>
      <c r="Q174" s="274"/>
      <c r="R174" s="274"/>
      <c r="S174" s="274"/>
      <c r="T174" s="275"/>
      <c r="AT174" s="276" t="s">
        <v>191</v>
      </c>
      <c r="AU174" s="276" t="s">
        <v>83</v>
      </c>
      <c r="AV174" s="15" t="s">
        <v>81</v>
      </c>
      <c r="AW174" s="15" t="s">
        <v>37</v>
      </c>
      <c r="AX174" s="15" t="s">
        <v>74</v>
      </c>
      <c r="AY174" s="276" t="s">
        <v>182</v>
      </c>
    </row>
    <row r="175" spans="2:51" s="12" customFormat="1" ht="13.5">
      <c r="B175" s="217"/>
      <c r="C175" s="218"/>
      <c r="D175" s="219" t="s">
        <v>191</v>
      </c>
      <c r="E175" s="220" t="s">
        <v>21</v>
      </c>
      <c r="F175" s="221" t="s">
        <v>1212</v>
      </c>
      <c r="G175" s="218"/>
      <c r="H175" s="222">
        <v>5.1950000000000003</v>
      </c>
      <c r="I175" s="223"/>
      <c r="J175" s="218"/>
      <c r="K175" s="218"/>
      <c r="L175" s="224"/>
      <c r="M175" s="225"/>
      <c r="N175" s="226"/>
      <c r="O175" s="226"/>
      <c r="P175" s="226"/>
      <c r="Q175" s="226"/>
      <c r="R175" s="226"/>
      <c r="S175" s="226"/>
      <c r="T175" s="227"/>
      <c r="AT175" s="228" t="s">
        <v>191</v>
      </c>
      <c r="AU175" s="228" t="s">
        <v>83</v>
      </c>
      <c r="AV175" s="12" t="s">
        <v>83</v>
      </c>
      <c r="AW175" s="12" t="s">
        <v>37</v>
      </c>
      <c r="AX175" s="12" t="s">
        <v>74</v>
      </c>
      <c r="AY175" s="228" t="s">
        <v>182</v>
      </c>
    </row>
    <row r="176" spans="2:51" s="12" customFormat="1" ht="13.5">
      <c r="B176" s="217"/>
      <c r="C176" s="218"/>
      <c r="D176" s="219" t="s">
        <v>191</v>
      </c>
      <c r="E176" s="220" t="s">
        <v>21</v>
      </c>
      <c r="F176" s="221" t="s">
        <v>1213</v>
      </c>
      <c r="G176" s="218"/>
      <c r="H176" s="222">
        <v>1.21</v>
      </c>
      <c r="I176" s="223"/>
      <c r="J176" s="218"/>
      <c r="K176" s="218"/>
      <c r="L176" s="224"/>
      <c r="M176" s="225"/>
      <c r="N176" s="226"/>
      <c r="O176" s="226"/>
      <c r="P176" s="226"/>
      <c r="Q176" s="226"/>
      <c r="R176" s="226"/>
      <c r="S176" s="226"/>
      <c r="T176" s="227"/>
      <c r="AT176" s="228" t="s">
        <v>191</v>
      </c>
      <c r="AU176" s="228" t="s">
        <v>83</v>
      </c>
      <c r="AV176" s="12" t="s">
        <v>83</v>
      </c>
      <c r="AW176" s="12" t="s">
        <v>37</v>
      </c>
      <c r="AX176" s="12" t="s">
        <v>74</v>
      </c>
      <c r="AY176" s="228" t="s">
        <v>182</v>
      </c>
    </row>
    <row r="177" spans="2:51" s="12" customFormat="1" ht="13.5">
      <c r="B177" s="217"/>
      <c r="C177" s="218"/>
      <c r="D177" s="219" t="s">
        <v>191</v>
      </c>
      <c r="E177" s="220" t="s">
        <v>21</v>
      </c>
      <c r="F177" s="221" t="s">
        <v>1214</v>
      </c>
      <c r="G177" s="218"/>
      <c r="H177" s="222">
        <v>1.28</v>
      </c>
      <c r="I177" s="223"/>
      <c r="J177" s="218"/>
      <c r="K177" s="218"/>
      <c r="L177" s="224"/>
      <c r="M177" s="225"/>
      <c r="N177" s="226"/>
      <c r="O177" s="226"/>
      <c r="P177" s="226"/>
      <c r="Q177" s="226"/>
      <c r="R177" s="226"/>
      <c r="S177" s="226"/>
      <c r="T177" s="227"/>
      <c r="AT177" s="228" t="s">
        <v>191</v>
      </c>
      <c r="AU177" s="228" t="s">
        <v>83</v>
      </c>
      <c r="AV177" s="12" t="s">
        <v>83</v>
      </c>
      <c r="AW177" s="12" t="s">
        <v>37</v>
      </c>
      <c r="AX177" s="12" t="s">
        <v>74</v>
      </c>
      <c r="AY177" s="228" t="s">
        <v>182</v>
      </c>
    </row>
    <row r="178" spans="2:51" s="12" customFormat="1" ht="13.5">
      <c r="B178" s="217"/>
      <c r="C178" s="218"/>
      <c r="D178" s="219" t="s">
        <v>191</v>
      </c>
      <c r="E178" s="220" t="s">
        <v>21</v>
      </c>
      <c r="F178" s="221" t="s">
        <v>1215</v>
      </c>
      <c r="G178" s="218"/>
      <c r="H178" s="222">
        <v>1.4059999999999999</v>
      </c>
      <c r="I178" s="223"/>
      <c r="J178" s="218"/>
      <c r="K178" s="218"/>
      <c r="L178" s="224"/>
      <c r="M178" s="225"/>
      <c r="N178" s="226"/>
      <c r="O178" s="226"/>
      <c r="P178" s="226"/>
      <c r="Q178" s="226"/>
      <c r="R178" s="226"/>
      <c r="S178" s="226"/>
      <c r="T178" s="227"/>
      <c r="AT178" s="228" t="s">
        <v>191</v>
      </c>
      <c r="AU178" s="228" t="s">
        <v>83</v>
      </c>
      <c r="AV178" s="12" t="s">
        <v>83</v>
      </c>
      <c r="AW178" s="12" t="s">
        <v>37</v>
      </c>
      <c r="AX178" s="12" t="s">
        <v>74</v>
      </c>
      <c r="AY178" s="228" t="s">
        <v>182</v>
      </c>
    </row>
    <row r="179" spans="2:51" s="12" customFormat="1" ht="13.5">
      <c r="B179" s="217"/>
      <c r="C179" s="218"/>
      <c r="D179" s="219" t="s">
        <v>191</v>
      </c>
      <c r="E179" s="220" t="s">
        <v>21</v>
      </c>
      <c r="F179" s="221" t="s">
        <v>1216</v>
      </c>
      <c r="G179" s="218"/>
      <c r="H179" s="222">
        <v>1.5389999999999999</v>
      </c>
      <c r="I179" s="223"/>
      <c r="J179" s="218"/>
      <c r="K179" s="218"/>
      <c r="L179" s="224"/>
      <c r="M179" s="225"/>
      <c r="N179" s="226"/>
      <c r="O179" s="226"/>
      <c r="P179" s="226"/>
      <c r="Q179" s="226"/>
      <c r="R179" s="226"/>
      <c r="S179" s="226"/>
      <c r="T179" s="227"/>
      <c r="AT179" s="228" t="s">
        <v>191</v>
      </c>
      <c r="AU179" s="228" t="s">
        <v>83</v>
      </c>
      <c r="AV179" s="12" t="s">
        <v>83</v>
      </c>
      <c r="AW179" s="12" t="s">
        <v>37</v>
      </c>
      <c r="AX179" s="12" t="s">
        <v>74</v>
      </c>
      <c r="AY179" s="228" t="s">
        <v>182</v>
      </c>
    </row>
    <row r="180" spans="2:51" s="12" customFormat="1" ht="13.5">
      <c r="B180" s="217"/>
      <c r="C180" s="218"/>
      <c r="D180" s="219" t="s">
        <v>191</v>
      </c>
      <c r="E180" s="220" t="s">
        <v>21</v>
      </c>
      <c r="F180" s="221" t="s">
        <v>1217</v>
      </c>
      <c r="G180" s="218"/>
      <c r="H180" s="222">
        <v>1.8140000000000001</v>
      </c>
      <c r="I180" s="223"/>
      <c r="J180" s="218"/>
      <c r="K180" s="218"/>
      <c r="L180" s="224"/>
      <c r="M180" s="225"/>
      <c r="N180" s="226"/>
      <c r="O180" s="226"/>
      <c r="P180" s="226"/>
      <c r="Q180" s="226"/>
      <c r="R180" s="226"/>
      <c r="S180" s="226"/>
      <c r="T180" s="227"/>
      <c r="AT180" s="228" t="s">
        <v>191</v>
      </c>
      <c r="AU180" s="228" t="s">
        <v>83</v>
      </c>
      <c r="AV180" s="12" t="s">
        <v>83</v>
      </c>
      <c r="AW180" s="12" t="s">
        <v>37</v>
      </c>
      <c r="AX180" s="12" t="s">
        <v>74</v>
      </c>
      <c r="AY180" s="228" t="s">
        <v>182</v>
      </c>
    </row>
    <row r="181" spans="2:51" s="12" customFormat="1" ht="13.5">
      <c r="B181" s="217"/>
      <c r="C181" s="218"/>
      <c r="D181" s="219" t="s">
        <v>191</v>
      </c>
      <c r="E181" s="220" t="s">
        <v>21</v>
      </c>
      <c r="F181" s="221" t="s">
        <v>1218</v>
      </c>
      <c r="G181" s="218"/>
      <c r="H181" s="222">
        <v>1.7989999999999999</v>
      </c>
      <c r="I181" s="223"/>
      <c r="J181" s="218"/>
      <c r="K181" s="218"/>
      <c r="L181" s="224"/>
      <c r="M181" s="225"/>
      <c r="N181" s="226"/>
      <c r="O181" s="226"/>
      <c r="P181" s="226"/>
      <c r="Q181" s="226"/>
      <c r="R181" s="226"/>
      <c r="S181" s="226"/>
      <c r="T181" s="227"/>
      <c r="AT181" s="228" t="s">
        <v>191</v>
      </c>
      <c r="AU181" s="228" t="s">
        <v>83</v>
      </c>
      <c r="AV181" s="12" t="s">
        <v>83</v>
      </c>
      <c r="AW181" s="12" t="s">
        <v>37</v>
      </c>
      <c r="AX181" s="12" t="s">
        <v>74</v>
      </c>
      <c r="AY181" s="228" t="s">
        <v>182</v>
      </c>
    </row>
    <row r="182" spans="2:51" s="12" customFormat="1" ht="13.5">
      <c r="B182" s="217"/>
      <c r="C182" s="218"/>
      <c r="D182" s="219" t="s">
        <v>191</v>
      </c>
      <c r="E182" s="220" t="s">
        <v>21</v>
      </c>
      <c r="F182" s="221" t="s">
        <v>1219</v>
      </c>
      <c r="G182" s="218"/>
      <c r="H182" s="222">
        <v>1.9450000000000001</v>
      </c>
      <c r="I182" s="223"/>
      <c r="J182" s="218"/>
      <c r="K182" s="218"/>
      <c r="L182" s="224"/>
      <c r="M182" s="225"/>
      <c r="N182" s="226"/>
      <c r="O182" s="226"/>
      <c r="P182" s="226"/>
      <c r="Q182" s="226"/>
      <c r="R182" s="226"/>
      <c r="S182" s="226"/>
      <c r="T182" s="227"/>
      <c r="AT182" s="228" t="s">
        <v>191</v>
      </c>
      <c r="AU182" s="228" t="s">
        <v>83</v>
      </c>
      <c r="AV182" s="12" t="s">
        <v>83</v>
      </c>
      <c r="AW182" s="12" t="s">
        <v>37</v>
      </c>
      <c r="AX182" s="12" t="s">
        <v>74</v>
      </c>
      <c r="AY182" s="228" t="s">
        <v>182</v>
      </c>
    </row>
    <row r="183" spans="2:51" s="12" customFormat="1" ht="13.5">
      <c r="B183" s="217"/>
      <c r="C183" s="218"/>
      <c r="D183" s="219" t="s">
        <v>191</v>
      </c>
      <c r="E183" s="220" t="s">
        <v>21</v>
      </c>
      <c r="F183" s="221" t="s">
        <v>1220</v>
      </c>
      <c r="G183" s="218"/>
      <c r="H183" s="222">
        <v>1.2410000000000001</v>
      </c>
      <c r="I183" s="223"/>
      <c r="J183" s="218"/>
      <c r="K183" s="218"/>
      <c r="L183" s="224"/>
      <c r="M183" s="225"/>
      <c r="N183" s="226"/>
      <c r="O183" s="226"/>
      <c r="P183" s="226"/>
      <c r="Q183" s="226"/>
      <c r="R183" s="226"/>
      <c r="S183" s="226"/>
      <c r="T183" s="227"/>
      <c r="AT183" s="228" t="s">
        <v>191</v>
      </c>
      <c r="AU183" s="228" t="s">
        <v>83</v>
      </c>
      <c r="AV183" s="12" t="s">
        <v>83</v>
      </c>
      <c r="AW183" s="12" t="s">
        <v>37</v>
      </c>
      <c r="AX183" s="12" t="s">
        <v>74</v>
      </c>
      <c r="AY183" s="228" t="s">
        <v>182</v>
      </c>
    </row>
    <row r="184" spans="2:51" s="12" customFormat="1" ht="13.5">
      <c r="B184" s="217"/>
      <c r="C184" s="218"/>
      <c r="D184" s="219" t="s">
        <v>191</v>
      </c>
      <c r="E184" s="220" t="s">
        <v>21</v>
      </c>
      <c r="F184" s="221" t="s">
        <v>1221</v>
      </c>
      <c r="G184" s="218"/>
      <c r="H184" s="222">
        <v>1.39</v>
      </c>
      <c r="I184" s="223"/>
      <c r="J184" s="218"/>
      <c r="K184" s="218"/>
      <c r="L184" s="224"/>
      <c r="M184" s="225"/>
      <c r="N184" s="226"/>
      <c r="O184" s="226"/>
      <c r="P184" s="226"/>
      <c r="Q184" s="226"/>
      <c r="R184" s="226"/>
      <c r="S184" s="226"/>
      <c r="T184" s="227"/>
      <c r="AT184" s="228" t="s">
        <v>191</v>
      </c>
      <c r="AU184" s="228" t="s">
        <v>83</v>
      </c>
      <c r="AV184" s="12" t="s">
        <v>83</v>
      </c>
      <c r="AW184" s="12" t="s">
        <v>37</v>
      </c>
      <c r="AX184" s="12" t="s">
        <v>74</v>
      </c>
      <c r="AY184" s="228" t="s">
        <v>182</v>
      </c>
    </row>
    <row r="185" spans="2:51" s="12" customFormat="1" ht="13.5">
      <c r="B185" s="217"/>
      <c r="C185" s="218"/>
      <c r="D185" s="219" t="s">
        <v>191</v>
      </c>
      <c r="E185" s="220" t="s">
        <v>21</v>
      </c>
      <c r="F185" s="221" t="s">
        <v>1222</v>
      </c>
      <c r="G185" s="218"/>
      <c r="H185" s="222">
        <v>1.5</v>
      </c>
      <c r="I185" s="223"/>
      <c r="J185" s="218"/>
      <c r="K185" s="218"/>
      <c r="L185" s="224"/>
      <c r="M185" s="225"/>
      <c r="N185" s="226"/>
      <c r="O185" s="226"/>
      <c r="P185" s="226"/>
      <c r="Q185" s="226"/>
      <c r="R185" s="226"/>
      <c r="S185" s="226"/>
      <c r="T185" s="227"/>
      <c r="AT185" s="228" t="s">
        <v>191</v>
      </c>
      <c r="AU185" s="228" t="s">
        <v>83</v>
      </c>
      <c r="AV185" s="12" t="s">
        <v>83</v>
      </c>
      <c r="AW185" s="12" t="s">
        <v>37</v>
      </c>
      <c r="AX185" s="12" t="s">
        <v>74</v>
      </c>
      <c r="AY185" s="228" t="s">
        <v>182</v>
      </c>
    </row>
    <row r="186" spans="2:51" s="12" customFormat="1" ht="13.5">
      <c r="B186" s="217"/>
      <c r="C186" s="218"/>
      <c r="D186" s="219" t="s">
        <v>191</v>
      </c>
      <c r="E186" s="220" t="s">
        <v>21</v>
      </c>
      <c r="F186" s="221" t="s">
        <v>1223</v>
      </c>
      <c r="G186" s="218"/>
      <c r="H186" s="222">
        <v>1.6339999999999999</v>
      </c>
      <c r="I186" s="223"/>
      <c r="J186" s="218"/>
      <c r="K186" s="218"/>
      <c r="L186" s="224"/>
      <c r="M186" s="225"/>
      <c r="N186" s="226"/>
      <c r="O186" s="226"/>
      <c r="P186" s="226"/>
      <c r="Q186" s="226"/>
      <c r="R186" s="226"/>
      <c r="S186" s="226"/>
      <c r="T186" s="227"/>
      <c r="AT186" s="228" t="s">
        <v>191</v>
      </c>
      <c r="AU186" s="228" t="s">
        <v>83</v>
      </c>
      <c r="AV186" s="12" t="s">
        <v>83</v>
      </c>
      <c r="AW186" s="12" t="s">
        <v>37</v>
      </c>
      <c r="AX186" s="12" t="s">
        <v>74</v>
      </c>
      <c r="AY186" s="228" t="s">
        <v>182</v>
      </c>
    </row>
    <row r="187" spans="2:51" s="12" customFormat="1" ht="13.5">
      <c r="B187" s="217"/>
      <c r="C187" s="218"/>
      <c r="D187" s="219" t="s">
        <v>191</v>
      </c>
      <c r="E187" s="220" t="s">
        <v>21</v>
      </c>
      <c r="F187" s="221" t="s">
        <v>1224</v>
      </c>
      <c r="G187" s="218"/>
      <c r="H187" s="222">
        <v>1.2250000000000001</v>
      </c>
      <c r="I187" s="223"/>
      <c r="J187" s="218"/>
      <c r="K187" s="218"/>
      <c r="L187" s="224"/>
      <c r="M187" s="225"/>
      <c r="N187" s="226"/>
      <c r="O187" s="226"/>
      <c r="P187" s="226"/>
      <c r="Q187" s="226"/>
      <c r="R187" s="226"/>
      <c r="S187" s="226"/>
      <c r="T187" s="227"/>
      <c r="AT187" s="228" t="s">
        <v>191</v>
      </c>
      <c r="AU187" s="228" t="s">
        <v>83</v>
      </c>
      <c r="AV187" s="12" t="s">
        <v>83</v>
      </c>
      <c r="AW187" s="12" t="s">
        <v>37</v>
      </c>
      <c r="AX187" s="12" t="s">
        <v>74</v>
      </c>
      <c r="AY187" s="228" t="s">
        <v>182</v>
      </c>
    </row>
    <row r="188" spans="2:51" s="12" customFormat="1" ht="13.5">
      <c r="B188" s="217"/>
      <c r="C188" s="218"/>
      <c r="D188" s="219" t="s">
        <v>191</v>
      </c>
      <c r="E188" s="220" t="s">
        <v>21</v>
      </c>
      <c r="F188" s="221" t="s">
        <v>1225</v>
      </c>
      <c r="G188" s="218"/>
      <c r="H188" s="222">
        <v>1.319</v>
      </c>
      <c r="I188" s="223"/>
      <c r="J188" s="218"/>
      <c r="K188" s="218"/>
      <c r="L188" s="224"/>
      <c r="M188" s="225"/>
      <c r="N188" s="226"/>
      <c r="O188" s="226"/>
      <c r="P188" s="226"/>
      <c r="Q188" s="226"/>
      <c r="R188" s="226"/>
      <c r="S188" s="226"/>
      <c r="T188" s="227"/>
      <c r="AT188" s="228" t="s">
        <v>191</v>
      </c>
      <c r="AU188" s="228" t="s">
        <v>83</v>
      </c>
      <c r="AV188" s="12" t="s">
        <v>83</v>
      </c>
      <c r="AW188" s="12" t="s">
        <v>37</v>
      </c>
      <c r="AX188" s="12" t="s">
        <v>74</v>
      </c>
      <c r="AY188" s="228" t="s">
        <v>182</v>
      </c>
    </row>
    <row r="189" spans="2:51" s="12" customFormat="1" ht="13.5">
      <c r="B189" s="217"/>
      <c r="C189" s="218"/>
      <c r="D189" s="219" t="s">
        <v>191</v>
      </c>
      <c r="E189" s="220" t="s">
        <v>21</v>
      </c>
      <c r="F189" s="221" t="s">
        <v>1226</v>
      </c>
      <c r="G189" s="218"/>
      <c r="H189" s="222">
        <v>1.6020000000000001</v>
      </c>
      <c r="I189" s="223"/>
      <c r="J189" s="218"/>
      <c r="K189" s="218"/>
      <c r="L189" s="224"/>
      <c r="M189" s="225"/>
      <c r="N189" s="226"/>
      <c r="O189" s="226"/>
      <c r="P189" s="226"/>
      <c r="Q189" s="226"/>
      <c r="R189" s="226"/>
      <c r="S189" s="226"/>
      <c r="T189" s="227"/>
      <c r="AT189" s="228" t="s">
        <v>191</v>
      </c>
      <c r="AU189" s="228" t="s">
        <v>83</v>
      </c>
      <c r="AV189" s="12" t="s">
        <v>83</v>
      </c>
      <c r="AW189" s="12" t="s">
        <v>37</v>
      </c>
      <c r="AX189" s="12" t="s">
        <v>74</v>
      </c>
      <c r="AY189" s="228" t="s">
        <v>182</v>
      </c>
    </row>
    <row r="190" spans="2:51" s="12" customFormat="1" ht="13.5">
      <c r="B190" s="217"/>
      <c r="C190" s="218"/>
      <c r="D190" s="219" t="s">
        <v>191</v>
      </c>
      <c r="E190" s="220" t="s">
        <v>21</v>
      </c>
      <c r="F190" s="221" t="s">
        <v>1227</v>
      </c>
      <c r="G190" s="218"/>
      <c r="H190" s="222">
        <v>1.8140000000000001</v>
      </c>
      <c r="I190" s="223"/>
      <c r="J190" s="218"/>
      <c r="K190" s="218"/>
      <c r="L190" s="224"/>
      <c r="M190" s="225"/>
      <c r="N190" s="226"/>
      <c r="O190" s="226"/>
      <c r="P190" s="226"/>
      <c r="Q190" s="226"/>
      <c r="R190" s="226"/>
      <c r="S190" s="226"/>
      <c r="T190" s="227"/>
      <c r="AT190" s="228" t="s">
        <v>191</v>
      </c>
      <c r="AU190" s="228" t="s">
        <v>83</v>
      </c>
      <c r="AV190" s="12" t="s">
        <v>83</v>
      </c>
      <c r="AW190" s="12" t="s">
        <v>37</v>
      </c>
      <c r="AX190" s="12" t="s">
        <v>74</v>
      </c>
      <c r="AY190" s="228" t="s">
        <v>182</v>
      </c>
    </row>
    <row r="191" spans="2:51" s="12" customFormat="1" ht="13.5">
      <c r="B191" s="217"/>
      <c r="C191" s="218"/>
      <c r="D191" s="219" t="s">
        <v>191</v>
      </c>
      <c r="E191" s="220" t="s">
        <v>21</v>
      </c>
      <c r="F191" s="221" t="s">
        <v>1228</v>
      </c>
      <c r="G191" s="218"/>
      <c r="H191" s="222">
        <v>1.7989999999999999</v>
      </c>
      <c r="I191" s="223"/>
      <c r="J191" s="218"/>
      <c r="K191" s="218"/>
      <c r="L191" s="224"/>
      <c r="M191" s="225"/>
      <c r="N191" s="226"/>
      <c r="O191" s="226"/>
      <c r="P191" s="226"/>
      <c r="Q191" s="226"/>
      <c r="R191" s="226"/>
      <c r="S191" s="226"/>
      <c r="T191" s="227"/>
      <c r="AT191" s="228" t="s">
        <v>191</v>
      </c>
      <c r="AU191" s="228" t="s">
        <v>83</v>
      </c>
      <c r="AV191" s="12" t="s">
        <v>83</v>
      </c>
      <c r="AW191" s="12" t="s">
        <v>37</v>
      </c>
      <c r="AX191" s="12" t="s">
        <v>74</v>
      </c>
      <c r="AY191" s="228" t="s">
        <v>182</v>
      </c>
    </row>
    <row r="192" spans="2:51" s="12" customFormat="1" ht="13.5">
      <c r="B192" s="217"/>
      <c r="C192" s="218"/>
      <c r="D192" s="219" t="s">
        <v>191</v>
      </c>
      <c r="E192" s="220" t="s">
        <v>21</v>
      </c>
      <c r="F192" s="221" t="s">
        <v>1229</v>
      </c>
      <c r="G192" s="218"/>
      <c r="H192" s="222">
        <v>1.8460000000000001</v>
      </c>
      <c r="I192" s="223"/>
      <c r="J192" s="218"/>
      <c r="K192" s="218"/>
      <c r="L192" s="224"/>
      <c r="M192" s="225"/>
      <c r="N192" s="226"/>
      <c r="O192" s="226"/>
      <c r="P192" s="226"/>
      <c r="Q192" s="226"/>
      <c r="R192" s="226"/>
      <c r="S192" s="226"/>
      <c r="T192" s="227"/>
      <c r="AT192" s="228" t="s">
        <v>191</v>
      </c>
      <c r="AU192" s="228" t="s">
        <v>83</v>
      </c>
      <c r="AV192" s="12" t="s">
        <v>83</v>
      </c>
      <c r="AW192" s="12" t="s">
        <v>37</v>
      </c>
      <c r="AX192" s="12" t="s">
        <v>74</v>
      </c>
      <c r="AY192" s="228" t="s">
        <v>182</v>
      </c>
    </row>
    <row r="193" spans="2:65" s="12" customFormat="1" ht="13.5">
      <c r="B193" s="217"/>
      <c r="C193" s="218"/>
      <c r="D193" s="219" t="s">
        <v>191</v>
      </c>
      <c r="E193" s="220" t="s">
        <v>21</v>
      </c>
      <c r="F193" s="221" t="s">
        <v>1230</v>
      </c>
      <c r="G193" s="218"/>
      <c r="H193" s="222">
        <v>1.901</v>
      </c>
      <c r="I193" s="223"/>
      <c r="J193" s="218"/>
      <c r="K193" s="218"/>
      <c r="L193" s="224"/>
      <c r="M193" s="225"/>
      <c r="N193" s="226"/>
      <c r="O193" s="226"/>
      <c r="P193" s="226"/>
      <c r="Q193" s="226"/>
      <c r="R193" s="226"/>
      <c r="S193" s="226"/>
      <c r="T193" s="227"/>
      <c r="AT193" s="228" t="s">
        <v>191</v>
      </c>
      <c r="AU193" s="228" t="s">
        <v>83</v>
      </c>
      <c r="AV193" s="12" t="s">
        <v>83</v>
      </c>
      <c r="AW193" s="12" t="s">
        <v>37</v>
      </c>
      <c r="AX193" s="12" t="s">
        <v>74</v>
      </c>
      <c r="AY193" s="228" t="s">
        <v>182</v>
      </c>
    </row>
    <row r="194" spans="2:65" s="12" customFormat="1" ht="13.5">
      <c r="B194" s="217"/>
      <c r="C194" s="218"/>
      <c r="D194" s="219" t="s">
        <v>191</v>
      </c>
      <c r="E194" s="220" t="s">
        <v>21</v>
      </c>
      <c r="F194" s="221" t="s">
        <v>1231</v>
      </c>
      <c r="G194" s="218"/>
      <c r="H194" s="222">
        <v>1.9319999999999999</v>
      </c>
      <c r="I194" s="223"/>
      <c r="J194" s="218"/>
      <c r="K194" s="218"/>
      <c r="L194" s="224"/>
      <c r="M194" s="225"/>
      <c r="N194" s="226"/>
      <c r="O194" s="226"/>
      <c r="P194" s="226"/>
      <c r="Q194" s="226"/>
      <c r="R194" s="226"/>
      <c r="S194" s="226"/>
      <c r="T194" s="227"/>
      <c r="AT194" s="228" t="s">
        <v>191</v>
      </c>
      <c r="AU194" s="228" t="s">
        <v>83</v>
      </c>
      <c r="AV194" s="12" t="s">
        <v>83</v>
      </c>
      <c r="AW194" s="12" t="s">
        <v>37</v>
      </c>
      <c r="AX194" s="12" t="s">
        <v>74</v>
      </c>
      <c r="AY194" s="228" t="s">
        <v>182</v>
      </c>
    </row>
    <row r="195" spans="2:65" s="12" customFormat="1" ht="13.5">
      <c r="B195" s="217"/>
      <c r="C195" s="218"/>
      <c r="D195" s="219" t="s">
        <v>191</v>
      </c>
      <c r="E195" s="220" t="s">
        <v>21</v>
      </c>
      <c r="F195" s="221" t="s">
        <v>1232</v>
      </c>
      <c r="G195" s="218"/>
      <c r="H195" s="222">
        <v>1.948</v>
      </c>
      <c r="I195" s="223"/>
      <c r="J195" s="218"/>
      <c r="K195" s="218"/>
      <c r="L195" s="224"/>
      <c r="M195" s="225"/>
      <c r="N195" s="226"/>
      <c r="O195" s="226"/>
      <c r="P195" s="226"/>
      <c r="Q195" s="226"/>
      <c r="R195" s="226"/>
      <c r="S195" s="226"/>
      <c r="T195" s="227"/>
      <c r="AT195" s="228" t="s">
        <v>191</v>
      </c>
      <c r="AU195" s="228" t="s">
        <v>83</v>
      </c>
      <c r="AV195" s="12" t="s">
        <v>83</v>
      </c>
      <c r="AW195" s="12" t="s">
        <v>37</v>
      </c>
      <c r="AX195" s="12" t="s">
        <v>74</v>
      </c>
      <c r="AY195" s="228" t="s">
        <v>182</v>
      </c>
    </row>
    <row r="196" spans="2:65" s="12" customFormat="1" ht="13.5">
      <c r="B196" s="217"/>
      <c r="C196" s="218"/>
      <c r="D196" s="219" t="s">
        <v>191</v>
      </c>
      <c r="E196" s="220" t="s">
        <v>21</v>
      </c>
      <c r="F196" s="221" t="s">
        <v>1233</v>
      </c>
      <c r="G196" s="218"/>
      <c r="H196" s="222">
        <v>1.83</v>
      </c>
      <c r="I196" s="223"/>
      <c r="J196" s="218"/>
      <c r="K196" s="218"/>
      <c r="L196" s="224"/>
      <c r="M196" s="225"/>
      <c r="N196" s="226"/>
      <c r="O196" s="226"/>
      <c r="P196" s="226"/>
      <c r="Q196" s="226"/>
      <c r="R196" s="226"/>
      <c r="S196" s="226"/>
      <c r="T196" s="227"/>
      <c r="AT196" s="228" t="s">
        <v>191</v>
      </c>
      <c r="AU196" s="228" t="s">
        <v>83</v>
      </c>
      <c r="AV196" s="12" t="s">
        <v>83</v>
      </c>
      <c r="AW196" s="12" t="s">
        <v>37</v>
      </c>
      <c r="AX196" s="12" t="s">
        <v>74</v>
      </c>
      <c r="AY196" s="228" t="s">
        <v>182</v>
      </c>
    </row>
    <row r="197" spans="2:65" s="12" customFormat="1" ht="13.5">
      <c r="B197" s="217"/>
      <c r="C197" s="218"/>
      <c r="D197" s="219" t="s">
        <v>191</v>
      </c>
      <c r="E197" s="220" t="s">
        <v>21</v>
      </c>
      <c r="F197" s="221" t="s">
        <v>1234</v>
      </c>
      <c r="G197" s="218"/>
      <c r="H197" s="222">
        <v>1.147</v>
      </c>
      <c r="I197" s="223"/>
      <c r="J197" s="218"/>
      <c r="K197" s="218"/>
      <c r="L197" s="224"/>
      <c r="M197" s="225"/>
      <c r="N197" s="226"/>
      <c r="O197" s="226"/>
      <c r="P197" s="226"/>
      <c r="Q197" s="226"/>
      <c r="R197" s="226"/>
      <c r="S197" s="226"/>
      <c r="T197" s="227"/>
      <c r="AT197" s="228" t="s">
        <v>191</v>
      </c>
      <c r="AU197" s="228" t="s">
        <v>83</v>
      </c>
      <c r="AV197" s="12" t="s">
        <v>83</v>
      </c>
      <c r="AW197" s="12" t="s">
        <v>37</v>
      </c>
      <c r="AX197" s="12" t="s">
        <v>74</v>
      </c>
      <c r="AY197" s="228" t="s">
        <v>182</v>
      </c>
    </row>
    <row r="198" spans="2:65" s="12" customFormat="1" ht="13.5">
      <c r="B198" s="217"/>
      <c r="C198" s="218"/>
      <c r="D198" s="219" t="s">
        <v>191</v>
      </c>
      <c r="E198" s="220" t="s">
        <v>21</v>
      </c>
      <c r="F198" s="221" t="s">
        <v>1235</v>
      </c>
      <c r="G198" s="218"/>
      <c r="H198" s="222">
        <v>2.82</v>
      </c>
      <c r="I198" s="223"/>
      <c r="J198" s="218"/>
      <c r="K198" s="218"/>
      <c r="L198" s="224"/>
      <c r="M198" s="225"/>
      <c r="N198" s="226"/>
      <c r="O198" s="226"/>
      <c r="P198" s="226"/>
      <c r="Q198" s="226"/>
      <c r="R198" s="226"/>
      <c r="S198" s="226"/>
      <c r="T198" s="227"/>
      <c r="AT198" s="228" t="s">
        <v>191</v>
      </c>
      <c r="AU198" s="228" t="s">
        <v>83</v>
      </c>
      <c r="AV198" s="12" t="s">
        <v>83</v>
      </c>
      <c r="AW198" s="12" t="s">
        <v>37</v>
      </c>
      <c r="AX198" s="12" t="s">
        <v>74</v>
      </c>
      <c r="AY198" s="228" t="s">
        <v>182</v>
      </c>
    </row>
    <row r="199" spans="2:65" s="12" customFormat="1" ht="13.5">
      <c r="B199" s="217"/>
      <c r="C199" s="218"/>
      <c r="D199" s="219" t="s">
        <v>191</v>
      </c>
      <c r="E199" s="220" t="s">
        <v>21</v>
      </c>
      <c r="F199" s="221" t="s">
        <v>1236</v>
      </c>
      <c r="G199" s="218"/>
      <c r="H199" s="222">
        <v>1.516</v>
      </c>
      <c r="I199" s="223"/>
      <c r="J199" s="218"/>
      <c r="K199" s="218"/>
      <c r="L199" s="224"/>
      <c r="M199" s="225"/>
      <c r="N199" s="226"/>
      <c r="O199" s="226"/>
      <c r="P199" s="226"/>
      <c r="Q199" s="226"/>
      <c r="R199" s="226"/>
      <c r="S199" s="226"/>
      <c r="T199" s="227"/>
      <c r="AT199" s="228" t="s">
        <v>191</v>
      </c>
      <c r="AU199" s="228" t="s">
        <v>83</v>
      </c>
      <c r="AV199" s="12" t="s">
        <v>83</v>
      </c>
      <c r="AW199" s="12" t="s">
        <v>37</v>
      </c>
      <c r="AX199" s="12" t="s">
        <v>74</v>
      </c>
      <c r="AY199" s="228" t="s">
        <v>182</v>
      </c>
    </row>
    <row r="200" spans="2:65" s="12" customFormat="1" ht="13.5">
      <c r="B200" s="217"/>
      <c r="C200" s="218"/>
      <c r="D200" s="219" t="s">
        <v>191</v>
      </c>
      <c r="E200" s="220" t="s">
        <v>21</v>
      </c>
      <c r="F200" s="221" t="s">
        <v>1237</v>
      </c>
      <c r="G200" s="218"/>
      <c r="H200" s="222">
        <v>1.4059999999999999</v>
      </c>
      <c r="I200" s="223"/>
      <c r="J200" s="218"/>
      <c r="K200" s="218"/>
      <c r="L200" s="224"/>
      <c r="M200" s="225"/>
      <c r="N200" s="226"/>
      <c r="O200" s="226"/>
      <c r="P200" s="226"/>
      <c r="Q200" s="226"/>
      <c r="R200" s="226"/>
      <c r="S200" s="226"/>
      <c r="T200" s="227"/>
      <c r="AT200" s="228" t="s">
        <v>191</v>
      </c>
      <c r="AU200" s="228" t="s">
        <v>83</v>
      </c>
      <c r="AV200" s="12" t="s">
        <v>83</v>
      </c>
      <c r="AW200" s="12" t="s">
        <v>37</v>
      </c>
      <c r="AX200" s="12" t="s">
        <v>74</v>
      </c>
      <c r="AY200" s="228" t="s">
        <v>182</v>
      </c>
    </row>
    <row r="201" spans="2:65" s="12" customFormat="1" ht="13.5">
      <c r="B201" s="217"/>
      <c r="C201" s="218"/>
      <c r="D201" s="219" t="s">
        <v>191</v>
      </c>
      <c r="E201" s="220" t="s">
        <v>21</v>
      </c>
      <c r="F201" s="221" t="s">
        <v>1238</v>
      </c>
      <c r="G201" s="218"/>
      <c r="H201" s="222">
        <v>1.319</v>
      </c>
      <c r="I201" s="223"/>
      <c r="J201" s="218"/>
      <c r="K201" s="218"/>
      <c r="L201" s="224"/>
      <c r="M201" s="225"/>
      <c r="N201" s="226"/>
      <c r="O201" s="226"/>
      <c r="P201" s="226"/>
      <c r="Q201" s="226"/>
      <c r="R201" s="226"/>
      <c r="S201" s="226"/>
      <c r="T201" s="227"/>
      <c r="AT201" s="228" t="s">
        <v>191</v>
      </c>
      <c r="AU201" s="228" t="s">
        <v>83</v>
      </c>
      <c r="AV201" s="12" t="s">
        <v>83</v>
      </c>
      <c r="AW201" s="12" t="s">
        <v>37</v>
      </c>
      <c r="AX201" s="12" t="s">
        <v>74</v>
      </c>
      <c r="AY201" s="228" t="s">
        <v>182</v>
      </c>
    </row>
    <row r="202" spans="2:65" s="12" customFormat="1" ht="13.5">
      <c r="B202" s="217"/>
      <c r="C202" s="218"/>
      <c r="D202" s="219" t="s">
        <v>191</v>
      </c>
      <c r="E202" s="220" t="s">
        <v>21</v>
      </c>
      <c r="F202" s="221" t="s">
        <v>1239</v>
      </c>
      <c r="G202" s="218"/>
      <c r="H202" s="222">
        <v>1.0680000000000001</v>
      </c>
      <c r="I202" s="223"/>
      <c r="J202" s="218"/>
      <c r="K202" s="218"/>
      <c r="L202" s="224"/>
      <c r="M202" s="225"/>
      <c r="N202" s="226"/>
      <c r="O202" s="226"/>
      <c r="P202" s="226"/>
      <c r="Q202" s="226"/>
      <c r="R202" s="226"/>
      <c r="S202" s="226"/>
      <c r="T202" s="227"/>
      <c r="AT202" s="228" t="s">
        <v>191</v>
      </c>
      <c r="AU202" s="228" t="s">
        <v>83</v>
      </c>
      <c r="AV202" s="12" t="s">
        <v>83</v>
      </c>
      <c r="AW202" s="12" t="s">
        <v>37</v>
      </c>
      <c r="AX202" s="12" t="s">
        <v>74</v>
      </c>
      <c r="AY202" s="228" t="s">
        <v>182</v>
      </c>
    </row>
    <row r="203" spans="2:65" s="16" customFormat="1" ht="13.5">
      <c r="B203" s="279"/>
      <c r="C203" s="280"/>
      <c r="D203" s="219" t="s">
        <v>191</v>
      </c>
      <c r="E203" s="281" t="s">
        <v>21</v>
      </c>
      <c r="F203" s="282" t="s">
        <v>1160</v>
      </c>
      <c r="G203" s="280"/>
      <c r="H203" s="283">
        <v>1706.748</v>
      </c>
      <c r="I203" s="284"/>
      <c r="J203" s="280"/>
      <c r="K203" s="280"/>
      <c r="L203" s="285"/>
      <c r="M203" s="286"/>
      <c r="N203" s="287"/>
      <c r="O203" s="287"/>
      <c r="P203" s="287"/>
      <c r="Q203" s="287"/>
      <c r="R203" s="287"/>
      <c r="S203" s="287"/>
      <c r="T203" s="288"/>
      <c r="AT203" s="289" t="s">
        <v>191</v>
      </c>
      <c r="AU203" s="289" t="s">
        <v>83</v>
      </c>
      <c r="AV203" s="16" t="s">
        <v>197</v>
      </c>
      <c r="AW203" s="16" t="s">
        <v>37</v>
      </c>
      <c r="AX203" s="16" t="s">
        <v>74</v>
      </c>
      <c r="AY203" s="289" t="s">
        <v>182</v>
      </c>
    </row>
    <row r="204" spans="2:65" s="14" customFormat="1" ht="13.5">
      <c r="B204" s="246"/>
      <c r="C204" s="247"/>
      <c r="D204" s="219" t="s">
        <v>191</v>
      </c>
      <c r="E204" s="248" t="s">
        <v>21</v>
      </c>
      <c r="F204" s="249" t="s">
        <v>281</v>
      </c>
      <c r="G204" s="247"/>
      <c r="H204" s="250">
        <v>1706.748</v>
      </c>
      <c r="I204" s="251"/>
      <c r="J204" s="247"/>
      <c r="K204" s="247"/>
      <c r="L204" s="252"/>
      <c r="M204" s="253"/>
      <c r="N204" s="254"/>
      <c r="O204" s="254"/>
      <c r="P204" s="254"/>
      <c r="Q204" s="254"/>
      <c r="R204" s="254"/>
      <c r="S204" s="254"/>
      <c r="T204" s="255"/>
      <c r="AT204" s="256" t="s">
        <v>191</v>
      </c>
      <c r="AU204" s="256" t="s">
        <v>83</v>
      </c>
      <c r="AV204" s="14" t="s">
        <v>189</v>
      </c>
      <c r="AW204" s="14" t="s">
        <v>37</v>
      </c>
      <c r="AX204" s="14" t="s">
        <v>81</v>
      </c>
      <c r="AY204" s="256" t="s">
        <v>182</v>
      </c>
    </row>
    <row r="205" spans="2:65" s="1" customFormat="1" ht="38.25" customHeight="1">
      <c r="B205" s="43"/>
      <c r="C205" s="205" t="s">
        <v>189</v>
      </c>
      <c r="D205" s="205" t="s">
        <v>184</v>
      </c>
      <c r="E205" s="206" t="s">
        <v>1240</v>
      </c>
      <c r="F205" s="207" t="s">
        <v>1241</v>
      </c>
      <c r="G205" s="208" t="s">
        <v>236</v>
      </c>
      <c r="H205" s="209">
        <v>102.852</v>
      </c>
      <c r="I205" s="210"/>
      <c r="J205" s="211">
        <f>ROUND(I205*H205,2)</f>
        <v>0</v>
      </c>
      <c r="K205" s="207" t="s">
        <v>188</v>
      </c>
      <c r="L205" s="63"/>
      <c r="M205" s="212" t="s">
        <v>21</v>
      </c>
      <c r="N205" s="213" t="s">
        <v>45</v>
      </c>
      <c r="O205" s="44"/>
      <c r="P205" s="214">
        <f>O205*H205</f>
        <v>0</v>
      </c>
      <c r="Q205" s="214">
        <v>0</v>
      </c>
      <c r="R205" s="214">
        <f>Q205*H205</f>
        <v>0</v>
      </c>
      <c r="S205" s="214">
        <v>0</v>
      </c>
      <c r="T205" s="215">
        <f>S205*H205</f>
        <v>0</v>
      </c>
      <c r="AR205" s="26" t="s">
        <v>189</v>
      </c>
      <c r="AT205" s="26" t="s">
        <v>184</v>
      </c>
      <c r="AU205" s="26" t="s">
        <v>83</v>
      </c>
      <c r="AY205" s="26" t="s">
        <v>182</v>
      </c>
      <c r="BE205" s="216">
        <f>IF(N205="základní",J205,0)</f>
        <v>0</v>
      </c>
      <c r="BF205" s="216">
        <f>IF(N205="snížená",J205,0)</f>
        <v>0</v>
      </c>
      <c r="BG205" s="216">
        <f>IF(N205="zákl. přenesená",J205,0)</f>
        <v>0</v>
      </c>
      <c r="BH205" s="216">
        <f>IF(N205="sníž. přenesená",J205,0)</f>
        <v>0</v>
      </c>
      <c r="BI205" s="216">
        <f>IF(N205="nulová",J205,0)</f>
        <v>0</v>
      </c>
      <c r="BJ205" s="26" t="s">
        <v>81</v>
      </c>
      <c r="BK205" s="216">
        <f>ROUND(I205*H205,2)</f>
        <v>0</v>
      </c>
      <c r="BL205" s="26" t="s">
        <v>189</v>
      </c>
      <c r="BM205" s="26" t="s">
        <v>1242</v>
      </c>
    </row>
    <row r="206" spans="2:65" s="15" customFormat="1" ht="13.5">
      <c r="B206" s="267"/>
      <c r="C206" s="268"/>
      <c r="D206" s="219" t="s">
        <v>191</v>
      </c>
      <c r="E206" s="269" t="s">
        <v>21</v>
      </c>
      <c r="F206" s="270" t="s">
        <v>1139</v>
      </c>
      <c r="G206" s="268"/>
      <c r="H206" s="269" t="s">
        <v>21</v>
      </c>
      <c r="I206" s="271"/>
      <c r="J206" s="268"/>
      <c r="K206" s="268"/>
      <c r="L206" s="272"/>
      <c r="M206" s="273"/>
      <c r="N206" s="274"/>
      <c r="O206" s="274"/>
      <c r="P206" s="274"/>
      <c r="Q206" s="274"/>
      <c r="R206" s="274"/>
      <c r="S206" s="274"/>
      <c r="T206" s="275"/>
      <c r="AT206" s="276" t="s">
        <v>191</v>
      </c>
      <c r="AU206" s="276" t="s">
        <v>83</v>
      </c>
      <c r="AV206" s="15" t="s">
        <v>81</v>
      </c>
      <c r="AW206" s="15" t="s">
        <v>37</v>
      </c>
      <c r="AX206" s="15" t="s">
        <v>74</v>
      </c>
      <c r="AY206" s="276" t="s">
        <v>182</v>
      </c>
    </row>
    <row r="207" spans="2:65" s="15" customFormat="1" ht="13.5">
      <c r="B207" s="267"/>
      <c r="C207" s="268"/>
      <c r="D207" s="219" t="s">
        <v>191</v>
      </c>
      <c r="E207" s="269" t="s">
        <v>21</v>
      </c>
      <c r="F207" s="270" t="s">
        <v>1140</v>
      </c>
      <c r="G207" s="268"/>
      <c r="H207" s="269" t="s">
        <v>21</v>
      </c>
      <c r="I207" s="271"/>
      <c r="J207" s="268"/>
      <c r="K207" s="268"/>
      <c r="L207" s="272"/>
      <c r="M207" s="273"/>
      <c r="N207" s="274"/>
      <c r="O207" s="274"/>
      <c r="P207" s="274"/>
      <c r="Q207" s="274"/>
      <c r="R207" s="274"/>
      <c r="S207" s="274"/>
      <c r="T207" s="275"/>
      <c r="AT207" s="276" t="s">
        <v>191</v>
      </c>
      <c r="AU207" s="276" t="s">
        <v>83</v>
      </c>
      <c r="AV207" s="15" t="s">
        <v>81</v>
      </c>
      <c r="AW207" s="15" t="s">
        <v>37</v>
      </c>
      <c r="AX207" s="15" t="s">
        <v>74</v>
      </c>
      <c r="AY207" s="276" t="s">
        <v>182</v>
      </c>
    </row>
    <row r="208" spans="2:65" s="12" customFormat="1" ht="27">
      <c r="B208" s="217"/>
      <c r="C208" s="218"/>
      <c r="D208" s="219" t="s">
        <v>191</v>
      </c>
      <c r="E208" s="220" t="s">
        <v>21</v>
      </c>
      <c r="F208" s="221" t="s">
        <v>1243</v>
      </c>
      <c r="G208" s="218"/>
      <c r="H208" s="222">
        <v>3.0470000000000002</v>
      </c>
      <c r="I208" s="223"/>
      <c r="J208" s="218"/>
      <c r="K208" s="218"/>
      <c r="L208" s="224"/>
      <c r="M208" s="225"/>
      <c r="N208" s="226"/>
      <c r="O208" s="226"/>
      <c r="P208" s="226"/>
      <c r="Q208" s="226"/>
      <c r="R208" s="226"/>
      <c r="S208" s="226"/>
      <c r="T208" s="227"/>
      <c r="AT208" s="228" t="s">
        <v>191</v>
      </c>
      <c r="AU208" s="228" t="s">
        <v>83</v>
      </c>
      <c r="AV208" s="12" t="s">
        <v>83</v>
      </c>
      <c r="AW208" s="12" t="s">
        <v>37</v>
      </c>
      <c r="AX208" s="12" t="s">
        <v>74</v>
      </c>
      <c r="AY208" s="228" t="s">
        <v>182</v>
      </c>
    </row>
    <row r="209" spans="2:65" s="15" customFormat="1" ht="13.5">
      <c r="B209" s="267"/>
      <c r="C209" s="268"/>
      <c r="D209" s="219" t="s">
        <v>191</v>
      </c>
      <c r="E209" s="269" t="s">
        <v>21</v>
      </c>
      <c r="F209" s="270" t="s">
        <v>1142</v>
      </c>
      <c r="G209" s="268"/>
      <c r="H209" s="269" t="s">
        <v>21</v>
      </c>
      <c r="I209" s="271"/>
      <c r="J209" s="268"/>
      <c r="K209" s="268"/>
      <c r="L209" s="272"/>
      <c r="M209" s="273"/>
      <c r="N209" s="274"/>
      <c r="O209" s="274"/>
      <c r="P209" s="274"/>
      <c r="Q209" s="274"/>
      <c r="R209" s="274"/>
      <c r="S209" s="274"/>
      <c r="T209" s="275"/>
      <c r="AT209" s="276" t="s">
        <v>191</v>
      </c>
      <c r="AU209" s="276" t="s">
        <v>83</v>
      </c>
      <c r="AV209" s="15" t="s">
        <v>81</v>
      </c>
      <c r="AW209" s="15" t="s">
        <v>37</v>
      </c>
      <c r="AX209" s="15" t="s">
        <v>74</v>
      </c>
      <c r="AY209" s="276" t="s">
        <v>182</v>
      </c>
    </row>
    <row r="210" spans="2:65" s="12" customFormat="1" ht="27">
      <c r="B210" s="217"/>
      <c r="C210" s="218"/>
      <c r="D210" s="219" t="s">
        <v>191</v>
      </c>
      <c r="E210" s="220" t="s">
        <v>21</v>
      </c>
      <c r="F210" s="221" t="s">
        <v>1244</v>
      </c>
      <c r="G210" s="218"/>
      <c r="H210" s="222">
        <v>34.034999999999997</v>
      </c>
      <c r="I210" s="223"/>
      <c r="J210" s="218"/>
      <c r="K210" s="218"/>
      <c r="L210" s="224"/>
      <c r="M210" s="225"/>
      <c r="N210" s="226"/>
      <c r="O210" s="226"/>
      <c r="P210" s="226"/>
      <c r="Q210" s="226"/>
      <c r="R210" s="226"/>
      <c r="S210" s="226"/>
      <c r="T210" s="227"/>
      <c r="AT210" s="228" t="s">
        <v>191</v>
      </c>
      <c r="AU210" s="228" t="s">
        <v>83</v>
      </c>
      <c r="AV210" s="12" t="s">
        <v>83</v>
      </c>
      <c r="AW210" s="12" t="s">
        <v>37</v>
      </c>
      <c r="AX210" s="12" t="s">
        <v>74</v>
      </c>
      <c r="AY210" s="228" t="s">
        <v>182</v>
      </c>
    </row>
    <row r="211" spans="2:65" s="12" customFormat="1" ht="27">
      <c r="B211" s="217"/>
      <c r="C211" s="218"/>
      <c r="D211" s="219" t="s">
        <v>191</v>
      </c>
      <c r="E211" s="220" t="s">
        <v>21</v>
      </c>
      <c r="F211" s="221" t="s">
        <v>1245</v>
      </c>
      <c r="G211" s="218"/>
      <c r="H211" s="222">
        <v>6.1180000000000003</v>
      </c>
      <c r="I211" s="223"/>
      <c r="J211" s="218"/>
      <c r="K211" s="218"/>
      <c r="L211" s="224"/>
      <c r="M211" s="225"/>
      <c r="N211" s="226"/>
      <c r="O211" s="226"/>
      <c r="P211" s="226"/>
      <c r="Q211" s="226"/>
      <c r="R211" s="226"/>
      <c r="S211" s="226"/>
      <c r="T211" s="227"/>
      <c r="AT211" s="228" t="s">
        <v>191</v>
      </c>
      <c r="AU211" s="228" t="s">
        <v>83</v>
      </c>
      <c r="AV211" s="12" t="s">
        <v>83</v>
      </c>
      <c r="AW211" s="12" t="s">
        <v>37</v>
      </c>
      <c r="AX211" s="12" t="s">
        <v>74</v>
      </c>
      <c r="AY211" s="228" t="s">
        <v>182</v>
      </c>
    </row>
    <row r="212" spans="2:65" s="15" customFormat="1" ht="13.5">
      <c r="B212" s="267"/>
      <c r="C212" s="268"/>
      <c r="D212" s="219" t="s">
        <v>191</v>
      </c>
      <c r="E212" s="269" t="s">
        <v>21</v>
      </c>
      <c r="F212" s="270" t="s">
        <v>1144</v>
      </c>
      <c r="G212" s="268"/>
      <c r="H212" s="269" t="s">
        <v>21</v>
      </c>
      <c r="I212" s="271"/>
      <c r="J212" s="268"/>
      <c r="K212" s="268"/>
      <c r="L212" s="272"/>
      <c r="M212" s="273"/>
      <c r="N212" s="274"/>
      <c r="O212" s="274"/>
      <c r="P212" s="274"/>
      <c r="Q212" s="274"/>
      <c r="R212" s="274"/>
      <c r="S212" s="274"/>
      <c r="T212" s="275"/>
      <c r="AT212" s="276" t="s">
        <v>191</v>
      </c>
      <c r="AU212" s="276" t="s">
        <v>83</v>
      </c>
      <c r="AV212" s="15" t="s">
        <v>81</v>
      </c>
      <c r="AW212" s="15" t="s">
        <v>37</v>
      </c>
      <c r="AX212" s="15" t="s">
        <v>74</v>
      </c>
      <c r="AY212" s="276" t="s">
        <v>182</v>
      </c>
    </row>
    <row r="213" spans="2:65" s="12" customFormat="1" ht="27">
      <c r="B213" s="217"/>
      <c r="C213" s="218"/>
      <c r="D213" s="219" t="s">
        <v>191</v>
      </c>
      <c r="E213" s="220" t="s">
        <v>21</v>
      </c>
      <c r="F213" s="221" t="s">
        <v>1246</v>
      </c>
      <c r="G213" s="218"/>
      <c r="H213" s="222">
        <v>17.97</v>
      </c>
      <c r="I213" s="223"/>
      <c r="J213" s="218"/>
      <c r="K213" s="218"/>
      <c r="L213" s="224"/>
      <c r="M213" s="225"/>
      <c r="N213" s="226"/>
      <c r="O213" s="226"/>
      <c r="P213" s="226"/>
      <c r="Q213" s="226"/>
      <c r="R213" s="226"/>
      <c r="S213" s="226"/>
      <c r="T213" s="227"/>
      <c r="AT213" s="228" t="s">
        <v>191</v>
      </c>
      <c r="AU213" s="228" t="s">
        <v>83</v>
      </c>
      <c r="AV213" s="12" t="s">
        <v>83</v>
      </c>
      <c r="AW213" s="12" t="s">
        <v>37</v>
      </c>
      <c r="AX213" s="12" t="s">
        <v>74</v>
      </c>
      <c r="AY213" s="228" t="s">
        <v>182</v>
      </c>
    </row>
    <row r="214" spans="2:65" s="15" customFormat="1" ht="13.5">
      <c r="B214" s="267"/>
      <c r="C214" s="268"/>
      <c r="D214" s="219" t="s">
        <v>191</v>
      </c>
      <c r="E214" s="269" t="s">
        <v>21</v>
      </c>
      <c r="F214" s="270" t="s">
        <v>1146</v>
      </c>
      <c r="G214" s="268"/>
      <c r="H214" s="269" t="s">
        <v>21</v>
      </c>
      <c r="I214" s="271"/>
      <c r="J214" s="268"/>
      <c r="K214" s="268"/>
      <c r="L214" s="272"/>
      <c r="M214" s="273"/>
      <c r="N214" s="274"/>
      <c r="O214" s="274"/>
      <c r="P214" s="274"/>
      <c r="Q214" s="274"/>
      <c r="R214" s="274"/>
      <c r="S214" s="274"/>
      <c r="T214" s="275"/>
      <c r="AT214" s="276" t="s">
        <v>191</v>
      </c>
      <c r="AU214" s="276" t="s">
        <v>83</v>
      </c>
      <c r="AV214" s="15" t="s">
        <v>81</v>
      </c>
      <c r="AW214" s="15" t="s">
        <v>37</v>
      </c>
      <c r="AX214" s="15" t="s">
        <v>74</v>
      </c>
      <c r="AY214" s="276" t="s">
        <v>182</v>
      </c>
    </row>
    <row r="215" spans="2:65" s="12" customFormat="1" ht="27">
      <c r="B215" s="217"/>
      <c r="C215" s="218"/>
      <c r="D215" s="219" t="s">
        <v>191</v>
      </c>
      <c r="E215" s="220" t="s">
        <v>21</v>
      </c>
      <c r="F215" s="221" t="s">
        <v>1247</v>
      </c>
      <c r="G215" s="218"/>
      <c r="H215" s="222">
        <v>28.835000000000001</v>
      </c>
      <c r="I215" s="223"/>
      <c r="J215" s="218"/>
      <c r="K215" s="218"/>
      <c r="L215" s="224"/>
      <c r="M215" s="225"/>
      <c r="N215" s="226"/>
      <c r="O215" s="226"/>
      <c r="P215" s="226"/>
      <c r="Q215" s="226"/>
      <c r="R215" s="226"/>
      <c r="S215" s="226"/>
      <c r="T215" s="227"/>
      <c r="AT215" s="228" t="s">
        <v>191</v>
      </c>
      <c r="AU215" s="228" t="s">
        <v>83</v>
      </c>
      <c r="AV215" s="12" t="s">
        <v>83</v>
      </c>
      <c r="AW215" s="12" t="s">
        <v>37</v>
      </c>
      <c r="AX215" s="12" t="s">
        <v>74</v>
      </c>
      <c r="AY215" s="228" t="s">
        <v>182</v>
      </c>
    </row>
    <row r="216" spans="2:65" s="15" customFormat="1" ht="13.5">
      <c r="B216" s="267"/>
      <c r="C216" s="268"/>
      <c r="D216" s="219" t="s">
        <v>191</v>
      </c>
      <c r="E216" s="269" t="s">
        <v>21</v>
      </c>
      <c r="F216" s="270" t="s">
        <v>1148</v>
      </c>
      <c r="G216" s="268"/>
      <c r="H216" s="269" t="s">
        <v>21</v>
      </c>
      <c r="I216" s="271"/>
      <c r="J216" s="268"/>
      <c r="K216" s="268"/>
      <c r="L216" s="272"/>
      <c r="M216" s="273"/>
      <c r="N216" s="274"/>
      <c r="O216" s="274"/>
      <c r="P216" s="274"/>
      <c r="Q216" s="274"/>
      <c r="R216" s="274"/>
      <c r="S216" s="274"/>
      <c r="T216" s="275"/>
      <c r="AT216" s="276" t="s">
        <v>191</v>
      </c>
      <c r="AU216" s="276" t="s">
        <v>83</v>
      </c>
      <c r="AV216" s="15" t="s">
        <v>81</v>
      </c>
      <c r="AW216" s="15" t="s">
        <v>37</v>
      </c>
      <c r="AX216" s="15" t="s">
        <v>74</v>
      </c>
      <c r="AY216" s="276" t="s">
        <v>182</v>
      </c>
    </row>
    <row r="217" spans="2:65" s="12" customFormat="1" ht="27">
      <c r="B217" s="217"/>
      <c r="C217" s="218"/>
      <c r="D217" s="219" t="s">
        <v>191</v>
      </c>
      <c r="E217" s="220" t="s">
        <v>21</v>
      </c>
      <c r="F217" s="221" t="s">
        <v>1248</v>
      </c>
      <c r="G217" s="218"/>
      <c r="H217" s="222">
        <v>12.847</v>
      </c>
      <c r="I217" s="223"/>
      <c r="J217" s="218"/>
      <c r="K217" s="218"/>
      <c r="L217" s="224"/>
      <c r="M217" s="225"/>
      <c r="N217" s="226"/>
      <c r="O217" s="226"/>
      <c r="P217" s="226"/>
      <c r="Q217" s="226"/>
      <c r="R217" s="226"/>
      <c r="S217" s="226"/>
      <c r="T217" s="227"/>
      <c r="AT217" s="228" t="s">
        <v>191</v>
      </c>
      <c r="AU217" s="228" t="s">
        <v>83</v>
      </c>
      <c r="AV217" s="12" t="s">
        <v>83</v>
      </c>
      <c r="AW217" s="12" t="s">
        <v>37</v>
      </c>
      <c r="AX217" s="12" t="s">
        <v>74</v>
      </c>
      <c r="AY217" s="228" t="s">
        <v>182</v>
      </c>
    </row>
    <row r="218" spans="2:65" s="16" customFormat="1" ht="13.5">
      <c r="B218" s="279"/>
      <c r="C218" s="280"/>
      <c r="D218" s="219" t="s">
        <v>191</v>
      </c>
      <c r="E218" s="281" t="s">
        <v>21</v>
      </c>
      <c r="F218" s="282" t="s">
        <v>1150</v>
      </c>
      <c r="G218" s="280"/>
      <c r="H218" s="283">
        <v>102.852</v>
      </c>
      <c r="I218" s="284"/>
      <c r="J218" s="280"/>
      <c r="K218" s="280"/>
      <c r="L218" s="285"/>
      <c r="M218" s="286"/>
      <c r="N218" s="287"/>
      <c r="O218" s="287"/>
      <c r="P218" s="287"/>
      <c r="Q218" s="287"/>
      <c r="R218" s="287"/>
      <c r="S218" s="287"/>
      <c r="T218" s="288"/>
      <c r="AT218" s="289" t="s">
        <v>191</v>
      </c>
      <c r="AU218" s="289" t="s">
        <v>83</v>
      </c>
      <c r="AV218" s="16" t="s">
        <v>197</v>
      </c>
      <c r="AW218" s="16" t="s">
        <v>37</v>
      </c>
      <c r="AX218" s="16" t="s">
        <v>74</v>
      </c>
      <c r="AY218" s="289" t="s">
        <v>182</v>
      </c>
    </row>
    <row r="219" spans="2:65" s="14" customFormat="1" ht="13.5">
      <c r="B219" s="246"/>
      <c r="C219" s="247"/>
      <c r="D219" s="219" t="s">
        <v>191</v>
      </c>
      <c r="E219" s="248" t="s">
        <v>21</v>
      </c>
      <c r="F219" s="249" t="s">
        <v>281</v>
      </c>
      <c r="G219" s="247"/>
      <c r="H219" s="250">
        <v>102.852</v>
      </c>
      <c r="I219" s="251"/>
      <c r="J219" s="247"/>
      <c r="K219" s="247"/>
      <c r="L219" s="252"/>
      <c r="M219" s="253"/>
      <c r="N219" s="254"/>
      <c r="O219" s="254"/>
      <c r="P219" s="254"/>
      <c r="Q219" s="254"/>
      <c r="R219" s="254"/>
      <c r="S219" s="254"/>
      <c r="T219" s="255"/>
      <c r="AT219" s="256" t="s">
        <v>191</v>
      </c>
      <c r="AU219" s="256" t="s">
        <v>83</v>
      </c>
      <c r="AV219" s="14" t="s">
        <v>189</v>
      </c>
      <c r="AW219" s="14" t="s">
        <v>37</v>
      </c>
      <c r="AX219" s="14" t="s">
        <v>81</v>
      </c>
      <c r="AY219" s="256" t="s">
        <v>182</v>
      </c>
    </row>
    <row r="220" spans="2:65" s="1" customFormat="1" ht="25.5" customHeight="1">
      <c r="B220" s="43"/>
      <c r="C220" s="205" t="s">
        <v>206</v>
      </c>
      <c r="D220" s="205" t="s">
        <v>184</v>
      </c>
      <c r="E220" s="206" t="s">
        <v>1249</v>
      </c>
      <c r="F220" s="207" t="s">
        <v>1250</v>
      </c>
      <c r="G220" s="208" t="s">
        <v>236</v>
      </c>
      <c r="H220" s="209">
        <v>1716.366</v>
      </c>
      <c r="I220" s="210"/>
      <c r="J220" s="211">
        <f>ROUND(I220*H220,2)</f>
        <v>0</v>
      </c>
      <c r="K220" s="207" t="s">
        <v>188</v>
      </c>
      <c r="L220" s="63"/>
      <c r="M220" s="212" t="s">
        <v>21</v>
      </c>
      <c r="N220" s="213" t="s">
        <v>45</v>
      </c>
      <c r="O220" s="44"/>
      <c r="P220" s="214">
        <f>O220*H220</f>
        <v>0</v>
      </c>
      <c r="Q220" s="214">
        <v>0</v>
      </c>
      <c r="R220" s="214">
        <f>Q220*H220</f>
        <v>0</v>
      </c>
      <c r="S220" s="214">
        <v>0</v>
      </c>
      <c r="T220" s="215">
        <f>S220*H220</f>
        <v>0</v>
      </c>
      <c r="AR220" s="26" t="s">
        <v>189</v>
      </c>
      <c r="AT220" s="26" t="s">
        <v>184</v>
      </c>
      <c r="AU220" s="26" t="s">
        <v>83</v>
      </c>
      <c r="AY220" s="26" t="s">
        <v>182</v>
      </c>
      <c r="BE220" s="216">
        <f>IF(N220="základní",J220,0)</f>
        <v>0</v>
      </c>
      <c r="BF220" s="216">
        <f>IF(N220="snížená",J220,0)</f>
        <v>0</v>
      </c>
      <c r="BG220" s="216">
        <f>IF(N220="zákl. přenesená",J220,0)</f>
        <v>0</v>
      </c>
      <c r="BH220" s="216">
        <f>IF(N220="sníž. přenesená",J220,0)</f>
        <v>0</v>
      </c>
      <c r="BI220" s="216">
        <f>IF(N220="nulová",J220,0)</f>
        <v>0</v>
      </c>
      <c r="BJ220" s="26" t="s">
        <v>81</v>
      </c>
      <c r="BK220" s="216">
        <f>ROUND(I220*H220,2)</f>
        <v>0</v>
      </c>
      <c r="BL220" s="26" t="s">
        <v>189</v>
      </c>
      <c r="BM220" s="26" t="s">
        <v>1251</v>
      </c>
    </row>
    <row r="221" spans="2:65" s="12" customFormat="1" ht="13.5">
      <c r="B221" s="217"/>
      <c r="C221" s="218"/>
      <c r="D221" s="219" t="s">
        <v>191</v>
      </c>
      <c r="E221" s="220" t="s">
        <v>21</v>
      </c>
      <c r="F221" s="221" t="s">
        <v>1252</v>
      </c>
      <c r="G221" s="218"/>
      <c r="H221" s="222">
        <v>3423.114</v>
      </c>
      <c r="I221" s="223"/>
      <c r="J221" s="218"/>
      <c r="K221" s="218"/>
      <c r="L221" s="224"/>
      <c r="M221" s="225"/>
      <c r="N221" s="226"/>
      <c r="O221" s="226"/>
      <c r="P221" s="226"/>
      <c r="Q221" s="226"/>
      <c r="R221" s="226"/>
      <c r="S221" s="226"/>
      <c r="T221" s="227"/>
      <c r="AT221" s="228" t="s">
        <v>191</v>
      </c>
      <c r="AU221" s="228" t="s">
        <v>83</v>
      </c>
      <c r="AV221" s="12" t="s">
        <v>83</v>
      </c>
      <c r="AW221" s="12" t="s">
        <v>37</v>
      </c>
      <c r="AX221" s="12" t="s">
        <v>74</v>
      </c>
      <c r="AY221" s="228" t="s">
        <v>182</v>
      </c>
    </row>
    <row r="222" spans="2:65" s="16" customFormat="1" ht="13.5">
      <c r="B222" s="279"/>
      <c r="C222" s="280"/>
      <c r="D222" s="219" t="s">
        <v>191</v>
      </c>
      <c r="E222" s="281" t="s">
        <v>21</v>
      </c>
      <c r="F222" s="282" t="s">
        <v>1253</v>
      </c>
      <c r="G222" s="280"/>
      <c r="H222" s="283">
        <v>3423.114</v>
      </c>
      <c r="I222" s="284"/>
      <c r="J222" s="280"/>
      <c r="K222" s="280"/>
      <c r="L222" s="285"/>
      <c r="M222" s="286"/>
      <c r="N222" s="287"/>
      <c r="O222" s="287"/>
      <c r="P222" s="287"/>
      <c r="Q222" s="287"/>
      <c r="R222" s="287"/>
      <c r="S222" s="287"/>
      <c r="T222" s="288"/>
      <c r="AT222" s="289" t="s">
        <v>191</v>
      </c>
      <c r="AU222" s="289" t="s">
        <v>83</v>
      </c>
      <c r="AV222" s="16" t="s">
        <v>197</v>
      </c>
      <c r="AW222" s="16" t="s">
        <v>37</v>
      </c>
      <c r="AX222" s="16" t="s">
        <v>74</v>
      </c>
      <c r="AY222" s="289" t="s">
        <v>182</v>
      </c>
    </row>
    <row r="223" spans="2:65" s="12" customFormat="1" ht="13.5">
      <c r="B223" s="217"/>
      <c r="C223" s="218"/>
      <c r="D223" s="219" t="s">
        <v>191</v>
      </c>
      <c r="E223" s="220" t="s">
        <v>21</v>
      </c>
      <c r="F223" s="221" t="s">
        <v>1254</v>
      </c>
      <c r="G223" s="218"/>
      <c r="H223" s="222">
        <v>-147.54300000000001</v>
      </c>
      <c r="I223" s="223"/>
      <c r="J223" s="218"/>
      <c r="K223" s="218"/>
      <c r="L223" s="224"/>
      <c r="M223" s="225"/>
      <c r="N223" s="226"/>
      <c r="O223" s="226"/>
      <c r="P223" s="226"/>
      <c r="Q223" s="226"/>
      <c r="R223" s="226"/>
      <c r="S223" s="226"/>
      <c r="T223" s="227"/>
      <c r="AT223" s="228" t="s">
        <v>191</v>
      </c>
      <c r="AU223" s="228" t="s">
        <v>83</v>
      </c>
      <c r="AV223" s="12" t="s">
        <v>83</v>
      </c>
      <c r="AW223" s="12" t="s">
        <v>37</v>
      </c>
      <c r="AX223" s="12" t="s">
        <v>74</v>
      </c>
      <c r="AY223" s="228" t="s">
        <v>182</v>
      </c>
    </row>
    <row r="224" spans="2:65" s="12" customFormat="1" ht="13.5">
      <c r="B224" s="217"/>
      <c r="C224" s="218"/>
      <c r="D224" s="219" t="s">
        <v>191</v>
      </c>
      <c r="E224" s="220" t="s">
        <v>21</v>
      </c>
      <c r="F224" s="221" t="s">
        <v>1255</v>
      </c>
      <c r="G224" s="218"/>
      <c r="H224" s="222">
        <v>-1379.3910000000001</v>
      </c>
      <c r="I224" s="223"/>
      <c r="J224" s="218"/>
      <c r="K224" s="218"/>
      <c r="L224" s="224"/>
      <c r="M224" s="225"/>
      <c r="N224" s="226"/>
      <c r="O224" s="226"/>
      <c r="P224" s="226"/>
      <c r="Q224" s="226"/>
      <c r="R224" s="226"/>
      <c r="S224" s="226"/>
      <c r="T224" s="227"/>
      <c r="AT224" s="228" t="s">
        <v>191</v>
      </c>
      <c r="AU224" s="228" t="s">
        <v>83</v>
      </c>
      <c r="AV224" s="12" t="s">
        <v>83</v>
      </c>
      <c r="AW224" s="12" t="s">
        <v>37</v>
      </c>
      <c r="AX224" s="12" t="s">
        <v>74</v>
      </c>
      <c r="AY224" s="228" t="s">
        <v>182</v>
      </c>
    </row>
    <row r="225" spans="2:51" s="12" customFormat="1" ht="13.5">
      <c r="B225" s="217"/>
      <c r="C225" s="218"/>
      <c r="D225" s="219" t="s">
        <v>191</v>
      </c>
      <c r="E225" s="220" t="s">
        <v>21</v>
      </c>
      <c r="F225" s="221" t="s">
        <v>1256</v>
      </c>
      <c r="G225" s="218"/>
      <c r="H225" s="222">
        <v>-24.568999999999999</v>
      </c>
      <c r="I225" s="223"/>
      <c r="J225" s="218"/>
      <c r="K225" s="218"/>
      <c r="L225" s="224"/>
      <c r="M225" s="225"/>
      <c r="N225" s="226"/>
      <c r="O225" s="226"/>
      <c r="P225" s="226"/>
      <c r="Q225" s="226"/>
      <c r="R225" s="226"/>
      <c r="S225" s="226"/>
      <c r="T225" s="227"/>
      <c r="AT225" s="228" t="s">
        <v>191</v>
      </c>
      <c r="AU225" s="228" t="s">
        <v>83</v>
      </c>
      <c r="AV225" s="12" t="s">
        <v>83</v>
      </c>
      <c r="AW225" s="12" t="s">
        <v>37</v>
      </c>
      <c r="AX225" s="12" t="s">
        <v>74</v>
      </c>
      <c r="AY225" s="228" t="s">
        <v>182</v>
      </c>
    </row>
    <row r="226" spans="2:51" s="12" customFormat="1" ht="13.5">
      <c r="B226" s="217"/>
      <c r="C226" s="218"/>
      <c r="D226" s="219" t="s">
        <v>191</v>
      </c>
      <c r="E226" s="220" t="s">
        <v>21</v>
      </c>
      <c r="F226" s="221" t="s">
        <v>1257</v>
      </c>
      <c r="G226" s="218"/>
      <c r="H226" s="222">
        <v>-102.852</v>
      </c>
      <c r="I226" s="223"/>
      <c r="J226" s="218"/>
      <c r="K226" s="218"/>
      <c r="L226" s="224"/>
      <c r="M226" s="225"/>
      <c r="N226" s="226"/>
      <c r="O226" s="226"/>
      <c r="P226" s="226"/>
      <c r="Q226" s="226"/>
      <c r="R226" s="226"/>
      <c r="S226" s="226"/>
      <c r="T226" s="227"/>
      <c r="AT226" s="228" t="s">
        <v>191</v>
      </c>
      <c r="AU226" s="228" t="s">
        <v>83</v>
      </c>
      <c r="AV226" s="12" t="s">
        <v>83</v>
      </c>
      <c r="AW226" s="12" t="s">
        <v>37</v>
      </c>
      <c r="AX226" s="12" t="s">
        <v>74</v>
      </c>
      <c r="AY226" s="228" t="s">
        <v>182</v>
      </c>
    </row>
    <row r="227" spans="2:51" s="15" customFormat="1" ht="13.5">
      <c r="B227" s="267"/>
      <c r="C227" s="268"/>
      <c r="D227" s="219" t="s">
        <v>191</v>
      </c>
      <c r="E227" s="269" t="s">
        <v>21</v>
      </c>
      <c r="F227" s="270" t="s">
        <v>1202</v>
      </c>
      <c r="G227" s="268"/>
      <c r="H227" s="269" t="s">
        <v>21</v>
      </c>
      <c r="I227" s="271"/>
      <c r="J227" s="268"/>
      <c r="K227" s="268"/>
      <c r="L227" s="272"/>
      <c r="M227" s="273"/>
      <c r="N227" s="274"/>
      <c r="O227" s="274"/>
      <c r="P227" s="274"/>
      <c r="Q227" s="274"/>
      <c r="R227" s="274"/>
      <c r="S227" s="274"/>
      <c r="T227" s="275"/>
      <c r="AT227" s="276" t="s">
        <v>191</v>
      </c>
      <c r="AU227" s="276" t="s">
        <v>83</v>
      </c>
      <c r="AV227" s="15" t="s">
        <v>81</v>
      </c>
      <c r="AW227" s="15" t="s">
        <v>37</v>
      </c>
      <c r="AX227" s="15" t="s">
        <v>74</v>
      </c>
      <c r="AY227" s="276" t="s">
        <v>182</v>
      </c>
    </row>
    <row r="228" spans="2:51" s="12" customFormat="1" ht="13.5">
      <c r="B228" s="217"/>
      <c r="C228" s="218"/>
      <c r="D228" s="219" t="s">
        <v>191</v>
      </c>
      <c r="E228" s="220" t="s">
        <v>21</v>
      </c>
      <c r="F228" s="221" t="s">
        <v>1258</v>
      </c>
      <c r="G228" s="218"/>
      <c r="H228" s="222">
        <v>-0.17499999999999999</v>
      </c>
      <c r="I228" s="223"/>
      <c r="J228" s="218"/>
      <c r="K228" s="218"/>
      <c r="L228" s="224"/>
      <c r="M228" s="225"/>
      <c r="N228" s="226"/>
      <c r="O228" s="226"/>
      <c r="P228" s="226"/>
      <c r="Q228" s="226"/>
      <c r="R228" s="226"/>
      <c r="S228" s="226"/>
      <c r="T228" s="227"/>
      <c r="AT228" s="228" t="s">
        <v>191</v>
      </c>
      <c r="AU228" s="228" t="s">
        <v>83</v>
      </c>
      <c r="AV228" s="12" t="s">
        <v>83</v>
      </c>
      <c r="AW228" s="12" t="s">
        <v>37</v>
      </c>
      <c r="AX228" s="12" t="s">
        <v>74</v>
      </c>
      <c r="AY228" s="228" t="s">
        <v>182</v>
      </c>
    </row>
    <row r="229" spans="2:51" s="12" customFormat="1" ht="13.5">
      <c r="B229" s="217"/>
      <c r="C229" s="218"/>
      <c r="D229" s="219" t="s">
        <v>191</v>
      </c>
      <c r="E229" s="220" t="s">
        <v>21</v>
      </c>
      <c r="F229" s="221" t="s">
        <v>1259</v>
      </c>
      <c r="G229" s="218"/>
      <c r="H229" s="222">
        <v>-2.2789999999999999</v>
      </c>
      <c r="I229" s="223"/>
      <c r="J229" s="218"/>
      <c r="K229" s="218"/>
      <c r="L229" s="224"/>
      <c r="M229" s="225"/>
      <c r="N229" s="226"/>
      <c r="O229" s="226"/>
      <c r="P229" s="226"/>
      <c r="Q229" s="226"/>
      <c r="R229" s="226"/>
      <c r="S229" s="226"/>
      <c r="T229" s="227"/>
      <c r="AT229" s="228" t="s">
        <v>191</v>
      </c>
      <c r="AU229" s="228" t="s">
        <v>83</v>
      </c>
      <c r="AV229" s="12" t="s">
        <v>83</v>
      </c>
      <c r="AW229" s="12" t="s">
        <v>37</v>
      </c>
      <c r="AX229" s="12" t="s">
        <v>74</v>
      </c>
      <c r="AY229" s="228" t="s">
        <v>182</v>
      </c>
    </row>
    <row r="230" spans="2:51" s="12" customFormat="1" ht="13.5">
      <c r="B230" s="217"/>
      <c r="C230" s="218"/>
      <c r="D230" s="219" t="s">
        <v>191</v>
      </c>
      <c r="E230" s="220" t="s">
        <v>21</v>
      </c>
      <c r="F230" s="221" t="s">
        <v>1260</v>
      </c>
      <c r="G230" s="218"/>
      <c r="H230" s="222">
        <v>-0.59399999999999997</v>
      </c>
      <c r="I230" s="223"/>
      <c r="J230" s="218"/>
      <c r="K230" s="218"/>
      <c r="L230" s="224"/>
      <c r="M230" s="225"/>
      <c r="N230" s="226"/>
      <c r="O230" s="226"/>
      <c r="P230" s="226"/>
      <c r="Q230" s="226"/>
      <c r="R230" s="226"/>
      <c r="S230" s="226"/>
      <c r="T230" s="227"/>
      <c r="AT230" s="228" t="s">
        <v>191</v>
      </c>
      <c r="AU230" s="228" t="s">
        <v>83</v>
      </c>
      <c r="AV230" s="12" t="s">
        <v>83</v>
      </c>
      <c r="AW230" s="12" t="s">
        <v>37</v>
      </c>
      <c r="AX230" s="12" t="s">
        <v>74</v>
      </c>
      <c r="AY230" s="228" t="s">
        <v>182</v>
      </c>
    </row>
    <row r="231" spans="2:51" s="12" customFormat="1" ht="13.5">
      <c r="B231" s="217"/>
      <c r="C231" s="218"/>
      <c r="D231" s="219" t="s">
        <v>191</v>
      </c>
      <c r="E231" s="220" t="s">
        <v>21</v>
      </c>
      <c r="F231" s="221" t="s">
        <v>1261</v>
      </c>
      <c r="G231" s="218"/>
      <c r="H231" s="222">
        <v>-0.435</v>
      </c>
      <c r="I231" s="223"/>
      <c r="J231" s="218"/>
      <c r="K231" s="218"/>
      <c r="L231" s="224"/>
      <c r="M231" s="225"/>
      <c r="N231" s="226"/>
      <c r="O231" s="226"/>
      <c r="P231" s="226"/>
      <c r="Q231" s="226"/>
      <c r="R231" s="226"/>
      <c r="S231" s="226"/>
      <c r="T231" s="227"/>
      <c r="AT231" s="228" t="s">
        <v>191</v>
      </c>
      <c r="AU231" s="228" t="s">
        <v>83</v>
      </c>
      <c r="AV231" s="12" t="s">
        <v>83</v>
      </c>
      <c r="AW231" s="12" t="s">
        <v>37</v>
      </c>
      <c r="AX231" s="12" t="s">
        <v>74</v>
      </c>
      <c r="AY231" s="228" t="s">
        <v>182</v>
      </c>
    </row>
    <row r="232" spans="2:51" s="12" customFormat="1" ht="13.5">
      <c r="B232" s="217"/>
      <c r="C232" s="218"/>
      <c r="D232" s="219" t="s">
        <v>191</v>
      </c>
      <c r="E232" s="220" t="s">
        <v>21</v>
      </c>
      <c r="F232" s="221" t="s">
        <v>1262</v>
      </c>
      <c r="G232" s="218"/>
      <c r="H232" s="222">
        <v>-1.7000000000000001E-2</v>
      </c>
      <c r="I232" s="223"/>
      <c r="J232" s="218"/>
      <c r="K232" s="218"/>
      <c r="L232" s="224"/>
      <c r="M232" s="225"/>
      <c r="N232" s="226"/>
      <c r="O232" s="226"/>
      <c r="P232" s="226"/>
      <c r="Q232" s="226"/>
      <c r="R232" s="226"/>
      <c r="S232" s="226"/>
      <c r="T232" s="227"/>
      <c r="AT232" s="228" t="s">
        <v>191</v>
      </c>
      <c r="AU232" s="228" t="s">
        <v>83</v>
      </c>
      <c r="AV232" s="12" t="s">
        <v>83</v>
      </c>
      <c r="AW232" s="12" t="s">
        <v>37</v>
      </c>
      <c r="AX232" s="12" t="s">
        <v>74</v>
      </c>
      <c r="AY232" s="228" t="s">
        <v>182</v>
      </c>
    </row>
    <row r="233" spans="2:51" s="12" customFormat="1" ht="13.5">
      <c r="B233" s="217"/>
      <c r="C233" s="218"/>
      <c r="D233" s="219" t="s">
        <v>191</v>
      </c>
      <c r="E233" s="220" t="s">
        <v>21</v>
      </c>
      <c r="F233" s="221" t="s">
        <v>1263</v>
      </c>
      <c r="G233" s="218"/>
      <c r="H233" s="222">
        <v>-0.17499999999999999</v>
      </c>
      <c r="I233" s="223"/>
      <c r="J233" s="218"/>
      <c r="K233" s="218"/>
      <c r="L233" s="224"/>
      <c r="M233" s="225"/>
      <c r="N233" s="226"/>
      <c r="O233" s="226"/>
      <c r="P233" s="226"/>
      <c r="Q233" s="226"/>
      <c r="R233" s="226"/>
      <c r="S233" s="226"/>
      <c r="T233" s="227"/>
      <c r="AT233" s="228" t="s">
        <v>191</v>
      </c>
      <c r="AU233" s="228" t="s">
        <v>83</v>
      </c>
      <c r="AV233" s="12" t="s">
        <v>83</v>
      </c>
      <c r="AW233" s="12" t="s">
        <v>37</v>
      </c>
      <c r="AX233" s="12" t="s">
        <v>74</v>
      </c>
      <c r="AY233" s="228" t="s">
        <v>182</v>
      </c>
    </row>
    <row r="234" spans="2:51" s="12" customFormat="1" ht="13.5">
      <c r="B234" s="217"/>
      <c r="C234" s="218"/>
      <c r="D234" s="219" t="s">
        <v>191</v>
      </c>
      <c r="E234" s="220" t="s">
        <v>21</v>
      </c>
      <c r="F234" s="221" t="s">
        <v>1264</v>
      </c>
      <c r="G234" s="218"/>
      <c r="H234" s="222">
        <v>-0.11899999999999999</v>
      </c>
      <c r="I234" s="223"/>
      <c r="J234" s="218"/>
      <c r="K234" s="218"/>
      <c r="L234" s="224"/>
      <c r="M234" s="225"/>
      <c r="N234" s="226"/>
      <c r="O234" s="226"/>
      <c r="P234" s="226"/>
      <c r="Q234" s="226"/>
      <c r="R234" s="226"/>
      <c r="S234" s="226"/>
      <c r="T234" s="227"/>
      <c r="AT234" s="228" t="s">
        <v>191</v>
      </c>
      <c r="AU234" s="228" t="s">
        <v>83</v>
      </c>
      <c r="AV234" s="12" t="s">
        <v>83</v>
      </c>
      <c r="AW234" s="12" t="s">
        <v>37</v>
      </c>
      <c r="AX234" s="12" t="s">
        <v>74</v>
      </c>
      <c r="AY234" s="228" t="s">
        <v>182</v>
      </c>
    </row>
    <row r="235" spans="2:51" s="12" customFormat="1" ht="13.5">
      <c r="B235" s="217"/>
      <c r="C235" s="218"/>
      <c r="D235" s="219" t="s">
        <v>191</v>
      </c>
      <c r="E235" s="220" t="s">
        <v>21</v>
      </c>
      <c r="F235" s="221" t="s">
        <v>1265</v>
      </c>
      <c r="G235" s="218"/>
      <c r="H235" s="222">
        <v>-0.154</v>
      </c>
      <c r="I235" s="223"/>
      <c r="J235" s="218"/>
      <c r="K235" s="218"/>
      <c r="L235" s="224"/>
      <c r="M235" s="225"/>
      <c r="N235" s="226"/>
      <c r="O235" s="226"/>
      <c r="P235" s="226"/>
      <c r="Q235" s="226"/>
      <c r="R235" s="226"/>
      <c r="S235" s="226"/>
      <c r="T235" s="227"/>
      <c r="AT235" s="228" t="s">
        <v>191</v>
      </c>
      <c r="AU235" s="228" t="s">
        <v>83</v>
      </c>
      <c r="AV235" s="12" t="s">
        <v>83</v>
      </c>
      <c r="AW235" s="12" t="s">
        <v>37</v>
      </c>
      <c r="AX235" s="12" t="s">
        <v>74</v>
      </c>
      <c r="AY235" s="228" t="s">
        <v>182</v>
      </c>
    </row>
    <row r="236" spans="2:51" s="15" customFormat="1" ht="13.5">
      <c r="B236" s="267"/>
      <c r="C236" s="268"/>
      <c r="D236" s="219" t="s">
        <v>191</v>
      </c>
      <c r="E236" s="269" t="s">
        <v>21</v>
      </c>
      <c r="F236" s="270" t="s">
        <v>1211</v>
      </c>
      <c r="G236" s="268"/>
      <c r="H236" s="269" t="s">
        <v>21</v>
      </c>
      <c r="I236" s="271"/>
      <c r="J236" s="268"/>
      <c r="K236" s="268"/>
      <c r="L236" s="272"/>
      <c r="M236" s="273"/>
      <c r="N236" s="274"/>
      <c r="O236" s="274"/>
      <c r="P236" s="274"/>
      <c r="Q236" s="274"/>
      <c r="R236" s="274"/>
      <c r="S236" s="274"/>
      <c r="T236" s="275"/>
      <c r="AT236" s="276" t="s">
        <v>191</v>
      </c>
      <c r="AU236" s="276" t="s">
        <v>83</v>
      </c>
      <c r="AV236" s="15" t="s">
        <v>81</v>
      </c>
      <c r="AW236" s="15" t="s">
        <v>37</v>
      </c>
      <c r="AX236" s="15" t="s">
        <v>74</v>
      </c>
      <c r="AY236" s="276" t="s">
        <v>182</v>
      </c>
    </row>
    <row r="237" spans="2:51" s="12" customFormat="1" ht="13.5">
      <c r="B237" s="217"/>
      <c r="C237" s="218"/>
      <c r="D237" s="219" t="s">
        <v>191</v>
      </c>
      <c r="E237" s="220" t="s">
        <v>21</v>
      </c>
      <c r="F237" s="221" t="s">
        <v>1266</v>
      </c>
      <c r="G237" s="218"/>
      <c r="H237" s="222">
        <v>-5.1950000000000003</v>
      </c>
      <c r="I237" s="223"/>
      <c r="J237" s="218"/>
      <c r="K237" s="218"/>
      <c r="L237" s="224"/>
      <c r="M237" s="225"/>
      <c r="N237" s="226"/>
      <c r="O237" s="226"/>
      <c r="P237" s="226"/>
      <c r="Q237" s="226"/>
      <c r="R237" s="226"/>
      <c r="S237" s="226"/>
      <c r="T237" s="227"/>
      <c r="AT237" s="228" t="s">
        <v>191</v>
      </c>
      <c r="AU237" s="228" t="s">
        <v>83</v>
      </c>
      <c r="AV237" s="12" t="s">
        <v>83</v>
      </c>
      <c r="AW237" s="12" t="s">
        <v>37</v>
      </c>
      <c r="AX237" s="12" t="s">
        <v>74</v>
      </c>
      <c r="AY237" s="228" t="s">
        <v>182</v>
      </c>
    </row>
    <row r="238" spans="2:51" s="12" customFormat="1" ht="13.5">
      <c r="B238" s="217"/>
      <c r="C238" s="218"/>
      <c r="D238" s="219" t="s">
        <v>191</v>
      </c>
      <c r="E238" s="220" t="s">
        <v>21</v>
      </c>
      <c r="F238" s="221" t="s">
        <v>1267</v>
      </c>
      <c r="G238" s="218"/>
      <c r="H238" s="222">
        <v>-1.21</v>
      </c>
      <c r="I238" s="223"/>
      <c r="J238" s="218"/>
      <c r="K238" s="218"/>
      <c r="L238" s="224"/>
      <c r="M238" s="225"/>
      <c r="N238" s="226"/>
      <c r="O238" s="226"/>
      <c r="P238" s="226"/>
      <c r="Q238" s="226"/>
      <c r="R238" s="226"/>
      <c r="S238" s="226"/>
      <c r="T238" s="227"/>
      <c r="AT238" s="228" t="s">
        <v>191</v>
      </c>
      <c r="AU238" s="228" t="s">
        <v>83</v>
      </c>
      <c r="AV238" s="12" t="s">
        <v>83</v>
      </c>
      <c r="AW238" s="12" t="s">
        <v>37</v>
      </c>
      <c r="AX238" s="12" t="s">
        <v>74</v>
      </c>
      <c r="AY238" s="228" t="s">
        <v>182</v>
      </c>
    </row>
    <row r="239" spans="2:51" s="12" customFormat="1" ht="13.5">
      <c r="B239" s="217"/>
      <c r="C239" s="218"/>
      <c r="D239" s="219" t="s">
        <v>191</v>
      </c>
      <c r="E239" s="220" t="s">
        <v>21</v>
      </c>
      <c r="F239" s="221" t="s">
        <v>1268</v>
      </c>
      <c r="G239" s="218"/>
      <c r="H239" s="222">
        <v>-1.28</v>
      </c>
      <c r="I239" s="223"/>
      <c r="J239" s="218"/>
      <c r="K239" s="218"/>
      <c r="L239" s="224"/>
      <c r="M239" s="225"/>
      <c r="N239" s="226"/>
      <c r="O239" s="226"/>
      <c r="P239" s="226"/>
      <c r="Q239" s="226"/>
      <c r="R239" s="226"/>
      <c r="S239" s="226"/>
      <c r="T239" s="227"/>
      <c r="AT239" s="228" t="s">
        <v>191</v>
      </c>
      <c r="AU239" s="228" t="s">
        <v>83</v>
      </c>
      <c r="AV239" s="12" t="s">
        <v>83</v>
      </c>
      <c r="AW239" s="12" t="s">
        <v>37</v>
      </c>
      <c r="AX239" s="12" t="s">
        <v>74</v>
      </c>
      <c r="AY239" s="228" t="s">
        <v>182</v>
      </c>
    </row>
    <row r="240" spans="2:51" s="12" customFormat="1" ht="13.5">
      <c r="B240" s="217"/>
      <c r="C240" s="218"/>
      <c r="D240" s="219" t="s">
        <v>191</v>
      </c>
      <c r="E240" s="220" t="s">
        <v>21</v>
      </c>
      <c r="F240" s="221" t="s">
        <v>1269</v>
      </c>
      <c r="G240" s="218"/>
      <c r="H240" s="222">
        <v>-1.4059999999999999</v>
      </c>
      <c r="I240" s="223"/>
      <c r="J240" s="218"/>
      <c r="K240" s="218"/>
      <c r="L240" s="224"/>
      <c r="M240" s="225"/>
      <c r="N240" s="226"/>
      <c r="O240" s="226"/>
      <c r="P240" s="226"/>
      <c r="Q240" s="226"/>
      <c r="R240" s="226"/>
      <c r="S240" s="226"/>
      <c r="T240" s="227"/>
      <c r="AT240" s="228" t="s">
        <v>191</v>
      </c>
      <c r="AU240" s="228" t="s">
        <v>83</v>
      </c>
      <c r="AV240" s="12" t="s">
        <v>83</v>
      </c>
      <c r="AW240" s="12" t="s">
        <v>37</v>
      </c>
      <c r="AX240" s="12" t="s">
        <v>74</v>
      </c>
      <c r="AY240" s="228" t="s">
        <v>182</v>
      </c>
    </row>
    <row r="241" spans="2:51" s="12" customFormat="1" ht="13.5">
      <c r="B241" s="217"/>
      <c r="C241" s="218"/>
      <c r="D241" s="219" t="s">
        <v>191</v>
      </c>
      <c r="E241" s="220" t="s">
        <v>21</v>
      </c>
      <c r="F241" s="221" t="s">
        <v>1270</v>
      </c>
      <c r="G241" s="218"/>
      <c r="H241" s="222">
        <v>-1.5389999999999999</v>
      </c>
      <c r="I241" s="223"/>
      <c r="J241" s="218"/>
      <c r="K241" s="218"/>
      <c r="L241" s="224"/>
      <c r="M241" s="225"/>
      <c r="N241" s="226"/>
      <c r="O241" s="226"/>
      <c r="P241" s="226"/>
      <c r="Q241" s="226"/>
      <c r="R241" s="226"/>
      <c r="S241" s="226"/>
      <c r="T241" s="227"/>
      <c r="AT241" s="228" t="s">
        <v>191</v>
      </c>
      <c r="AU241" s="228" t="s">
        <v>83</v>
      </c>
      <c r="AV241" s="12" t="s">
        <v>83</v>
      </c>
      <c r="AW241" s="12" t="s">
        <v>37</v>
      </c>
      <c r="AX241" s="12" t="s">
        <v>74</v>
      </c>
      <c r="AY241" s="228" t="s">
        <v>182</v>
      </c>
    </row>
    <row r="242" spans="2:51" s="12" customFormat="1" ht="13.5">
      <c r="B242" s="217"/>
      <c r="C242" s="218"/>
      <c r="D242" s="219" t="s">
        <v>191</v>
      </c>
      <c r="E242" s="220" t="s">
        <v>21</v>
      </c>
      <c r="F242" s="221" t="s">
        <v>1271</v>
      </c>
      <c r="G242" s="218"/>
      <c r="H242" s="222">
        <v>-1.8140000000000001</v>
      </c>
      <c r="I242" s="223"/>
      <c r="J242" s="218"/>
      <c r="K242" s="218"/>
      <c r="L242" s="224"/>
      <c r="M242" s="225"/>
      <c r="N242" s="226"/>
      <c r="O242" s="226"/>
      <c r="P242" s="226"/>
      <c r="Q242" s="226"/>
      <c r="R242" s="226"/>
      <c r="S242" s="226"/>
      <c r="T242" s="227"/>
      <c r="AT242" s="228" t="s">
        <v>191</v>
      </c>
      <c r="AU242" s="228" t="s">
        <v>83</v>
      </c>
      <c r="AV242" s="12" t="s">
        <v>83</v>
      </c>
      <c r="AW242" s="12" t="s">
        <v>37</v>
      </c>
      <c r="AX242" s="12" t="s">
        <v>74</v>
      </c>
      <c r="AY242" s="228" t="s">
        <v>182</v>
      </c>
    </row>
    <row r="243" spans="2:51" s="12" customFormat="1" ht="13.5">
      <c r="B243" s="217"/>
      <c r="C243" s="218"/>
      <c r="D243" s="219" t="s">
        <v>191</v>
      </c>
      <c r="E243" s="220" t="s">
        <v>21</v>
      </c>
      <c r="F243" s="221" t="s">
        <v>1272</v>
      </c>
      <c r="G243" s="218"/>
      <c r="H243" s="222">
        <v>-1.7989999999999999</v>
      </c>
      <c r="I243" s="223"/>
      <c r="J243" s="218"/>
      <c r="K243" s="218"/>
      <c r="L243" s="224"/>
      <c r="M243" s="225"/>
      <c r="N243" s="226"/>
      <c r="O243" s="226"/>
      <c r="P243" s="226"/>
      <c r="Q243" s="226"/>
      <c r="R243" s="226"/>
      <c r="S243" s="226"/>
      <c r="T243" s="227"/>
      <c r="AT243" s="228" t="s">
        <v>191</v>
      </c>
      <c r="AU243" s="228" t="s">
        <v>83</v>
      </c>
      <c r="AV243" s="12" t="s">
        <v>83</v>
      </c>
      <c r="AW243" s="12" t="s">
        <v>37</v>
      </c>
      <c r="AX243" s="12" t="s">
        <v>74</v>
      </c>
      <c r="AY243" s="228" t="s">
        <v>182</v>
      </c>
    </row>
    <row r="244" spans="2:51" s="12" customFormat="1" ht="13.5">
      <c r="B244" s="217"/>
      <c r="C244" s="218"/>
      <c r="D244" s="219" t="s">
        <v>191</v>
      </c>
      <c r="E244" s="220" t="s">
        <v>21</v>
      </c>
      <c r="F244" s="221" t="s">
        <v>1273</v>
      </c>
      <c r="G244" s="218"/>
      <c r="H244" s="222">
        <v>-1.9450000000000001</v>
      </c>
      <c r="I244" s="223"/>
      <c r="J244" s="218"/>
      <c r="K244" s="218"/>
      <c r="L244" s="224"/>
      <c r="M244" s="225"/>
      <c r="N244" s="226"/>
      <c r="O244" s="226"/>
      <c r="P244" s="226"/>
      <c r="Q244" s="226"/>
      <c r="R244" s="226"/>
      <c r="S244" s="226"/>
      <c r="T244" s="227"/>
      <c r="AT244" s="228" t="s">
        <v>191</v>
      </c>
      <c r="AU244" s="228" t="s">
        <v>83</v>
      </c>
      <c r="AV244" s="12" t="s">
        <v>83</v>
      </c>
      <c r="AW244" s="12" t="s">
        <v>37</v>
      </c>
      <c r="AX244" s="12" t="s">
        <v>74</v>
      </c>
      <c r="AY244" s="228" t="s">
        <v>182</v>
      </c>
    </row>
    <row r="245" spans="2:51" s="12" customFormat="1" ht="13.5">
      <c r="B245" s="217"/>
      <c r="C245" s="218"/>
      <c r="D245" s="219" t="s">
        <v>191</v>
      </c>
      <c r="E245" s="220" t="s">
        <v>21</v>
      </c>
      <c r="F245" s="221" t="s">
        <v>1274</v>
      </c>
      <c r="G245" s="218"/>
      <c r="H245" s="222">
        <v>-1.2410000000000001</v>
      </c>
      <c r="I245" s="223"/>
      <c r="J245" s="218"/>
      <c r="K245" s="218"/>
      <c r="L245" s="224"/>
      <c r="M245" s="225"/>
      <c r="N245" s="226"/>
      <c r="O245" s="226"/>
      <c r="P245" s="226"/>
      <c r="Q245" s="226"/>
      <c r="R245" s="226"/>
      <c r="S245" s="226"/>
      <c r="T245" s="227"/>
      <c r="AT245" s="228" t="s">
        <v>191</v>
      </c>
      <c r="AU245" s="228" t="s">
        <v>83</v>
      </c>
      <c r="AV245" s="12" t="s">
        <v>83</v>
      </c>
      <c r="AW245" s="12" t="s">
        <v>37</v>
      </c>
      <c r="AX245" s="12" t="s">
        <v>74</v>
      </c>
      <c r="AY245" s="228" t="s">
        <v>182</v>
      </c>
    </row>
    <row r="246" spans="2:51" s="12" customFormat="1" ht="13.5">
      <c r="B246" s="217"/>
      <c r="C246" s="218"/>
      <c r="D246" s="219" t="s">
        <v>191</v>
      </c>
      <c r="E246" s="220" t="s">
        <v>21</v>
      </c>
      <c r="F246" s="221" t="s">
        <v>1275</v>
      </c>
      <c r="G246" s="218"/>
      <c r="H246" s="222">
        <v>-1.39</v>
      </c>
      <c r="I246" s="223"/>
      <c r="J246" s="218"/>
      <c r="K246" s="218"/>
      <c r="L246" s="224"/>
      <c r="M246" s="225"/>
      <c r="N246" s="226"/>
      <c r="O246" s="226"/>
      <c r="P246" s="226"/>
      <c r="Q246" s="226"/>
      <c r="R246" s="226"/>
      <c r="S246" s="226"/>
      <c r="T246" s="227"/>
      <c r="AT246" s="228" t="s">
        <v>191</v>
      </c>
      <c r="AU246" s="228" t="s">
        <v>83</v>
      </c>
      <c r="AV246" s="12" t="s">
        <v>83</v>
      </c>
      <c r="AW246" s="12" t="s">
        <v>37</v>
      </c>
      <c r="AX246" s="12" t="s">
        <v>74</v>
      </c>
      <c r="AY246" s="228" t="s">
        <v>182</v>
      </c>
    </row>
    <row r="247" spans="2:51" s="12" customFormat="1" ht="13.5">
      <c r="B247" s="217"/>
      <c r="C247" s="218"/>
      <c r="D247" s="219" t="s">
        <v>191</v>
      </c>
      <c r="E247" s="220" t="s">
        <v>21</v>
      </c>
      <c r="F247" s="221" t="s">
        <v>1276</v>
      </c>
      <c r="G247" s="218"/>
      <c r="H247" s="222">
        <v>-1.5</v>
      </c>
      <c r="I247" s="223"/>
      <c r="J247" s="218"/>
      <c r="K247" s="218"/>
      <c r="L247" s="224"/>
      <c r="M247" s="225"/>
      <c r="N247" s="226"/>
      <c r="O247" s="226"/>
      <c r="P247" s="226"/>
      <c r="Q247" s="226"/>
      <c r="R247" s="226"/>
      <c r="S247" s="226"/>
      <c r="T247" s="227"/>
      <c r="AT247" s="228" t="s">
        <v>191</v>
      </c>
      <c r="AU247" s="228" t="s">
        <v>83</v>
      </c>
      <c r="AV247" s="12" t="s">
        <v>83</v>
      </c>
      <c r="AW247" s="12" t="s">
        <v>37</v>
      </c>
      <c r="AX247" s="12" t="s">
        <v>74</v>
      </c>
      <c r="AY247" s="228" t="s">
        <v>182</v>
      </c>
    </row>
    <row r="248" spans="2:51" s="12" customFormat="1" ht="13.5">
      <c r="B248" s="217"/>
      <c r="C248" s="218"/>
      <c r="D248" s="219" t="s">
        <v>191</v>
      </c>
      <c r="E248" s="220" t="s">
        <v>21</v>
      </c>
      <c r="F248" s="221" t="s">
        <v>1277</v>
      </c>
      <c r="G248" s="218"/>
      <c r="H248" s="222">
        <v>-1.6339999999999999</v>
      </c>
      <c r="I248" s="223"/>
      <c r="J248" s="218"/>
      <c r="K248" s="218"/>
      <c r="L248" s="224"/>
      <c r="M248" s="225"/>
      <c r="N248" s="226"/>
      <c r="O248" s="226"/>
      <c r="P248" s="226"/>
      <c r="Q248" s="226"/>
      <c r="R248" s="226"/>
      <c r="S248" s="226"/>
      <c r="T248" s="227"/>
      <c r="AT248" s="228" t="s">
        <v>191</v>
      </c>
      <c r="AU248" s="228" t="s">
        <v>83</v>
      </c>
      <c r="AV248" s="12" t="s">
        <v>83</v>
      </c>
      <c r="AW248" s="12" t="s">
        <v>37</v>
      </c>
      <c r="AX248" s="12" t="s">
        <v>74</v>
      </c>
      <c r="AY248" s="228" t="s">
        <v>182</v>
      </c>
    </row>
    <row r="249" spans="2:51" s="12" customFormat="1" ht="13.5">
      <c r="B249" s="217"/>
      <c r="C249" s="218"/>
      <c r="D249" s="219" t="s">
        <v>191</v>
      </c>
      <c r="E249" s="220" t="s">
        <v>21</v>
      </c>
      <c r="F249" s="221" t="s">
        <v>1278</v>
      </c>
      <c r="G249" s="218"/>
      <c r="H249" s="222">
        <v>-1.2250000000000001</v>
      </c>
      <c r="I249" s="223"/>
      <c r="J249" s="218"/>
      <c r="K249" s="218"/>
      <c r="L249" s="224"/>
      <c r="M249" s="225"/>
      <c r="N249" s="226"/>
      <c r="O249" s="226"/>
      <c r="P249" s="226"/>
      <c r="Q249" s="226"/>
      <c r="R249" s="226"/>
      <c r="S249" s="226"/>
      <c r="T249" s="227"/>
      <c r="AT249" s="228" t="s">
        <v>191</v>
      </c>
      <c r="AU249" s="228" t="s">
        <v>83</v>
      </c>
      <c r="AV249" s="12" t="s">
        <v>83</v>
      </c>
      <c r="AW249" s="12" t="s">
        <v>37</v>
      </c>
      <c r="AX249" s="12" t="s">
        <v>74</v>
      </c>
      <c r="AY249" s="228" t="s">
        <v>182</v>
      </c>
    </row>
    <row r="250" spans="2:51" s="12" customFormat="1" ht="13.5">
      <c r="B250" s="217"/>
      <c r="C250" s="218"/>
      <c r="D250" s="219" t="s">
        <v>191</v>
      </c>
      <c r="E250" s="220" t="s">
        <v>21</v>
      </c>
      <c r="F250" s="221" t="s">
        <v>1279</v>
      </c>
      <c r="G250" s="218"/>
      <c r="H250" s="222">
        <v>-1.319</v>
      </c>
      <c r="I250" s="223"/>
      <c r="J250" s="218"/>
      <c r="K250" s="218"/>
      <c r="L250" s="224"/>
      <c r="M250" s="225"/>
      <c r="N250" s="226"/>
      <c r="O250" s="226"/>
      <c r="P250" s="226"/>
      <c r="Q250" s="226"/>
      <c r="R250" s="226"/>
      <c r="S250" s="226"/>
      <c r="T250" s="227"/>
      <c r="AT250" s="228" t="s">
        <v>191</v>
      </c>
      <c r="AU250" s="228" t="s">
        <v>83</v>
      </c>
      <c r="AV250" s="12" t="s">
        <v>83</v>
      </c>
      <c r="AW250" s="12" t="s">
        <v>37</v>
      </c>
      <c r="AX250" s="12" t="s">
        <v>74</v>
      </c>
      <c r="AY250" s="228" t="s">
        <v>182</v>
      </c>
    </row>
    <row r="251" spans="2:51" s="12" customFormat="1" ht="13.5">
      <c r="B251" s="217"/>
      <c r="C251" s="218"/>
      <c r="D251" s="219" t="s">
        <v>191</v>
      </c>
      <c r="E251" s="220" t="s">
        <v>21</v>
      </c>
      <c r="F251" s="221" t="s">
        <v>1280</v>
      </c>
      <c r="G251" s="218"/>
      <c r="H251" s="222">
        <v>-1.6020000000000001</v>
      </c>
      <c r="I251" s="223"/>
      <c r="J251" s="218"/>
      <c r="K251" s="218"/>
      <c r="L251" s="224"/>
      <c r="M251" s="225"/>
      <c r="N251" s="226"/>
      <c r="O251" s="226"/>
      <c r="P251" s="226"/>
      <c r="Q251" s="226"/>
      <c r="R251" s="226"/>
      <c r="S251" s="226"/>
      <c r="T251" s="227"/>
      <c r="AT251" s="228" t="s">
        <v>191</v>
      </c>
      <c r="AU251" s="228" t="s">
        <v>83</v>
      </c>
      <c r="AV251" s="12" t="s">
        <v>83</v>
      </c>
      <c r="AW251" s="12" t="s">
        <v>37</v>
      </c>
      <c r="AX251" s="12" t="s">
        <v>74</v>
      </c>
      <c r="AY251" s="228" t="s">
        <v>182</v>
      </c>
    </row>
    <row r="252" spans="2:51" s="12" customFormat="1" ht="13.5">
      <c r="B252" s="217"/>
      <c r="C252" s="218"/>
      <c r="D252" s="219" t="s">
        <v>191</v>
      </c>
      <c r="E252" s="220" t="s">
        <v>21</v>
      </c>
      <c r="F252" s="221" t="s">
        <v>1281</v>
      </c>
      <c r="G252" s="218"/>
      <c r="H252" s="222">
        <v>-1.8140000000000001</v>
      </c>
      <c r="I252" s="223"/>
      <c r="J252" s="218"/>
      <c r="K252" s="218"/>
      <c r="L252" s="224"/>
      <c r="M252" s="225"/>
      <c r="N252" s="226"/>
      <c r="O252" s="226"/>
      <c r="P252" s="226"/>
      <c r="Q252" s="226"/>
      <c r="R252" s="226"/>
      <c r="S252" s="226"/>
      <c r="T252" s="227"/>
      <c r="AT252" s="228" t="s">
        <v>191</v>
      </c>
      <c r="AU252" s="228" t="s">
        <v>83</v>
      </c>
      <c r="AV252" s="12" t="s">
        <v>83</v>
      </c>
      <c r="AW252" s="12" t="s">
        <v>37</v>
      </c>
      <c r="AX252" s="12" t="s">
        <v>74</v>
      </c>
      <c r="AY252" s="228" t="s">
        <v>182</v>
      </c>
    </row>
    <row r="253" spans="2:51" s="12" customFormat="1" ht="13.5">
      <c r="B253" s="217"/>
      <c r="C253" s="218"/>
      <c r="D253" s="219" t="s">
        <v>191</v>
      </c>
      <c r="E253" s="220" t="s">
        <v>21</v>
      </c>
      <c r="F253" s="221" t="s">
        <v>1282</v>
      </c>
      <c r="G253" s="218"/>
      <c r="H253" s="222">
        <v>-1.7989999999999999</v>
      </c>
      <c r="I253" s="223"/>
      <c r="J253" s="218"/>
      <c r="K253" s="218"/>
      <c r="L253" s="224"/>
      <c r="M253" s="225"/>
      <c r="N253" s="226"/>
      <c r="O253" s="226"/>
      <c r="P253" s="226"/>
      <c r="Q253" s="226"/>
      <c r="R253" s="226"/>
      <c r="S253" s="226"/>
      <c r="T253" s="227"/>
      <c r="AT253" s="228" t="s">
        <v>191</v>
      </c>
      <c r="AU253" s="228" t="s">
        <v>83</v>
      </c>
      <c r="AV253" s="12" t="s">
        <v>83</v>
      </c>
      <c r="AW253" s="12" t="s">
        <v>37</v>
      </c>
      <c r="AX253" s="12" t="s">
        <v>74</v>
      </c>
      <c r="AY253" s="228" t="s">
        <v>182</v>
      </c>
    </row>
    <row r="254" spans="2:51" s="12" customFormat="1" ht="13.5">
      <c r="B254" s="217"/>
      <c r="C254" s="218"/>
      <c r="D254" s="219" t="s">
        <v>191</v>
      </c>
      <c r="E254" s="220" t="s">
        <v>21</v>
      </c>
      <c r="F254" s="221" t="s">
        <v>1283</v>
      </c>
      <c r="G254" s="218"/>
      <c r="H254" s="222">
        <v>-1.8460000000000001</v>
      </c>
      <c r="I254" s="223"/>
      <c r="J254" s="218"/>
      <c r="K254" s="218"/>
      <c r="L254" s="224"/>
      <c r="M254" s="225"/>
      <c r="N254" s="226"/>
      <c r="O254" s="226"/>
      <c r="P254" s="226"/>
      <c r="Q254" s="226"/>
      <c r="R254" s="226"/>
      <c r="S254" s="226"/>
      <c r="T254" s="227"/>
      <c r="AT254" s="228" t="s">
        <v>191</v>
      </c>
      <c r="AU254" s="228" t="s">
        <v>83</v>
      </c>
      <c r="AV254" s="12" t="s">
        <v>83</v>
      </c>
      <c r="AW254" s="12" t="s">
        <v>37</v>
      </c>
      <c r="AX254" s="12" t="s">
        <v>74</v>
      </c>
      <c r="AY254" s="228" t="s">
        <v>182</v>
      </c>
    </row>
    <row r="255" spans="2:51" s="12" customFormat="1" ht="13.5">
      <c r="B255" s="217"/>
      <c r="C255" s="218"/>
      <c r="D255" s="219" t="s">
        <v>191</v>
      </c>
      <c r="E255" s="220" t="s">
        <v>21</v>
      </c>
      <c r="F255" s="221" t="s">
        <v>1284</v>
      </c>
      <c r="G255" s="218"/>
      <c r="H255" s="222">
        <v>-1.901</v>
      </c>
      <c r="I255" s="223"/>
      <c r="J255" s="218"/>
      <c r="K255" s="218"/>
      <c r="L255" s="224"/>
      <c r="M255" s="225"/>
      <c r="N255" s="226"/>
      <c r="O255" s="226"/>
      <c r="P255" s="226"/>
      <c r="Q255" s="226"/>
      <c r="R255" s="226"/>
      <c r="S255" s="226"/>
      <c r="T255" s="227"/>
      <c r="AT255" s="228" t="s">
        <v>191</v>
      </c>
      <c r="AU255" s="228" t="s">
        <v>83</v>
      </c>
      <c r="AV255" s="12" t="s">
        <v>83</v>
      </c>
      <c r="AW255" s="12" t="s">
        <v>37</v>
      </c>
      <c r="AX255" s="12" t="s">
        <v>74</v>
      </c>
      <c r="AY255" s="228" t="s">
        <v>182</v>
      </c>
    </row>
    <row r="256" spans="2:51" s="12" customFormat="1" ht="13.5">
      <c r="B256" s="217"/>
      <c r="C256" s="218"/>
      <c r="D256" s="219" t="s">
        <v>191</v>
      </c>
      <c r="E256" s="220" t="s">
        <v>21</v>
      </c>
      <c r="F256" s="221" t="s">
        <v>1285</v>
      </c>
      <c r="G256" s="218"/>
      <c r="H256" s="222">
        <v>-1.9319999999999999</v>
      </c>
      <c r="I256" s="223"/>
      <c r="J256" s="218"/>
      <c r="K256" s="218"/>
      <c r="L256" s="224"/>
      <c r="M256" s="225"/>
      <c r="N256" s="226"/>
      <c r="O256" s="226"/>
      <c r="P256" s="226"/>
      <c r="Q256" s="226"/>
      <c r="R256" s="226"/>
      <c r="S256" s="226"/>
      <c r="T256" s="227"/>
      <c r="AT256" s="228" t="s">
        <v>191</v>
      </c>
      <c r="AU256" s="228" t="s">
        <v>83</v>
      </c>
      <c r="AV256" s="12" t="s">
        <v>83</v>
      </c>
      <c r="AW256" s="12" t="s">
        <v>37</v>
      </c>
      <c r="AX256" s="12" t="s">
        <v>74</v>
      </c>
      <c r="AY256" s="228" t="s">
        <v>182</v>
      </c>
    </row>
    <row r="257" spans="2:65" s="12" customFormat="1" ht="13.5">
      <c r="B257" s="217"/>
      <c r="C257" s="218"/>
      <c r="D257" s="219" t="s">
        <v>191</v>
      </c>
      <c r="E257" s="220" t="s">
        <v>21</v>
      </c>
      <c r="F257" s="221" t="s">
        <v>1286</v>
      </c>
      <c r="G257" s="218"/>
      <c r="H257" s="222">
        <v>-1.948</v>
      </c>
      <c r="I257" s="223"/>
      <c r="J257" s="218"/>
      <c r="K257" s="218"/>
      <c r="L257" s="224"/>
      <c r="M257" s="225"/>
      <c r="N257" s="226"/>
      <c r="O257" s="226"/>
      <c r="P257" s="226"/>
      <c r="Q257" s="226"/>
      <c r="R257" s="226"/>
      <c r="S257" s="226"/>
      <c r="T257" s="227"/>
      <c r="AT257" s="228" t="s">
        <v>191</v>
      </c>
      <c r="AU257" s="228" t="s">
        <v>83</v>
      </c>
      <c r="AV257" s="12" t="s">
        <v>83</v>
      </c>
      <c r="AW257" s="12" t="s">
        <v>37</v>
      </c>
      <c r="AX257" s="12" t="s">
        <v>74</v>
      </c>
      <c r="AY257" s="228" t="s">
        <v>182</v>
      </c>
    </row>
    <row r="258" spans="2:65" s="12" customFormat="1" ht="13.5">
      <c r="B258" s="217"/>
      <c r="C258" s="218"/>
      <c r="D258" s="219" t="s">
        <v>191</v>
      </c>
      <c r="E258" s="220" t="s">
        <v>21</v>
      </c>
      <c r="F258" s="221" t="s">
        <v>1287</v>
      </c>
      <c r="G258" s="218"/>
      <c r="H258" s="222">
        <v>-1.83</v>
      </c>
      <c r="I258" s="223"/>
      <c r="J258" s="218"/>
      <c r="K258" s="218"/>
      <c r="L258" s="224"/>
      <c r="M258" s="225"/>
      <c r="N258" s="226"/>
      <c r="O258" s="226"/>
      <c r="P258" s="226"/>
      <c r="Q258" s="226"/>
      <c r="R258" s="226"/>
      <c r="S258" s="226"/>
      <c r="T258" s="227"/>
      <c r="AT258" s="228" t="s">
        <v>191</v>
      </c>
      <c r="AU258" s="228" t="s">
        <v>83</v>
      </c>
      <c r="AV258" s="12" t="s">
        <v>83</v>
      </c>
      <c r="AW258" s="12" t="s">
        <v>37</v>
      </c>
      <c r="AX258" s="12" t="s">
        <v>74</v>
      </c>
      <c r="AY258" s="228" t="s">
        <v>182</v>
      </c>
    </row>
    <row r="259" spans="2:65" s="12" customFormat="1" ht="13.5">
      <c r="B259" s="217"/>
      <c r="C259" s="218"/>
      <c r="D259" s="219" t="s">
        <v>191</v>
      </c>
      <c r="E259" s="220" t="s">
        <v>21</v>
      </c>
      <c r="F259" s="221" t="s">
        <v>1288</v>
      </c>
      <c r="G259" s="218"/>
      <c r="H259" s="222">
        <v>-1.147</v>
      </c>
      <c r="I259" s="223"/>
      <c r="J259" s="218"/>
      <c r="K259" s="218"/>
      <c r="L259" s="224"/>
      <c r="M259" s="225"/>
      <c r="N259" s="226"/>
      <c r="O259" s="226"/>
      <c r="P259" s="226"/>
      <c r="Q259" s="226"/>
      <c r="R259" s="226"/>
      <c r="S259" s="226"/>
      <c r="T259" s="227"/>
      <c r="AT259" s="228" t="s">
        <v>191</v>
      </c>
      <c r="AU259" s="228" t="s">
        <v>83</v>
      </c>
      <c r="AV259" s="12" t="s">
        <v>83</v>
      </c>
      <c r="AW259" s="12" t="s">
        <v>37</v>
      </c>
      <c r="AX259" s="12" t="s">
        <v>74</v>
      </c>
      <c r="AY259" s="228" t="s">
        <v>182</v>
      </c>
    </row>
    <row r="260" spans="2:65" s="12" customFormat="1" ht="13.5">
      <c r="B260" s="217"/>
      <c r="C260" s="218"/>
      <c r="D260" s="219" t="s">
        <v>191</v>
      </c>
      <c r="E260" s="220" t="s">
        <v>21</v>
      </c>
      <c r="F260" s="221" t="s">
        <v>1289</v>
      </c>
      <c r="G260" s="218"/>
      <c r="H260" s="222">
        <v>-2.82</v>
      </c>
      <c r="I260" s="223"/>
      <c r="J260" s="218"/>
      <c r="K260" s="218"/>
      <c r="L260" s="224"/>
      <c r="M260" s="225"/>
      <c r="N260" s="226"/>
      <c r="O260" s="226"/>
      <c r="P260" s="226"/>
      <c r="Q260" s="226"/>
      <c r="R260" s="226"/>
      <c r="S260" s="226"/>
      <c r="T260" s="227"/>
      <c r="AT260" s="228" t="s">
        <v>191</v>
      </c>
      <c r="AU260" s="228" t="s">
        <v>83</v>
      </c>
      <c r="AV260" s="12" t="s">
        <v>83</v>
      </c>
      <c r="AW260" s="12" t="s">
        <v>37</v>
      </c>
      <c r="AX260" s="12" t="s">
        <v>74</v>
      </c>
      <c r="AY260" s="228" t="s">
        <v>182</v>
      </c>
    </row>
    <row r="261" spans="2:65" s="12" customFormat="1" ht="13.5">
      <c r="B261" s="217"/>
      <c r="C261" s="218"/>
      <c r="D261" s="219" t="s">
        <v>191</v>
      </c>
      <c r="E261" s="220" t="s">
        <v>21</v>
      </c>
      <c r="F261" s="221" t="s">
        <v>1290</v>
      </c>
      <c r="G261" s="218"/>
      <c r="H261" s="222">
        <v>-1.516</v>
      </c>
      <c r="I261" s="223"/>
      <c r="J261" s="218"/>
      <c r="K261" s="218"/>
      <c r="L261" s="224"/>
      <c r="M261" s="225"/>
      <c r="N261" s="226"/>
      <c r="O261" s="226"/>
      <c r="P261" s="226"/>
      <c r="Q261" s="226"/>
      <c r="R261" s="226"/>
      <c r="S261" s="226"/>
      <c r="T261" s="227"/>
      <c r="AT261" s="228" t="s">
        <v>191</v>
      </c>
      <c r="AU261" s="228" t="s">
        <v>83</v>
      </c>
      <c r="AV261" s="12" t="s">
        <v>83</v>
      </c>
      <c r="AW261" s="12" t="s">
        <v>37</v>
      </c>
      <c r="AX261" s="12" t="s">
        <v>74</v>
      </c>
      <c r="AY261" s="228" t="s">
        <v>182</v>
      </c>
    </row>
    <row r="262" spans="2:65" s="12" customFormat="1" ht="13.5">
      <c r="B262" s="217"/>
      <c r="C262" s="218"/>
      <c r="D262" s="219" t="s">
        <v>191</v>
      </c>
      <c r="E262" s="220" t="s">
        <v>21</v>
      </c>
      <c r="F262" s="221" t="s">
        <v>1291</v>
      </c>
      <c r="G262" s="218"/>
      <c r="H262" s="222">
        <v>-1.4059999999999999</v>
      </c>
      <c r="I262" s="223"/>
      <c r="J262" s="218"/>
      <c r="K262" s="218"/>
      <c r="L262" s="224"/>
      <c r="M262" s="225"/>
      <c r="N262" s="226"/>
      <c r="O262" s="226"/>
      <c r="P262" s="226"/>
      <c r="Q262" s="226"/>
      <c r="R262" s="226"/>
      <c r="S262" s="226"/>
      <c r="T262" s="227"/>
      <c r="AT262" s="228" t="s">
        <v>191</v>
      </c>
      <c r="AU262" s="228" t="s">
        <v>83</v>
      </c>
      <c r="AV262" s="12" t="s">
        <v>83</v>
      </c>
      <c r="AW262" s="12" t="s">
        <v>37</v>
      </c>
      <c r="AX262" s="12" t="s">
        <v>74</v>
      </c>
      <c r="AY262" s="228" t="s">
        <v>182</v>
      </c>
    </row>
    <row r="263" spans="2:65" s="12" customFormat="1" ht="13.5">
      <c r="B263" s="217"/>
      <c r="C263" s="218"/>
      <c r="D263" s="219" t="s">
        <v>191</v>
      </c>
      <c r="E263" s="220" t="s">
        <v>21</v>
      </c>
      <c r="F263" s="221" t="s">
        <v>1292</v>
      </c>
      <c r="G263" s="218"/>
      <c r="H263" s="222">
        <v>-1.319</v>
      </c>
      <c r="I263" s="223"/>
      <c r="J263" s="218"/>
      <c r="K263" s="218"/>
      <c r="L263" s="224"/>
      <c r="M263" s="225"/>
      <c r="N263" s="226"/>
      <c r="O263" s="226"/>
      <c r="P263" s="226"/>
      <c r="Q263" s="226"/>
      <c r="R263" s="226"/>
      <c r="S263" s="226"/>
      <c r="T263" s="227"/>
      <c r="AT263" s="228" t="s">
        <v>191</v>
      </c>
      <c r="AU263" s="228" t="s">
        <v>83</v>
      </c>
      <c r="AV263" s="12" t="s">
        <v>83</v>
      </c>
      <c r="AW263" s="12" t="s">
        <v>37</v>
      </c>
      <c r="AX263" s="12" t="s">
        <v>74</v>
      </c>
      <c r="AY263" s="228" t="s">
        <v>182</v>
      </c>
    </row>
    <row r="264" spans="2:65" s="12" customFormat="1" ht="13.5">
      <c r="B264" s="217"/>
      <c r="C264" s="218"/>
      <c r="D264" s="219" t="s">
        <v>191</v>
      </c>
      <c r="E264" s="220" t="s">
        <v>21</v>
      </c>
      <c r="F264" s="221" t="s">
        <v>1293</v>
      </c>
      <c r="G264" s="218"/>
      <c r="H264" s="222">
        <v>-1.0680000000000001</v>
      </c>
      <c r="I264" s="223"/>
      <c r="J264" s="218"/>
      <c r="K264" s="218"/>
      <c r="L264" s="224"/>
      <c r="M264" s="225"/>
      <c r="N264" s="226"/>
      <c r="O264" s="226"/>
      <c r="P264" s="226"/>
      <c r="Q264" s="226"/>
      <c r="R264" s="226"/>
      <c r="S264" s="226"/>
      <c r="T264" s="227"/>
      <c r="AT264" s="228" t="s">
        <v>191</v>
      </c>
      <c r="AU264" s="228" t="s">
        <v>83</v>
      </c>
      <c r="AV264" s="12" t="s">
        <v>83</v>
      </c>
      <c r="AW264" s="12" t="s">
        <v>37</v>
      </c>
      <c r="AX264" s="12" t="s">
        <v>74</v>
      </c>
      <c r="AY264" s="228" t="s">
        <v>182</v>
      </c>
    </row>
    <row r="265" spans="2:65" s="16" customFormat="1" ht="13.5">
      <c r="B265" s="279"/>
      <c r="C265" s="280"/>
      <c r="D265" s="219" t="s">
        <v>191</v>
      </c>
      <c r="E265" s="281" t="s">
        <v>21</v>
      </c>
      <c r="F265" s="282" t="s">
        <v>1160</v>
      </c>
      <c r="G265" s="280"/>
      <c r="H265" s="283">
        <v>-1706.748</v>
      </c>
      <c r="I265" s="284"/>
      <c r="J265" s="280"/>
      <c r="K265" s="280"/>
      <c r="L265" s="285"/>
      <c r="M265" s="286"/>
      <c r="N265" s="287"/>
      <c r="O265" s="287"/>
      <c r="P265" s="287"/>
      <c r="Q265" s="287"/>
      <c r="R265" s="287"/>
      <c r="S265" s="287"/>
      <c r="T265" s="288"/>
      <c r="AT265" s="289" t="s">
        <v>191</v>
      </c>
      <c r="AU265" s="289" t="s">
        <v>83</v>
      </c>
      <c r="AV265" s="16" t="s">
        <v>197</v>
      </c>
      <c r="AW265" s="16" t="s">
        <v>37</v>
      </c>
      <c r="AX265" s="16" t="s">
        <v>74</v>
      </c>
      <c r="AY265" s="289" t="s">
        <v>182</v>
      </c>
    </row>
    <row r="266" spans="2:65" s="14" customFormat="1" ht="13.5">
      <c r="B266" s="246"/>
      <c r="C266" s="247"/>
      <c r="D266" s="219" t="s">
        <v>191</v>
      </c>
      <c r="E266" s="248" t="s">
        <v>21</v>
      </c>
      <c r="F266" s="249" t="s">
        <v>281</v>
      </c>
      <c r="G266" s="247"/>
      <c r="H266" s="250">
        <v>1716.366</v>
      </c>
      <c r="I266" s="251"/>
      <c r="J266" s="247"/>
      <c r="K266" s="247"/>
      <c r="L266" s="252"/>
      <c r="M266" s="253"/>
      <c r="N266" s="254"/>
      <c r="O266" s="254"/>
      <c r="P266" s="254"/>
      <c r="Q266" s="254"/>
      <c r="R266" s="254"/>
      <c r="S266" s="254"/>
      <c r="T266" s="255"/>
      <c r="AT266" s="256" t="s">
        <v>191</v>
      </c>
      <c r="AU266" s="256" t="s">
        <v>83</v>
      </c>
      <c r="AV266" s="14" t="s">
        <v>189</v>
      </c>
      <c r="AW266" s="14" t="s">
        <v>37</v>
      </c>
      <c r="AX266" s="14" t="s">
        <v>81</v>
      </c>
      <c r="AY266" s="256" t="s">
        <v>182</v>
      </c>
    </row>
    <row r="267" spans="2:65" s="1" customFormat="1" ht="38.25" customHeight="1">
      <c r="B267" s="43"/>
      <c r="C267" s="205" t="s">
        <v>210</v>
      </c>
      <c r="D267" s="205" t="s">
        <v>184</v>
      </c>
      <c r="E267" s="206" t="s">
        <v>1294</v>
      </c>
      <c r="F267" s="207" t="s">
        <v>1295</v>
      </c>
      <c r="G267" s="208" t="s">
        <v>236</v>
      </c>
      <c r="H267" s="209">
        <v>1379.3910000000001</v>
      </c>
      <c r="I267" s="210"/>
      <c r="J267" s="211">
        <f>ROUND(I267*H267,2)</f>
        <v>0</v>
      </c>
      <c r="K267" s="207" t="s">
        <v>188</v>
      </c>
      <c r="L267" s="63"/>
      <c r="M267" s="212" t="s">
        <v>21</v>
      </c>
      <c r="N267" s="213" t="s">
        <v>45</v>
      </c>
      <c r="O267" s="44"/>
      <c r="P267" s="214">
        <f>O267*H267</f>
        <v>0</v>
      </c>
      <c r="Q267" s="214">
        <v>0</v>
      </c>
      <c r="R267" s="214">
        <f>Q267*H267</f>
        <v>0</v>
      </c>
      <c r="S267" s="214">
        <v>0</v>
      </c>
      <c r="T267" s="215">
        <f>S267*H267</f>
        <v>0</v>
      </c>
      <c r="AR267" s="26" t="s">
        <v>189</v>
      </c>
      <c r="AT267" s="26" t="s">
        <v>184</v>
      </c>
      <c r="AU267" s="26" t="s">
        <v>83</v>
      </c>
      <c r="AY267" s="26" t="s">
        <v>182</v>
      </c>
      <c r="BE267" s="216">
        <f>IF(N267="základní",J267,0)</f>
        <v>0</v>
      </c>
      <c r="BF267" s="216">
        <f>IF(N267="snížená",J267,0)</f>
        <v>0</v>
      </c>
      <c r="BG267" s="216">
        <f>IF(N267="zákl. přenesená",J267,0)</f>
        <v>0</v>
      </c>
      <c r="BH267" s="216">
        <f>IF(N267="sníž. přenesená",J267,0)</f>
        <v>0</v>
      </c>
      <c r="BI267" s="216">
        <f>IF(N267="nulová",J267,0)</f>
        <v>0</v>
      </c>
      <c r="BJ267" s="26" t="s">
        <v>81</v>
      </c>
      <c r="BK267" s="216">
        <f>ROUND(I267*H267,2)</f>
        <v>0</v>
      </c>
      <c r="BL267" s="26" t="s">
        <v>189</v>
      </c>
      <c r="BM267" s="26" t="s">
        <v>1296</v>
      </c>
    </row>
    <row r="268" spans="2:65" s="15" customFormat="1" ht="13.5">
      <c r="B268" s="267"/>
      <c r="C268" s="268"/>
      <c r="D268" s="219" t="s">
        <v>191</v>
      </c>
      <c r="E268" s="269" t="s">
        <v>21</v>
      </c>
      <c r="F268" s="270" t="s">
        <v>1139</v>
      </c>
      <c r="G268" s="268"/>
      <c r="H268" s="269" t="s">
        <v>21</v>
      </c>
      <c r="I268" s="271"/>
      <c r="J268" s="268"/>
      <c r="K268" s="268"/>
      <c r="L268" s="272"/>
      <c r="M268" s="273"/>
      <c r="N268" s="274"/>
      <c r="O268" s="274"/>
      <c r="P268" s="274"/>
      <c r="Q268" s="274"/>
      <c r="R268" s="274"/>
      <c r="S268" s="274"/>
      <c r="T268" s="275"/>
      <c r="AT268" s="276" t="s">
        <v>191</v>
      </c>
      <c r="AU268" s="276" t="s">
        <v>83</v>
      </c>
      <c r="AV268" s="15" t="s">
        <v>81</v>
      </c>
      <c r="AW268" s="15" t="s">
        <v>37</v>
      </c>
      <c r="AX268" s="15" t="s">
        <v>74</v>
      </c>
      <c r="AY268" s="276" t="s">
        <v>182</v>
      </c>
    </row>
    <row r="269" spans="2:65" s="15" customFormat="1" ht="13.5">
      <c r="B269" s="267"/>
      <c r="C269" s="268"/>
      <c r="D269" s="219" t="s">
        <v>191</v>
      </c>
      <c r="E269" s="269" t="s">
        <v>21</v>
      </c>
      <c r="F269" s="270" t="s">
        <v>1297</v>
      </c>
      <c r="G269" s="268"/>
      <c r="H269" s="269" t="s">
        <v>21</v>
      </c>
      <c r="I269" s="271"/>
      <c r="J269" s="268"/>
      <c r="K269" s="268"/>
      <c r="L269" s="272"/>
      <c r="M269" s="273"/>
      <c r="N269" s="274"/>
      <c r="O269" s="274"/>
      <c r="P269" s="274"/>
      <c r="Q269" s="274"/>
      <c r="R269" s="274"/>
      <c r="S269" s="274"/>
      <c r="T269" s="275"/>
      <c r="AT269" s="276" t="s">
        <v>191</v>
      </c>
      <c r="AU269" s="276" t="s">
        <v>83</v>
      </c>
      <c r="AV269" s="15" t="s">
        <v>81</v>
      </c>
      <c r="AW269" s="15" t="s">
        <v>37</v>
      </c>
      <c r="AX269" s="15" t="s">
        <v>74</v>
      </c>
      <c r="AY269" s="276" t="s">
        <v>182</v>
      </c>
    </row>
    <row r="270" spans="2:65" s="12" customFormat="1" ht="13.5">
      <c r="B270" s="217"/>
      <c r="C270" s="218"/>
      <c r="D270" s="219" t="s">
        <v>191</v>
      </c>
      <c r="E270" s="220" t="s">
        <v>21</v>
      </c>
      <c r="F270" s="221" t="s">
        <v>1298</v>
      </c>
      <c r="G270" s="218"/>
      <c r="H270" s="222">
        <v>64.414000000000001</v>
      </c>
      <c r="I270" s="223"/>
      <c r="J270" s="218"/>
      <c r="K270" s="218"/>
      <c r="L270" s="224"/>
      <c r="M270" s="225"/>
      <c r="N270" s="226"/>
      <c r="O270" s="226"/>
      <c r="P270" s="226"/>
      <c r="Q270" s="226"/>
      <c r="R270" s="226"/>
      <c r="S270" s="226"/>
      <c r="T270" s="227"/>
      <c r="AT270" s="228" t="s">
        <v>191</v>
      </c>
      <c r="AU270" s="228" t="s">
        <v>83</v>
      </c>
      <c r="AV270" s="12" t="s">
        <v>83</v>
      </c>
      <c r="AW270" s="12" t="s">
        <v>37</v>
      </c>
      <c r="AX270" s="12" t="s">
        <v>74</v>
      </c>
      <c r="AY270" s="228" t="s">
        <v>182</v>
      </c>
    </row>
    <row r="271" spans="2:65" s="15" customFormat="1" ht="13.5">
      <c r="B271" s="267"/>
      <c r="C271" s="268"/>
      <c r="D271" s="219" t="s">
        <v>191</v>
      </c>
      <c r="E271" s="269" t="s">
        <v>21</v>
      </c>
      <c r="F271" s="270" t="s">
        <v>1299</v>
      </c>
      <c r="G271" s="268"/>
      <c r="H271" s="269" t="s">
        <v>21</v>
      </c>
      <c r="I271" s="271"/>
      <c r="J271" s="268"/>
      <c r="K271" s="268"/>
      <c r="L271" s="272"/>
      <c r="M271" s="273"/>
      <c r="N271" s="274"/>
      <c r="O271" s="274"/>
      <c r="P271" s="274"/>
      <c r="Q271" s="274"/>
      <c r="R271" s="274"/>
      <c r="S271" s="274"/>
      <c r="T271" s="275"/>
      <c r="AT271" s="276" t="s">
        <v>191</v>
      </c>
      <c r="AU271" s="276" t="s">
        <v>83</v>
      </c>
      <c r="AV271" s="15" t="s">
        <v>81</v>
      </c>
      <c r="AW271" s="15" t="s">
        <v>37</v>
      </c>
      <c r="AX271" s="15" t="s">
        <v>74</v>
      </c>
      <c r="AY271" s="276" t="s">
        <v>182</v>
      </c>
    </row>
    <row r="272" spans="2:65" s="12" customFormat="1" ht="13.5">
      <c r="B272" s="217"/>
      <c r="C272" s="218"/>
      <c r="D272" s="219" t="s">
        <v>191</v>
      </c>
      <c r="E272" s="220" t="s">
        <v>21</v>
      </c>
      <c r="F272" s="221" t="s">
        <v>1300</v>
      </c>
      <c r="G272" s="218"/>
      <c r="H272" s="222">
        <v>495.92899999999997</v>
      </c>
      <c r="I272" s="223"/>
      <c r="J272" s="218"/>
      <c r="K272" s="218"/>
      <c r="L272" s="224"/>
      <c r="M272" s="225"/>
      <c r="N272" s="226"/>
      <c r="O272" s="226"/>
      <c r="P272" s="226"/>
      <c r="Q272" s="226"/>
      <c r="R272" s="226"/>
      <c r="S272" s="226"/>
      <c r="T272" s="227"/>
      <c r="AT272" s="228" t="s">
        <v>191</v>
      </c>
      <c r="AU272" s="228" t="s">
        <v>83</v>
      </c>
      <c r="AV272" s="12" t="s">
        <v>83</v>
      </c>
      <c r="AW272" s="12" t="s">
        <v>37</v>
      </c>
      <c r="AX272" s="12" t="s">
        <v>74</v>
      </c>
      <c r="AY272" s="228" t="s">
        <v>182</v>
      </c>
    </row>
    <row r="273" spans="2:51" s="12" customFormat="1" ht="13.5">
      <c r="B273" s="217"/>
      <c r="C273" s="218"/>
      <c r="D273" s="219" t="s">
        <v>191</v>
      </c>
      <c r="E273" s="220" t="s">
        <v>21</v>
      </c>
      <c r="F273" s="221" t="s">
        <v>1301</v>
      </c>
      <c r="G273" s="218"/>
      <c r="H273" s="222">
        <v>222.583</v>
      </c>
      <c r="I273" s="223"/>
      <c r="J273" s="218"/>
      <c r="K273" s="218"/>
      <c r="L273" s="224"/>
      <c r="M273" s="225"/>
      <c r="N273" s="226"/>
      <c r="O273" s="226"/>
      <c r="P273" s="226"/>
      <c r="Q273" s="226"/>
      <c r="R273" s="226"/>
      <c r="S273" s="226"/>
      <c r="T273" s="227"/>
      <c r="AT273" s="228" t="s">
        <v>191</v>
      </c>
      <c r="AU273" s="228" t="s">
        <v>83</v>
      </c>
      <c r="AV273" s="12" t="s">
        <v>83</v>
      </c>
      <c r="AW273" s="12" t="s">
        <v>37</v>
      </c>
      <c r="AX273" s="12" t="s">
        <v>74</v>
      </c>
      <c r="AY273" s="228" t="s">
        <v>182</v>
      </c>
    </row>
    <row r="274" spans="2:51" s="12" customFormat="1" ht="13.5">
      <c r="B274" s="217"/>
      <c r="C274" s="218"/>
      <c r="D274" s="219" t="s">
        <v>191</v>
      </c>
      <c r="E274" s="220" t="s">
        <v>21</v>
      </c>
      <c r="F274" s="221" t="s">
        <v>1302</v>
      </c>
      <c r="G274" s="218"/>
      <c r="H274" s="222">
        <v>214.09899999999999</v>
      </c>
      <c r="I274" s="223"/>
      <c r="J274" s="218"/>
      <c r="K274" s="218"/>
      <c r="L274" s="224"/>
      <c r="M274" s="225"/>
      <c r="N274" s="226"/>
      <c r="O274" s="226"/>
      <c r="P274" s="226"/>
      <c r="Q274" s="226"/>
      <c r="R274" s="226"/>
      <c r="S274" s="226"/>
      <c r="T274" s="227"/>
      <c r="AT274" s="228" t="s">
        <v>191</v>
      </c>
      <c r="AU274" s="228" t="s">
        <v>83</v>
      </c>
      <c r="AV274" s="12" t="s">
        <v>83</v>
      </c>
      <c r="AW274" s="12" t="s">
        <v>37</v>
      </c>
      <c r="AX274" s="12" t="s">
        <v>74</v>
      </c>
      <c r="AY274" s="228" t="s">
        <v>182</v>
      </c>
    </row>
    <row r="275" spans="2:51" s="15" customFormat="1" ht="13.5">
      <c r="B275" s="267"/>
      <c r="C275" s="268"/>
      <c r="D275" s="219" t="s">
        <v>191</v>
      </c>
      <c r="E275" s="269" t="s">
        <v>21</v>
      </c>
      <c r="F275" s="270" t="s">
        <v>1303</v>
      </c>
      <c r="G275" s="268"/>
      <c r="H275" s="269" t="s">
        <v>21</v>
      </c>
      <c r="I275" s="271"/>
      <c r="J275" s="268"/>
      <c r="K275" s="268"/>
      <c r="L275" s="272"/>
      <c r="M275" s="273"/>
      <c r="N275" s="274"/>
      <c r="O275" s="274"/>
      <c r="P275" s="274"/>
      <c r="Q275" s="274"/>
      <c r="R275" s="274"/>
      <c r="S275" s="274"/>
      <c r="T275" s="275"/>
      <c r="AT275" s="276" t="s">
        <v>191</v>
      </c>
      <c r="AU275" s="276" t="s">
        <v>83</v>
      </c>
      <c r="AV275" s="15" t="s">
        <v>81</v>
      </c>
      <c r="AW275" s="15" t="s">
        <v>37</v>
      </c>
      <c r="AX275" s="15" t="s">
        <v>74</v>
      </c>
      <c r="AY275" s="276" t="s">
        <v>182</v>
      </c>
    </row>
    <row r="276" spans="2:51" s="12" customFormat="1" ht="13.5">
      <c r="B276" s="217"/>
      <c r="C276" s="218"/>
      <c r="D276" s="219" t="s">
        <v>191</v>
      </c>
      <c r="E276" s="220" t="s">
        <v>21</v>
      </c>
      <c r="F276" s="221" t="s">
        <v>1304</v>
      </c>
      <c r="G276" s="218"/>
      <c r="H276" s="222">
        <v>284.76600000000002</v>
      </c>
      <c r="I276" s="223"/>
      <c r="J276" s="218"/>
      <c r="K276" s="218"/>
      <c r="L276" s="224"/>
      <c r="M276" s="225"/>
      <c r="N276" s="226"/>
      <c r="O276" s="226"/>
      <c r="P276" s="226"/>
      <c r="Q276" s="226"/>
      <c r="R276" s="226"/>
      <c r="S276" s="226"/>
      <c r="T276" s="227"/>
      <c r="AT276" s="228" t="s">
        <v>191</v>
      </c>
      <c r="AU276" s="228" t="s">
        <v>83</v>
      </c>
      <c r="AV276" s="12" t="s">
        <v>83</v>
      </c>
      <c r="AW276" s="12" t="s">
        <v>37</v>
      </c>
      <c r="AX276" s="12" t="s">
        <v>74</v>
      </c>
      <c r="AY276" s="228" t="s">
        <v>182</v>
      </c>
    </row>
    <row r="277" spans="2:51" s="16" customFormat="1" ht="13.5">
      <c r="B277" s="279"/>
      <c r="C277" s="280"/>
      <c r="D277" s="219" t="s">
        <v>191</v>
      </c>
      <c r="E277" s="281" t="s">
        <v>21</v>
      </c>
      <c r="F277" s="282" t="s">
        <v>1150</v>
      </c>
      <c r="G277" s="280"/>
      <c r="H277" s="283">
        <v>1281.7909999999999</v>
      </c>
      <c r="I277" s="284"/>
      <c r="J277" s="280"/>
      <c r="K277" s="280"/>
      <c r="L277" s="285"/>
      <c r="M277" s="286"/>
      <c r="N277" s="287"/>
      <c r="O277" s="287"/>
      <c r="P277" s="287"/>
      <c r="Q277" s="287"/>
      <c r="R277" s="287"/>
      <c r="S277" s="287"/>
      <c r="T277" s="288"/>
      <c r="AT277" s="289" t="s">
        <v>191</v>
      </c>
      <c r="AU277" s="289" t="s">
        <v>83</v>
      </c>
      <c r="AV277" s="16" t="s">
        <v>197</v>
      </c>
      <c r="AW277" s="16" t="s">
        <v>37</v>
      </c>
      <c r="AX277" s="16" t="s">
        <v>74</v>
      </c>
      <c r="AY277" s="289" t="s">
        <v>182</v>
      </c>
    </row>
    <row r="278" spans="2:51" s="15" customFormat="1" ht="13.5">
      <c r="B278" s="267"/>
      <c r="C278" s="268"/>
      <c r="D278" s="219" t="s">
        <v>191</v>
      </c>
      <c r="E278" s="269" t="s">
        <v>21</v>
      </c>
      <c r="F278" s="270" t="s">
        <v>1151</v>
      </c>
      <c r="G278" s="268"/>
      <c r="H278" s="269" t="s">
        <v>21</v>
      </c>
      <c r="I278" s="271"/>
      <c r="J278" s="268"/>
      <c r="K278" s="268"/>
      <c r="L278" s="272"/>
      <c r="M278" s="273"/>
      <c r="N278" s="274"/>
      <c r="O278" s="274"/>
      <c r="P278" s="274"/>
      <c r="Q278" s="274"/>
      <c r="R278" s="274"/>
      <c r="S278" s="274"/>
      <c r="T278" s="275"/>
      <c r="AT278" s="276" t="s">
        <v>191</v>
      </c>
      <c r="AU278" s="276" t="s">
        <v>83</v>
      </c>
      <c r="AV278" s="15" t="s">
        <v>81</v>
      </c>
      <c r="AW278" s="15" t="s">
        <v>37</v>
      </c>
      <c r="AX278" s="15" t="s">
        <v>74</v>
      </c>
      <c r="AY278" s="276" t="s">
        <v>182</v>
      </c>
    </row>
    <row r="279" spans="2:51" s="12" customFormat="1" ht="13.5">
      <c r="B279" s="217"/>
      <c r="C279" s="218"/>
      <c r="D279" s="219" t="s">
        <v>191</v>
      </c>
      <c r="E279" s="220" t="s">
        <v>21</v>
      </c>
      <c r="F279" s="221" t="s">
        <v>1305</v>
      </c>
      <c r="G279" s="218"/>
      <c r="H279" s="222">
        <v>21.6</v>
      </c>
      <c r="I279" s="223"/>
      <c r="J279" s="218"/>
      <c r="K279" s="218"/>
      <c r="L279" s="224"/>
      <c r="M279" s="225"/>
      <c r="N279" s="226"/>
      <c r="O279" s="226"/>
      <c r="P279" s="226"/>
      <c r="Q279" s="226"/>
      <c r="R279" s="226"/>
      <c r="S279" s="226"/>
      <c r="T279" s="227"/>
      <c r="AT279" s="228" t="s">
        <v>191</v>
      </c>
      <c r="AU279" s="228" t="s">
        <v>83</v>
      </c>
      <c r="AV279" s="12" t="s">
        <v>83</v>
      </c>
      <c r="AW279" s="12" t="s">
        <v>37</v>
      </c>
      <c r="AX279" s="12" t="s">
        <v>74</v>
      </c>
      <c r="AY279" s="228" t="s">
        <v>182</v>
      </c>
    </row>
    <row r="280" spans="2:51" s="12" customFormat="1" ht="13.5">
      <c r="B280" s="217"/>
      <c r="C280" s="218"/>
      <c r="D280" s="219" t="s">
        <v>191</v>
      </c>
      <c r="E280" s="220" t="s">
        <v>21</v>
      </c>
      <c r="F280" s="221" t="s">
        <v>21</v>
      </c>
      <c r="G280" s="218"/>
      <c r="H280" s="222">
        <v>0</v>
      </c>
      <c r="I280" s="223"/>
      <c r="J280" s="218"/>
      <c r="K280" s="218"/>
      <c r="L280" s="224"/>
      <c r="M280" s="225"/>
      <c r="N280" s="226"/>
      <c r="O280" s="226"/>
      <c r="P280" s="226"/>
      <c r="Q280" s="226"/>
      <c r="R280" s="226"/>
      <c r="S280" s="226"/>
      <c r="T280" s="227"/>
      <c r="AT280" s="228" t="s">
        <v>191</v>
      </c>
      <c r="AU280" s="228" t="s">
        <v>83</v>
      </c>
      <c r="AV280" s="12" t="s">
        <v>83</v>
      </c>
      <c r="AW280" s="12" t="s">
        <v>37</v>
      </c>
      <c r="AX280" s="12" t="s">
        <v>74</v>
      </c>
      <c r="AY280" s="228" t="s">
        <v>182</v>
      </c>
    </row>
    <row r="281" spans="2:51" s="12" customFormat="1" ht="27">
      <c r="B281" s="217"/>
      <c r="C281" s="218"/>
      <c r="D281" s="219" t="s">
        <v>191</v>
      </c>
      <c r="E281" s="220" t="s">
        <v>21</v>
      </c>
      <c r="F281" s="221" t="s">
        <v>1306</v>
      </c>
      <c r="G281" s="218"/>
      <c r="H281" s="222">
        <v>31.2</v>
      </c>
      <c r="I281" s="223"/>
      <c r="J281" s="218"/>
      <c r="K281" s="218"/>
      <c r="L281" s="224"/>
      <c r="M281" s="225"/>
      <c r="N281" s="226"/>
      <c r="O281" s="226"/>
      <c r="P281" s="226"/>
      <c r="Q281" s="226"/>
      <c r="R281" s="226"/>
      <c r="S281" s="226"/>
      <c r="T281" s="227"/>
      <c r="AT281" s="228" t="s">
        <v>191</v>
      </c>
      <c r="AU281" s="228" t="s">
        <v>83</v>
      </c>
      <c r="AV281" s="12" t="s">
        <v>83</v>
      </c>
      <c r="AW281" s="12" t="s">
        <v>37</v>
      </c>
      <c r="AX281" s="12" t="s">
        <v>74</v>
      </c>
      <c r="AY281" s="228" t="s">
        <v>182</v>
      </c>
    </row>
    <row r="282" spans="2:51" s="12" customFormat="1" ht="13.5">
      <c r="B282" s="217"/>
      <c r="C282" s="218"/>
      <c r="D282" s="219" t="s">
        <v>191</v>
      </c>
      <c r="E282" s="220" t="s">
        <v>21</v>
      </c>
      <c r="F282" s="221" t="s">
        <v>1307</v>
      </c>
      <c r="G282" s="218"/>
      <c r="H282" s="222">
        <v>12</v>
      </c>
      <c r="I282" s="223"/>
      <c r="J282" s="218"/>
      <c r="K282" s="218"/>
      <c r="L282" s="224"/>
      <c r="M282" s="225"/>
      <c r="N282" s="226"/>
      <c r="O282" s="226"/>
      <c r="P282" s="226"/>
      <c r="Q282" s="226"/>
      <c r="R282" s="226"/>
      <c r="S282" s="226"/>
      <c r="T282" s="227"/>
      <c r="AT282" s="228" t="s">
        <v>191</v>
      </c>
      <c r="AU282" s="228" t="s">
        <v>83</v>
      </c>
      <c r="AV282" s="12" t="s">
        <v>83</v>
      </c>
      <c r="AW282" s="12" t="s">
        <v>37</v>
      </c>
      <c r="AX282" s="12" t="s">
        <v>74</v>
      </c>
      <c r="AY282" s="228" t="s">
        <v>182</v>
      </c>
    </row>
    <row r="283" spans="2:51" s="12" customFormat="1" ht="13.5">
      <c r="B283" s="217"/>
      <c r="C283" s="218"/>
      <c r="D283" s="219" t="s">
        <v>191</v>
      </c>
      <c r="E283" s="220" t="s">
        <v>21</v>
      </c>
      <c r="F283" s="221" t="s">
        <v>1308</v>
      </c>
      <c r="G283" s="218"/>
      <c r="H283" s="222">
        <v>16.8</v>
      </c>
      <c r="I283" s="223"/>
      <c r="J283" s="218"/>
      <c r="K283" s="218"/>
      <c r="L283" s="224"/>
      <c r="M283" s="225"/>
      <c r="N283" s="226"/>
      <c r="O283" s="226"/>
      <c r="P283" s="226"/>
      <c r="Q283" s="226"/>
      <c r="R283" s="226"/>
      <c r="S283" s="226"/>
      <c r="T283" s="227"/>
      <c r="AT283" s="228" t="s">
        <v>191</v>
      </c>
      <c r="AU283" s="228" t="s">
        <v>83</v>
      </c>
      <c r="AV283" s="12" t="s">
        <v>83</v>
      </c>
      <c r="AW283" s="12" t="s">
        <v>37</v>
      </c>
      <c r="AX283" s="12" t="s">
        <v>74</v>
      </c>
      <c r="AY283" s="228" t="s">
        <v>182</v>
      </c>
    </row>
    <row r="284" spans="2:51" s="12" customFormat="1" ht="13.5">
      <c r="B284" s="217"/>
      <c r="C284" s="218"/>
      <c r="D284" s="219" t="s">
        <v>191</v>
      </c>
      <c r="E284" s="220" t="s">
        <v>21</v>
      </c>
      <c r="F284" s="221" t="s">
        <v>1309</v>
      </c>
      <c r="G284" s="218"/>
      <c r="H284" s="222">
        <v>7.2</v>
      </c>
      <c r="I284" s="223"/>
      <c r="J284" s="218"/>
      <c r="K284" s="218"/>
      <c r="L284" s="224"/>
      <c r="M284" s="225"/>
      <c r="N284" s="226"/>
      <c r="O284" s="226"/>
      <c r="P284" s="226"/>
      <c r="Q284" s="226"/>
      <c r="R284" s="226"/>
      <c r="S284" s="226"/>
      <c r="T284" s="227"/>
      <c r="AT284" s="228" t="s">
        <v>191</v>
      </c>
      <c r="AU284" s="228" t="s">
        <v>83</v>
      </c>
      <c r="AV284" s="12" t="s">
        <v>83</v>
      </c>
      <c r="AW284" s="12" t="s">
        <v>37</v>
      </c>
      <c r="AX284" s="12" t="s">
        <v>74</v>
      </c>
      <c r="AY284" s="228" t="s">
        <v>182</v>
      </c>
    </row>
    <row r="285" spans="2:51" s="12" customFormat="1" ht="13.5">
      <c r="B285" s="217"/>
      <c r="C285" s="218"/>
      <c r="D285" s="219" t="s">
        <v>191</v>
      </c>
      <c r="E285" s="220" t="s">
        <v>21</v>
      </c>
      <c r="F285" s="221" t="s">
        <v>21</v>
      </c>
      <c r="G285" s="218"/>
      <c r="H285" s="222">
        <v>0</v>
      </c>
      <c r="I285" s="223"/>
      <c r="J285" s="218"/>
      <c r="K285" s="218"/>
      <c r="L285" s="224"/>
      <c r="M285" s="225"/>
      <c r="N285" s="226"/>
      <c r="O285" s="226"/>
      <c r="P285" s="226"/>
      <c r="Q285" s="226"/>
      <c r="R285" s="226"/>
      <c r="S285" s="226"/>
      <c r="T285" s="227"/>
      <c r="AT285" s="228" t="s">
        <v>191</v>
      </c>
      <c r="AU285" s="228" t="s">
        <v>83</v>
      </c>
      <c r="AV285" s="12" t="s">
        <v>83</v>
      </c>
      <c r="AW285" s="12" t="s">
        <v>37</v>
      </c>
      <c r="AX285" s="12" t="s">
        <v>74</v>
      </c>
      <c r="AY285" s="228" t="s">
        <v>182</v>
      </c>
    </row>
    <row r="286" spans="2:51" s="12" customFormat="1" ht="13.5">
      <c r="B286" s="217"/>
      <c r="C286" s="218"/>
      <c r="D286" s="219" t="s">
        <v>191</v>
      </c>
      <c r="E286" s="220" t="s">
        <v>21</v>
      </c>
      <c r="F286" s="221" t="s">
        <v>1310</v>
      </c>
      <c r="G286" s="218"/>
      <c r="H286" s="222">
        <v>2.4</v>
      </c>
      <c r="I286" s="223"/>
      <c r="J286" s="218"/>
      <c r="K286" s="218"/>
      <c r="L286" s="224"/>
      <c r="M286" s="225"/>
      <c r="N286" s="226"/>
      <c r="O286" s="226"/>
      <c r="P286" s="226"/>
      <c r="Q286" s="226"/>
      <c r="R286" s="226"/>
      <c r="S286" s="226"/>
      <c r="T286" s="227"/>
      <c r="AT286" s="228" t="s">
        <v>191</v>
      </c>
      <c r="AU286" s="228" t="s">
        <v>83</v>
      </c>
      <c r="AV286" s="12" t="s">
        <v>83</v>
      </c>
      <c r="AW286" s="12" t="s">
        <v>37</v>
      </c>
      <c r="AX286" s="12" t="s">
        <v>74</v>
      </c>
      <c r="AY286" s="228" t="s">
        <v>182</v>
      </c>
    </row>
    <row r="287" spans="2:51" s="12" customFormat="1" ht="13.5">
      <c r="B287" s="217"/>
      <c r="C287" s="218"/>
      <c r="D287" s="219" t="s">
        <v>191</v>
      </c>
      <c r="E287" s="220" t="s">
        <v>21</v>
      </c>
      <c r="F287" s="221" t="s">
        <v>1311</v>
      </c>
      <c r="G287" s="218"/>
      <c r="H287" s="222">
        <v>3.2</v>
      </c>
      <c r="I287" s="223"/>
      <c r="J287" s="218"/>
      <c r="K287" s="218"/>
      <c r="L287" s="224"/>
      <c r="M287" s="225"/>
      <c r="N287" s="226"/>
      <c r="O287" s="226"/>
      <c r="P287" s="226"/>
      <c r="Q287" s="226"/>
      <c r="R287" s="226"/>
      <c r="S287" s="226"/>
      <c r="T287" s="227"/>
      <c r="AT287" s="228" t="s">
        <v>191</v>
      </c>
      <c r="AU287" s="228" t="s">
        <v>83</v>
      </c>
      <c r="AV287" s="12" t="s">
        <v>83</v>
      </c>
      <c r="AW287" s="12" t="s">
        <v>37</v>
      </c>
      <c r="AX287" s="12" t="s">
        <v>74</v>
      </c>
      <c r="AY287" s="228" t="s">
        <v>182</v>
      </c>
    </row>
    <row r="288" spans="2:51" s="12" customFormat="1" ht="13.5">
      <c r="B288" s="217"/>
      <c r="C288" s="218"/>
      <c r="D288" s="219" t="s">
        <v>191</v>
      </c>
      <c r="E288" s="220" t="s">
        <v>21</v>
      </c>
      <c r="F288" s="221" t="s">
        <v>1311</v>
      </c>
      <c r="G288" s="218"/>
      <c r="H288" s="222">
        <v>3.2</v>
      </c>
      <c r="I288" s="223"/>
      <c r="J288" s="218"/>
      <c r="K288" s="218"/>
      <c r="L288" s="224"/>
      <c r="M288" s="225"/>
      <c r="N288" s="226"/>
      <c r="O288" s="226"/>
      <c r="P288" s="226"/>
      <c r="Q288" s="226"/>
      <c r="R288" s="226"/>
      <c r="S288" s="226"/>
      <c r="T288" s="227"/>
      <c r="AT288" s="228" t="s">
        <v>191</v>
      </c>
      <c r="AU288" s="228" t="s">
        <v>83</v>
      </c>
      <c r="AV288" s="12" t="s">
        <v>83</v>
      </c>
      <c r="AW288" s="12" t="s">
        <v>37</v>
      </c>
      <c r="AX288" s="12" t="s">
        <v>74</v>
      </c>
      <c r="AY288" s="228" t="s">
        <v>182</v>
      </c>
    </row>
    <row r="289" spans="2:65" s="16" customFormat="1" ht="13.5">
      <c r="B289" s="279"/>
      <c r="C289" s="280"/>
      <c r="D289" s="219" t="s">
        <v>191</v>
      </c>
      <c r="E289" s="281" t="s">
        <v>21</v>
      </c>
      <c r="F289" s="282" t="s">
        <v>1312</v>
      </c>
      <c r="G289" s="280"/>
      <c r="H289" s="283">
        <v>97.6</v>
      </c>
      <c r="I289" s="284"/>
      <c r="J289" s="280"/>
      <c r="K289" s="280"/>
      <c r="L289" s="285"/>
      <c r="M289" s="286"/>
      <c r="N289" s="287"/>
      <c r="O289" s="287"/>
      <c r="P289" s="287"/>
      <c r="Q289" s="287"/>
      <c r="R289" s="287"/>
      <c r="S289" s="287"/>
      <c r="T289" s="288"/>
      <c r="AT289" s="289" t="s">
        <v>191</v>
      </c>
      <c r="AU289" s="289" t="s">
        <v>83</v>
      </c>
      <c r="AV289" s="16" t="s">
        <v>197</v>
      </c>
      <c r="AW289" s="16" t="s">
        <v>37</v>
      </c>
      <c r="AX289" s="16" t="s">
        <v>74</v>
      </c>
      <c r="AY289" s="289" t="s">
        <v>182</v>
      </c>
    </row>
    <row r="290" spans="2:65" s="14" customFormat="1" ht="13.5">
      <c r="B290" s="246"/>
      <c r="C290" s="247"/>
      <c r="D290" s="219" t="s">
        <v>191</v>
      </c>
      <c r="E290" s="248" t="s">
        <v>21</v>
      </c>
      <c r="F290" s="249" t="s">
        <v>281</v>
      </c>
      <c r="G290" s="247"/>
      <c r="H290" s="250">
        <v>1379.3910000000001</v>
      </c>
      <c r="I290" s="251"/>
      <c r="J290" s="247"/>
      <c r="K290" s="247"/>
      <c r="L290" s="252"/>
      <c r="M290" s="253"/>
      <c r="N290" s="254"/>
      <c r="O290" s="254"/>
      <c r="P290" s="254"/>
      <c r="Q290" s="254"/>
      <c r="R290" s="254"/>
      <c r="S290" s="254"/>
      <c r="T290" s="255"/>
      <c r="AT290" s="256" t="s">
        <v>191</v>
      </c>
      <c r="AU290" s="256" t="s">
        <v>83</v>
      </c>
      <c r="AV290" s="14" t="s">
        <v>189</v>
      </c>
      <c r="AW290" s="14" t="s">
        <v>37</v>
      </c>
      <c r="AX290" s="14" t="s">
        <v>81</v>
      </c>
      <c r="AY290" s="256" t="s">
        <v>182</v>
      </c>
    </row>
    <row r="291" spans="2:65" s="1" customFormat="1" ht="16.5" customHeight="1">
      <c r="B291" s="43"/>
      <c r="C291" s="257" t="s">
        <v>214</v>
      </c>
      <c r="D291" s="257" t="s">
        <v>304</v>
      </c>
      <c r="E291" s="258" t="s">
        <v>1313</v>
      </c>
      <c r="F291" s="259" t="s">
        <v>1314</v>
      </c>
      <c r="G291" s="260" t="s">
        <v>258</v>
      </c>
      <c r="H291" s="261">
        <v>2758.7820000000002</v>
      </c>
      <c r="I291" s="262"/>
      <c r="J291" s="263">
        <f>ROUND(I291*H291,2)</f>
        <v>0</v>
      </c>
      <c r="K291" s="259" t="s">
        <v>188</v>
      </c>
      <c r="L291" s="264"/>
      <c r="M291" s="265" t="s">
        <v>21</v>
      </c>
      <c r="N291" s="266" t="s">
        <v>45</v>
      </c>
      <c r="O291" s="44"/>
      <c r="P291" s="214">
        <f>O291*H291</f>
        <v>0</v>
      </c>
      <c r="Q291" s="214">
        <v>1</v>
      </c>
      <c r="R291" s="214">
        <f>Q291*H291</f>
        <v>2758.7820000000002</v>
      </c>
      <c r="S291" s="214">
        <v>0</v>
      </c>
      <c r="T291" s="215">
        <f>S291*H291</f>
        <v>0</v>
      </c>
      <c r="AR291" s="26" t="s">
        <v>218</v>
      </c>
      <c r="AT291" s="26" t="s">
        <v>304</v>
      </c>
      <c r="AU291" s="26" t="s">
        <v>83</v>
      </c>
      <c r="AY291" s="26" t="s">
        <v>182</v>
      </c>
      <c r="BE291" s="216">
        <f>IF(N291="základní",J291,0)</f>
        <v>0</v>
      </c>
      <c r="BF291" s="216">
        <f>IF(N291="snížená",J291,0)</f>
        <v>0</v>
      </c>
      <c r="BG291" s="216">
        <f>IF(N291="zákl. přenesená",J291,0)</f>
        <v>0</v>
      </c>
      <c r="BH291" s="216">
        <f>IF(N291="sníž. přenesená",J291,0)</f>
        <v>0</v>
      </c>
      <c r="BI291" s="216">
        <f>IF(N291="nulová",J291,0)</f>
        <v>0</v>
      </c>
      <c r="BJ291" s="26" t="s">
        <v>81</v>
      </c>
      <c r="BK291" s="216">
        <f>ROUND(I291*H291,2)</f>
        <v>0</v>
      </c>
      <c r="BL291" s="26" t="s">
        <v>189</v>
      </c>
      <c r="BM291" s="26" t="s">
        <v>1315</v>
      </c>
    </row>
    <row r="292" spans="2:65" s="12" customFormat="1" ht="13.5">
      <c r="B292" s="217"/>
      <c r="C292" s="218"/>
      <c r="D292" s="219" t="s">
        <v>191</v>
      </c>
      <c r="E292" s="218"/>
      <c r="F292" s="221" t="s">
        <v>1316</v>
      </c>
      <c r="G292" s="218"/>
      <c r="H292" s="222">
        <v>2758.7820000000002</v>
      </c>
      <c r="I292" s="223"/>
      <c r="J292" s="218"/>
      <c r="K292" s="218"/>
      <c r="L292" s="224"/>
      <c r="M292" s="225"/>
      <c r="N292" s="226"/>
      <c r="O292" s="226"/>
      <c r="P292" s="226"/>
      <c r="Q292" s="226"/>
      <c r="R292" s="226"/>
      <c r="S292" s="226"/>
      <c r="T292" s="227"/>
      <c r="AT292" s="228" t="s">
        <v>191</v>
      </c>
      <c r="AU292" s="228" t="s">
        <v>83</v>
      </c>
      <c r="AV292" s="12" t="s">
        <v>83</v>
      </c>
      <c r="AW292" s="12" t="s">
        <v>6</v>
      </c>
      <c r="AX292" s="12" t="s">
        <v>81</v>
      </c>
      <c r="AY292" s="228" t="s">
        <v>182</v>
      </c>
    </row>
    <row r="293" spans="2:65" s="11" customFormat="1" ht="29.85" customHeight="1">
      <c r="B293" s="189"/>
      <c r="C293" s="190"/>
      <c r="D293" s="191" t="s">
        <v>73</v>
      </c>
      <c r="E293" s="203" t="s">
        <v>83</v>
      </c>
      <c r="F293" s="203" t="s">
        <v>347</v>
      </c>
      <c r="G293" s="190"/>
      <c r="H293" s="190"/>
      <c r="I293" s="193"/>
      <c r="J293" s="204">
        <f>BK293</f>
        <v>0</v>
      </c>
      <c r="K293" s="190"/>
      <c r="L293" s="195"/>
      <c r="M293" s="196"/>
      <c r="N293" s="197"/>
      <c r="O293" s="197"/>
      <c r="P293" s="198">
        <f>SUM(P294:P298)</f>
        <v>0</v>
      </c>
      <c r="Q293" s="197"/>
      <c r="R293" s="198">
        <f>SUM(R294:R298)</f>
        <v>0</v>
      </c>
      <c r="S293" s="197"/>
      <c r="T293" s="199">
        <f>SUM(T294:T298)</f>
        <v>0</v>
      </c>
      <c r="AR293" s="200" t="s">
        <v>81</v>
      </c>
      <c r="AT293" s="201" t="s">
        <v>73</v>
      </c>
      <c r="AU293" s="201" t="s">
        <v>81</v>
      </c>
      <c r="AY293" s="200" t="s">
        <v>182</v>
      </c>
      <c r="BK293" s="202">
        <f>SUM(BK294:BK298)</f>
        <v>0</v>
      </c>
    </row>
    <row r="294" spans="2:65" s="1" customFormat="1" ht="16.5" customHeight="1">
      <c r="B294" s="43"/>
      <c r="C294" s="205" t="s">
        <v>218</v>
      </c>
      <c r="D294" s="205" t="s">
        <v>184</v>
      </c>
      <c r="E294" s="206" t="s">
        <v>1317</v>
      </c>
      <c r="F294" s="207" t="s">
        <v>1318</v>
      </c>
      <c r="G294" s="208" t="s">
        <v>236</v>
      </c>
      <c r="H294" s="209">
        <v>24.568999999999999</v>
      </c>
      <c r="I294" s="210"/>
      <c r="J294" s="211">
        <f>ROUND(I294*H294,2)</f>
        <v>0</v>
      </c>
      <c r="K294" s="207" t="s">
        <v>21</v>
      </c>
      <c r="L294" s="63"/>
      <c r="M294" s="212" t="s">
        <v>21</v>
      </c>
      <c r="N294" s="213" t="s">
        <v>45</v>
      </c>
      <c r="O294" s="44"/>
      <c r="P294" s="214">
        <f>O294*H294</f>
        <v>0</v>
      </c>
      <c r="Q294" s="214">
        <v>0</v>
      </c>
      <c r="R294" s="214">
        <f>Q294*H294</f>
        <v>0</v>
      </c>
      <c r="S294" s="214">
        <v>0</v>
      </c>
      <c r="T294" s="215">
        <f>S294*H294</f>
        <v>0</v>
      </c>
      <c r="AR294" s="26" t="s">
        <v>189</v>
      </c>
      <c r="AT294" s="26" t="s">
        <v>184</v>
      </c>
      <c r="AU294" s="26" t="s">
        <v>83</v>
      </c>
      <c r="AY294" s="26" t="s">
        <v>182</v>
      </c>
      <c r="BE294" s="216">
        <f>IF(N294="základní",J294,0)</f>
        <v>0</v>
      </c>
      <c r="BF294" s="216">
        <f>IF(N294="snížená",J294,0)</f>
        <v>0</v>
      </c>
      <c r="BG294" s="216">
        <f>IF(N294="zákl. přenesená",J294,0)</f>
        <v>0</v>
      </c>
      <c r="BH294" s="216">
        <f>IF(N294="sníž. přenesená",J294,0)</f>
        <v>0</v>
      </c>
      <c r="BI294" s="216">
        <f>IF(N294="nulová",J294,0)</f>
        <v>0</v>
      </c>
      <c r="BJ294" s="26" t="s">
        <v>81</v>
      </c>
      <c r="BK294" s="216">
        <f>ROUND(I294*H294,2)</f>
        <v>0</v>
      </c>
      <c r="BL294" s="26" t="s">
        <v>189</v>
      </c>
      <c r="BM294" s="26" t="s">
        <v>1319</v>
      </c>
    </row>
    <row r="295" spans="2:65" s="12" customFormat="1" ht="13.5">
      <c r="B295" s="217"/>
      <c r="C295" s="218"/>
      <c r="D295" s="219" t="s">
        <v>191</v>
      </c>
      <c r="E295" s="220" t="s">
        <v>21</v>
      </c>
      <c r="F295" s="221" t="s">
        <v>1320</v>
      </c>
      <c r="G295" s="218"/>
      <c r="H295" s="222">
        <v>14.669</v>
      </c>
      <c r="I295" s="223"/>
      <c r="J295" s="218"/>
      <c r="K295" s="218"/>
      <c r="L295" s="224"/>
      <c r="M295" s="225"/>
      <c r="N295" s="226"/>
      <c r="O295" s="226"/>
      <c r="P295" s="226"/>
      <c r="Q295" s="226"/>
      <c r="R295" s="226"/>
      <c r="S295" s="226"/>
      <c r="T295" s="227"/>
      <c r="AT295" s="228" t="s">
        <v>191</v>
      </c>
      <c r="AU295" s="228" t="s">
        <v>83</v>
      </c>
      <c r="AV295" s="12" t="s">
        <v>83</v>
      </c>
      <c r="AW295" s="12" t="s">
        <v>37</v>
      </c>
      <c r="AX295" s="12" t="s">
        <v>74</v>
      </c>
      <c r="AY295" s="228" t="s">
        <v>182</v>
      </c>
    </row>
    <row r="296" spans="2:65" s="12" customFormat="1" ht="13.5">
      <c r="B296" s="217"/>
      <c r="C296" s="218"/>
      <c r="D296" s="219" t="s">
        <v>191</v>
      </c>
      <c r="E296" s="220" t="s">
        <v>21</v>
      </c>
      <c r="F296" s="221" t="s">
        <v>1321</v>
      </c>
      <c r="G296" s="218"/>
      <c r="H296" s="222">
        <v>4.62</v>
      </c>
      <c r="I296" s="223"/>
      <c r="J296" s="218"/>
      <c r="K296" s="218"/>
      <c r="L296" s="224"/>
      <c r="M296" s="225"/>
      <c r="N296" s="226"/>
      <c r="O296" s="226"/>
      <c r="P296" s="226"/>
      <c r="Q296" s="226"/>
      <c r="R296" s="226"/>
      <c r="S296" s="226"/>
      <c r="T296" s="227"/>
      <c r="AT296" s="228" t="s">
        <v>191</v>
      </c>
      <c r="AU296" s="228" t="s">
        <v>83</v>
      </c>
      <c r="AV296" s="12" t="s">
        <v>83</v>
      </c>
      <c r="AW296" s="12" t="s">
        <v>37</v>
      </c>
      <c r="AX296" s="12" t="s">
        <v>74</v>
      </c>
      <c r="AY296" s="228" t="s">
        <v>182</v>
      </c>
    </row>
    <row r="297" spans="2:65" s="12" customFormat="1" ht="13.5">
      <c r="B297" s="217"/>
      <c r="C297" s="218"/>
      <c r="D297" s="219" t="s">
        <v>191</v>
      </c>
      <c r="E297" s="220" t="s">
        <v>21</v>
      </c>
      <c r="F297" s="221" t="s">
        <v>1322</v>
      </c>
      <c r="G297" s="218"/>
      <c r="H297" s="222">
        <v>5.28</v>
      </c>
      <c r="I297" s="223"/>
      <c r="J297" s="218"/>
      <c r="K297" s="218"/>
      <c r="L297" s="224"/>
      <c r="M297" s="225"/>
      <c r="N297" s="226"/>
      <c r="O297" s="226"/>
      <c r="P297" s="226"/>
      <c r="Q297" s="226"/>
      <c r="R297" s="226"/>
      <c r="S297" s="226"/>
      <c r="T297" s="227"/>
      <c r="AT297" s="228" t="s">
        <v>191</v>
      </c>
      <c r="AU297" s="228" t="s">
        <v>83</v>
      </c>
      <c r="AV297" s="12" t="s">
        <v>83</v>
      </c>
      <c r="AW297" s="12" t="s">
        <v>37</v>
      </c>
      <c r="AX297" s="12" t="s">
        <v>74</v>
      </c>
      <c r="AY297" s="228" t="s">
        <v>182</v>
      </c>
    </row>
    <row r="298" spans="2:65" s="14" customFormat="1" ht="13.5">
      <c r="B298" s="246"/>
      <c r="C298" s="247"/>
      <c r="D298" s="219" t="s">
        <v>191</v>
      </c>
      <c r="E298" s="248" t="s">
        <v>21</v>
      </c>
      <c r="F298" s="249" t="s">
        <v>281</v>
      </c>
      <c r="G298" s="247"/>
      <c r="H298" s="250">
        <v>24.568999999999999</v>
      </c>
      <c r="I298" s="251"/>
      <c r="J298" s="247"/>
      <c r="K298" s="247"/>
      <c r="L298" s="252"/>
      <c r="M298" s="253"/>
      <c r="N298" s="254"/>
      <c r="O298" s="254"/>
      <c r="P298" s="254"/>
      <c r="Q298" s="254"/>
      <c r="R298" s="254"/>
      <c r="S298" s="254"/>
      <c r="T298" s="255"/>
      <c r="AT298" s="256" t="s">
        <v>191</v>
      </c>
      <c r="AU298" s="256" t="s">
        <v>83</v>
      </c>
      <c r="AV298" s="14" t="s">
        <v>189</v>
      </c>
      <c r="AW298" s="14" t="s">
        <v>37</v>
      </c>
      <c r="AX298" s="14" t="s">
        <v>81</v>
      </c>
      <c r="AY298" s="256" t="s">
        <v>182</v>
      </c>
    </row>
    <row r="299" spans="2:65" s="11" customFormat="1" ht="29.85" customHeight="1">
      <c r="B299" s="189"/>
      <c r="C299" s="190"/>
      <c r="D299" s="191" t="s">
        <v>73</v>
      </c>
      <c r="E299" s="203" t="s">
        <v>189</v>
      </c>
      <c r="F299" s="203" t="s">
        <v>1014</v>
      </c>
      <c r="G299" s="190"/>
      <c r="H299" s="190"/>
      <c r="I299" s="193"/>
      <c r="J299" s="204">
        <f>BK299</f>
        <v>0</v>
      </c>
      <c r="K299" s="190"/>
      <c r="L299" s="195"/>
      <c r="M299" s="196"/>
      <c r="N299" s="197"/>
      <c r="O299" s="197"/>
      <c r="P299" s="198">
        <f>SUM(P300:P377)</f>
        <v>0</v>
      </c>
      <c r="Q299" s="197"/>
      <c r="R299" s="198">
        <f>SUM(R300:R377)</f>
        <v>2.9414000000000002</v>
      </c>
      <c r="S299" s="197"/>
      <c r="T299" s="199">
        <f>SUM(T300:T377)</f>
        <v>0</v>
      </c>
      <c r="AR299" s="200" t="s">
        <v>81</v>
      </c>
      <c r="AT299" s="201" t="s">
        <v>73</v>
      </c>
      <c r="AU299" s="201" t="s">
        <v>81</v>
      </c>
      <c r="AY299" s="200" t="s">
        <v>182</v>
      </c>
      <c r="BK299" s="202">
        <f>SUM(BK300:BK377)</f>
        <v>0</v>
      </c>
    </row>
    <row r="300" spans="2:65" s="1" customFormat="1" ht="25.5" customHeight="1">
      <c r="B300" s="43"/>
      <c r="C300" s="205" t="s">
        <v>223</v>
      </c>
      <c r="D300" s="205" t="s">
        <v>184</v>
      </c>
      <c r="E300" s="206" t="s">
        <v>1323</v>
      </c>
      <c r="F300" s="207" t="s">
        <v>1324</v>
      </c>
      <c r="G300" s="208" t="s">
        <v>236</v>
      </c>
      <c r="H300" s="209">
        <v>147.54300000000001</v>
      </c>
      <c r="I300" s="210"/>
      <c r="J300" s="211">
        <f>ROUND(I300*H300,2)</f>
        <v>0</v>
      </c>
      <c r="K300" s="207" t="s">
        <v>188</v>
      </c>
      <c r="L300" s="63"/>
      <c r="M300" s="212" t="s">
        <v>21</v>
      </c>
      <c r="N300" s="213" t="s">
        <v>45</v>
      </c>
      <c r="O300" s="44"/>
      <c r="P300" s="214">
        <f>O300*H300</f>
        <v>0</v>
      </c>
      <c r="Q300" s="214">
        <v>0</v>
      </c>
      <c r="R300" s="214">
        <f>Q300*H300</f>
        <v>0</v>
      </c>
      <c r="S300" s="214">
        <v>0</v>
      </c>
      <c r="T300" s="215">
        <f>S300*H300</f>
        <v>0</v>
      </c>
      <c r="AR300" s="26" t="s">
        <v>189</v>
      </c>
      <c r="AT300" s="26" t="s">
        <v>184</v>
      </c>
      <c r="AU300" s="26" t="s">
        <v>83</v>
      </c>
      <c r="AY300" s="26" t="s">
        <v>182</v>
      </c>
      <c r="BE300" s="216">
        <f>IF(N300="základní",J300,0)</f>
        <v>0</v>
      </c>
      <c r="BF300" s="216">
        <f>IF(N300="snížená",J300,0)</f>
        <v>0</v>
      </c>
      <c r="BG300" s="216">
        <f>IF(N300="zákl. přenesená",J300,0)</f>
        <v>0</v>
      </c>
      <c r="BH300" s="216">
        <f>IF(N300="sníž. přenesená",J300,0)</f>
        <v>0</v>
      </c>
      <c r="BI300" s="216">
        <f>IF(N300="nulová",J300,0)</f>
        <v>0</v>
      </c>
      <c r="BJ300" s="26" t="s">
        <v>81</v>
      </c>
      <c r="BK300" s="216">
        <f>ROUND(I300*H300,2)</f>
        <v>0</v>
      </c>
      <c r="BL300" s="26" t="s">
        <v>189</v>
      </c>
      <c r="BM300" s="26" t="s">
        <v>1325</v>
      </c>
    </row>
    <row r="301" spans="2:65" s="15" customFormat="1" ht="13.5">
      <c r="B301" s="267"/>
      <c r="C301" s="268"/>
      <c r="D301" s="219" t="s">
        <v>191</v>
      </c>
      <c r="E301" s="269" t="s">
        <v>21</v>
      </c>
      <c r="F301" s="270" t="s">
        <v>1139</v>
      </c>
      <c r="G301" s="268"/>
      <c r="H301" s="269" t="s">
        <v>21</v>
      </c>
      <c r="I301" s="271"/>
      <c r="J301" s="268"/>
      <c r="K301" s="268"/>
      <c r="L301" s="272"/>
      <c r="M301" s="273"/>
      <c r="N301" s="274"/>
      <c r="O301" s="274"/>
      <c r="P301" s="274"/>
      <c r="Q301" s="274"/>
      <c r="R301" s="274"/>
      <c r="S301" s="274"/>
      <c r="T301" s="275"/>
      <c r="AT301" s="276" t="s">
        <v>191</v>
      </c>
      <c r="AU301" s="276" t="s">
        <v>83</v>
      </c>
      <c r="AV301" s="15" t="s">
        <v>81</v>
      </c>
      <c r="AW301" s="15" t="s">
        <v>37</v>
      </c>
      <c r="AX301" s="15" t="s">
        <v>74</v>
      </c>
      <c r="AY301" s="276" t="s">
        <v>182</v>
      </c>
    </row>
    <row r="302" spans="2:65" s="15" customFormat="1" ht="13.5">
      <c r="B302" s="267"/>
      <c r="C302" s="268"/>
      <c r="D302" s="219" t="s">
        <v>191</v>
      </c>
      <c r="E302" s="269" t="s">
        <v>21</v>
      </c>
      <c r="F302" s="270" t="s">
        <v>1297</v>
      </c>
      <c r="G302" s="268"/>
      <c r="H302" s="269" t="s">
        <v>21</v>
      </c>
      <c r="I302" s="271"/>
      <c r="J302" s="268"/>
      <c r="K302" s="268"/>
      <c r="L302" s="272"/>
      <c r="M302" s="273"/>
      <c r="N302" s="274"/>
      <c r="O302" s="274"/>
      <c r="P302" s="274"/>
      <c r="Q302" s="274"/>
      <c r="R302" s="274"/>
      <c r="S302" s="274"/>
      <c r="T302" s="275"/>
      <c r="AT302" s="276" t="s">
        <v>191</v>
      </c>
      <c r="AU302" s="276" t="s">
        <v>83</v>
      </c>
      <c r="AV302" s="15" t="s">
        <v>81</v>
      </c>
      <c r="AW302" s="15" t="s">
        <v>37</v>
      </c>
      <c r="AX302" s="15" t="s">
        <v>74</v>
      </c>
      <c r="AY302" s="276" t="s">
        <v>182</v>
      </c>
    </row>
    <row r="303" spans="2:65" s="12" customFormat="1" ht="13.5">
      <c r="B303" s="217"/>
      <c r="C303" s="218"/>
      <c r="D303" s="219" t="s">
        <v>191</v>
      </c>
      <c r="E303" s="220" t="s">
        <v>21</v>
      </c>
      <c r="F303" s="221" t="s">
        <v>1326</v>
      </c>
      <c r="G303" s="218"/>
      <c r="H303" s="222">
        <v>4.9340000000000002</v>
      </c>
      <c r="I303" s="223"/>
      <c r="J303" s="218"/>
      <c r="K303" s="218"/>
      <c r="L303" s="224"/>
      <c r="M303" s="225"/>
      <c r="N303" s="226"/>
      <c r="O303" s="226"/>
      <c r="P303" s="226"/>
      <c r="Q303" s="226"/>
      <c r="R303" s="226"/>
      <c r="S303" s="226"/>
      <c r="T303" s="227"/>
      <c r="AT303" s="228" t="s">
        <v>191</v>
      </c>
      <c r="AU303" s="228" t="s">
        <v>83</v>
      </c>
      <c r="AV303" s="12" t="s">
        <v>83</v>
      </c>
      <c r="AW303" s="12" t="s">
        <v>37</v>
      </c>
      <c r="AX303" s="12" t="s">
        <v>74</v>
      </c>
      <c r="AY303" s="228" t="s">
        <v>182</v>
      </c>
    </row>
    <row r="304" spans="2:65" s="15" customFormat="1" ht="13.5">
      <c r="B304" s="267"/>
      <c r="C304" s="268"/>
      <c r="D304" s="219" t="s">
        <v>191</v>
      </c>
      <c r="E304" s="269" t="s">
        <v>21</v>
      </c>
      <c r="F304" s="270" t="s">
        <v>1299</v>
      </c>
      <c r="G304" s="268"/>
      <c r="H304" s="269" t="s">
        <v>21</v>
      </c>
      <c r="I304" s="271"/>
      <c r="J304" s="268"/>
      <c r="K304" s="268"/>
      <c r="L304" s="272"/>
      <c r="M304" s="273"/>
      <c r="N304" s="274"/>
      <c r="O304" s="274"/>
      <c r="P304" s="274"/>
      <c r="Q304" s="274"/>
      <c r="R304" s="274"/>
      <c r="S304" s="274"/>
      <c r="T304" s="275"/>
      <c r="AT304" s="276" t="s">
        <v>191</v>
      </c>
      <c r="AU304" s="276" t="s">
        <v>83</v>
      </c>
      <c r="AV304" s="15" t="s">
        <v>81</v>
      </c>
      <c r="AW304" s="15" t="s">
        <v>37</v>
      </c>
      <c r="AX304" s="15" t="s">
        <v>74</v>
      </c>
      <c r="AY304" s="276" t="s">
        <v>182</v>
      </c>
    </row>
    <row r="305" spans="2:51" s="12" customFormat="1" ht="13.5">
      <c r="B305" s="217"/>
      <c r="C305" s="218"/>
      <c r="D305" s="219" t="s">
        <v>191</v>
      </c>
      <c r="E305" s="220" t="s">
        <v>21</v>
      </c>
      <c r="F305" s="221" t="s">
        <v>1327</v>
      </c>
      <c r="G305" s="218"/>
      <c r="H305" s="222">
        <v>45.170999999999999</v>
      </c>
      <c r="I305" s="223"/>
      <c r="J305" s="218"/>
      <c r="K305" s="218"/>
      <c r="L305" s="224"/>
      <c r="M305" s="225"/>
      <c r="N305" s="226"/>
      <c r="O305" s="226"/>
      <c r="P305" s="226"/>
      <c r="Q305" s="226"/>
      <c r="R305" s="226"/>
      <c r="S305" s="226"/>
      <c r="T305" s="227"/>
      <c r="AT305" s="228" t="s">
        <v>191</v>
      </c>
      <c r="AU305" s="228" t="s">
        <v>83</v>
      </c>
      <c r="AV305" s="12" t="s">
        <v>83</v>
      </c>
      <c r="AW305" s="12" t="s">
        <v>37</v>
      </c>
      <c r="AX305" s="12" t="s">
        <v>74</v>
      </c>
      <c r="AY305" s="228" t="s">
        <v>182</v>
      </c>
    </row>
    <row r="306" spans="2:51" s="12" customFormat="1" ht="13.5">
      <c r="B306" s="217"/>
      <c r="C306" s="218"/>
      <c r="D306" s="219" t="s">
        <v>191</v>
      </c>
      <c r="E306" s="220" t="s">
        <v>21</v>
      </c>
      <c r="F306" s="221" t="s">
        <v>1328</v>
      </c>
      <c r="G306" s="218"/>
      <c r="H306" s="222">
        <v>26.321000000000002</v>
      </c>
      <c r="I306" s="223"/>
      <c r="J306" s="218"/>
      <c r="K306" s="218"/>
      <c r="L306" s="224"/>
      <c r="M306" s="225"/>
      <c r="N306" s="226"/>
      <c r="O306" s="226"/>
      <c r="P306" s="226"/>
      <c r="Q306" s="226"/>
      <c r="R306" s="226"/>
      <c r="S306" s="226"/>
      <c r="T306" s="227"/>
      <c r="AT306" s="228" t="s">
        <v>191</v>
      </c>
      <c r="AU306" s="228" t="s">
        <v>83</v>
      </c>
      <c r="AV306" s="12" t="s">
        <v>83</v>
      </c>
      <c r="AW306" s="12" t="s">
        <v>37</v>
      </c>
      <c r="AX306" s="12" t="s">
        <v>74</v>
      </c>
      <c r="AY306" s="228" t="s">
        <v>182</v>
      </c>
    </row>
    <row r="307" spans="2:51" s="12" customFormat="1" ht="13.5">
      <c r="B307" s="217"/>
      <c r="C307" s="218"/>
      <c r="D307" s="219" t="s">
        <v>191</v>
      </c>
      <c r="E307" s="220" t="s">
        <v>21</v>
      </c>
      <c r="F307" s="221" t="s">
        <v>1329</v>
      </c>
      <c r="G307" s="218"/>
      <c r="H307" s="222">
        <v>29.318999999999999</v>
      </c>
      <c r="I307" s="223"/>
      <c r="J307" s="218"/>
      <c r="K307" s="218"/>
      <c r="L307" s="224"/>
      <c r="M307" s="225"/>
      <c r="N307" s="226"/>
      <c r="O307" s="226"/>
      <c r="P307" s="226"/>
      <c r="Q307" s="226"/>
      <c r="R307" s="226"/>
      <c r="S307" s="226"/>
      <c r="T307" s="227"/>
      <c r="AT307" s="228" t="s">
        <v>191</v>
      </c>
      <c r="AU307" s="228" t="s">
        <v>83</v>
      </c>
      <c r="AV307" s="12" t="s">
        <v>83</v>
      </c>
      <c r="AW307" s="12" t="s">
        <v>37</v>
      </c>
      <c r="AX307" s="12" t="s">
        <v>74</v>
      </c>
      <c r="AY307" s="228" t="s">
        <v>182</v>
      </c>
    </row>
    <row r="308" spans="2:51" s="15" customFormat="1" ht="13.5">
      <c r="B308" s="267"/>
      <c r="C308" s="268"/>
      <c r="D308" s="219" t="s">
        <v>191</v>
      </c>
      <c r="E308" s="269" t="s">
        <v>21</v>
      </c>
      <c r="F308" s="270" t="s">
        <v>1303</v>
      </c>
      <c r="G308" s="268"/>
      <c r="H308" s="269" t="s">
        <v>21</v>
      </c>
      <c r="I308" s="271"/>
      <c r="J308" s="268"/>
      <c r="K308" s="268"/>
      <c r="L308" s="272"/>
      <c r="M308" s="273"/>
      <c r="N308" s="274"/>
      <c r="O308" s="274"/>
      <c r="P308" s="274"/>
      <c r="Q308" s="274"/>
      <c r="R308" s="274"/>
      <c r="S308" s="274"/>
      <c r="T308" s="275"/>
      <c r="AT308" s="276" t="s">
        <v>191</v>
      </c>
      <c r="AU308" s="276" t="s">
        <v>83</v>
      </c>
      <c r="AV308" s="15" t="s">
        <v>81</v>
      </c>
      <c r="AW308" s="15" t="s">
        <v>37</v>
      </c>
      <c r="AX308" s="15" t="s">
        <v>74</v>
      </c>
      <c r="AY308" s="276" t="s">
        <v>182</v>
      </c>
    </row>
    <row r="309" spans="2:51" s="12" customFormat="1" ht="13.5">
      <c r="B309" s="217"/>
      <c r="C309" s="218"/>
      <c r="D309" s="219" t="s">
        <v>191</v>
      </c>
      <c r="E309" s="220" t="s">
        <v>21</v>
      </c>
      <c r="F309" s="221" t="s">
        <v>1330</v>
      </c>
      <c r="G309" s="218"/>
      <c r="H309" s="222">
        <v>25.937999999999999</v>
      </c>
      <c r="I309" s="223"/>
      <c r="J309" s="218"/>
      <c r="K309" s="218"/>
      <c r="L309" s="224"/>
      <c r="M309" s="225"/>
      <c r="N309" s="226"/>
      <c r="O309" s="226"/>
      <c r="P309" s="226"/>
      <c r="Q309" s="226"/>
      <c r="R309" s="226"/>
      <c r="S309" s="226"/>
      <c r="T309" s="227"/>
      <c r="AT309" s="228" t="s">
        <v>191</v>
      </c>
      <c r="AU309" s="228" t="s">
        <v>83</v>
      </c>
      <c r="AV309" s="12" t="s">
        <v>83</v>
      </c>
      <c r="AW309" s="12" t="s">
        <v>37</v>
      </c>
      <c r="AX309" s="12" t="s">
        <v>74</v>
      </c>
      <c r="AY309" s="228" t="s">
        <v>182</v>
      </c>
    </row>
    <row r="310" spans="2:51" s="16" customFormat="1" ht="13.5">
      <c r="B310" s="279"/>
      <c r="C310" s="280"/>
      <c r="D310" s="219" t="s">
        <v>191</v>
      </c>
      <c r="E310" s="281" t="s">
        <v>21</v>
      </c>
      <c r="F310" s="282" t="s">
        <v>1150</v>
      </c>
      <c r="G310" s="280"/>
      <c r="H310" s="283">
        <v>131.68299999999999</v>
      </c>
      <c r="I310" s="284"/>
      <c r="J310" s="280"/>
      <c r="K310" s="280"/>
      <c r="L310" s="285"/>
      <c r="M310" s="286"/>
      <c r="N310" s="287"/>
      <c r="O310" s="287"/>
      <c r="P310" s="287"/>
      <c r="Q310" s="287"/>
      <c r="R310" s="287"/>
      <c r="S310" s="287"/>
      <c r="T310" s="288"/>
      <c r="AT310" s="289" t="s">
        <v>191</v>
      </c>
      <c r="AU310" s="289" t="s">
        <v>83</v>
      </c>
      <c r="AV310" s="16" t="s">
        <v>197</v>
      </c>
      <c r="AW310" s="16" t="s">
        <v>37</v>
      </c>
      <c r="AX310" s="16" t="s">
        <v>74</v>
      </c>
      <c r="AY310" s="289" t="s">
        <v>182</v>
      </c>
    </row>
    <row r="311" spans="2:51" s="15" customFormat="1" ht="13.5">
      <c r="B311" s="267"/>
      <c r="C311" s="268"/>
      <c r="D311" s="219" t="s">
        <v>191</v>
      </c>
      <c r="E311" s="269" t="s">
        <v>21</v>
      </c>
      <c r="F311" s="270" t="s">
        <v>1151</v>
      </c>
      <c r="G311" s="268"/>
      <c r="H311" s="269" t="s">
        <v>21</v>
      </c>
      <c r="I311" s="271"/>
      <c r="J311" s="268"/>
      <c r="K311" s="268"/>
      <c r="L311" s="272"/>
      <c r="M311" s="273"/>
      <c r="N311" s="274"/>
      <c r="O311" s="274"/>
      <c r="P311" s="274"/>
      <c r="Q311" s="274"/>
      <c r="R311" s="274"/>
      <c r="S311" s="274"/>
      <c r="T311" s="275"/>
      <c r="AT311" s="276" t="s">
        <v>191</v>
      </c>
      <c r="AU311" s="276" t="s">
        <v>83</v>
      </c>
      <c r="AV311" s="15" t="s">
        <v>81</v>
      </c>
      <c r="AW311" s="15" t="s">
        <v>37</v>
      </c>
      <c r="AX311" s="15" t="s">
        <v>74</v>
      </c>
      <c r="AY311" s="276" t="s">
        <v>182</v>
      </c>
    </row>
    <row r="312" spans="2:51" s="12" customFormat="1" ht="13.5">
      <c r="B312" s="217"/>
      <c r="C312" s="218"/>
      <c r="D312" s="219" t="s">
        <v>191</v>
      </c>
      <c r="E312" s="220" t="s">
        <v>21</v>
      </c>
      <c r="F312" s="221" t="s">
        <v>1331</v>
      </c>
      <c r="G312" s="218"/>
      <c r="H312" s="222">
        <v>3.51</v>
      </c>
      <c r="I312" s="223"/>
      <c r="J312" s="218"/>
      <c r="K312" s="218"/>
      <c r="L312" s="224"/>
      <c r="M312" s="225"/>
      <c r="N312" s="226"/>
      <c r="O312" s="226"/>
      <c r="P312" s="226"/>
      <c r="Q312" s="226"/>
      <c r="R312" s="226"/>
      <c r="S312" s="226"/>
      <c r="T312" s="227"/>
      <c r="AT312" s="228" t="s">
        <v>191</v>
      </c>
      <c r="AU312" s="228" t="s">
        <v>83</v>
      </c>
      <c r="AV312" s="12" t="s">
        <v>83</v>
      </c>
      <c r="AW312" s="12" t="s">
        <v>37</v>
      </c>
      <c r="AX312" s="12" t="s">
        <v>74</v>
      </c>
      <c r="AY312" s="228" t="s">
        <v>182</v>
      </c>
    </row>
    <row r="313" spans="2:51" s="12" customFormat="1" ht="13.5">
      <c r="B313" s="217"/>
      <c r="C313" s="218"/>
      <c r="D313" s="219" t="s">
        <v>191</v>
      </c>
      <c r="E313" s="220" t="s">
        <v>21</v>
      </c>
      <c r="F313" s="221" t="s">
        <v>1332</v>
      </c>
      <c r="G313" s="218"/>
      <c r="H313" s="222">
        <v>5.07</v>
      </c>
      <c r="I313" s="223"/>
      <c r="J313" s="218"/>
      <c r="K313" s="218"/>
      <c r="L313" s="224"/>
      <c r="M313" s="225"/>
      <c r="N313" s="226"/>
      <c r="O313" s="226"/>
      <c r="P313" s="226"/>
      <c r="Q313" s="226"/>
      <c r="R313" s="226"/>
      <c r="S313" s="226"/>
      <c r="T313" s="227"/>
      <c r="AT313" s="228" t="s">
        <v>191</v>
      </c>
      <c r="AU313" s="228" t="s">
        <v>83</v>
      </c>
      <c r="AV313" s="12" t="s">
        <v>83</v>
      </c>
      <c r="AW313" s="12" t="s">
        <v>37</v>
      </c>
      <c r="AX313" s="12" t="s">
        <v>74</v>
      </c>
      <c r="AY313" s="228" t="s">
        <v>182</v>
      </c>
    </row>
    <row r="314" spans="2:51" s="12" customFormat="1" ht="13.5">
      <c r="B314" s="217"/>
      <c r="C314" s="218"/>
      <c r="D314" s="219" t="s">
        <v>191</v>
      </c>
      <c r="E314" s="220" t="s">
        <v>21</v>
      </c>
      <c r="F314" s="221" t="s">
        <v>1333</v>
      </c>
      <c r="G314" s="218"/>
      <c r="H314" s="222">
        <v>1.95</v>
      </c>
      <c r="I314" s="223"/>
      <c r="J314" s="218"/>
      <c r="K314" s="218"/>
      <c r="L314" s="224"/>
      <c r="M314" s="225"/>
      <c r="N314" s="226"/>
      <c r="O314" s="226"/>
      <c r="P314" s="226"/>
      <c r="Q314" s="226"/>
      <c r="R314" s="226"/>
      <c r="S314" s="226"/>
      <c r="T314" s="227"/>
      <c r="AT314" s="228" t="s">
        <v>191</v>
      </c>
      <c r="AU314" s="228" t="s">
        <v>83</v>
      </c>
      <c r="AV314" s="12" t="s">
        <v>83</v>
      </c>
      <c r="AW314" s="12" t="s">
        <v>37</v>
      </c>
      <c r="AX314" s="12" t="s">
        <v>74</v>
      </c>
      <c r="AY314" s="228" t="s">
        <v>182</v>
      </c>
    </row>
    <row r="315" spans="2:51" s="12" customFormat="1" ht="13.5">
      <c r="B315" s="217"/>
      <c r="C315" s="218"/>
      <c r="D315" s="219" t="s">
        <v>191</v>
      </c>
      <c r="E315" s="220" t="s">
        <v>21</v>
      </c>
      <c r="F315" s="221" t="s">
        <v>1334</v>
      </c>
      <c r="G315" s="218"/>
      <c r="H315" s="222">
        <v>2.73</v>
      </c>
      <c r="I315" s="223"/>
      <c r="J315" s="218"/>
      <c r="K315" s="218"/>
      <c r="L315" s="224"/>
      <c r="M315" s="225"/>
      <c r="N315" s="226"/>
      <c r="O315" s="226"/>
      <c r="P315" s="226"/>
      <c r="Q315" s="226"/>
      <c r="R315" s="226"/>
      <c r="S315" s="226"/>
      <c r="T315" s="227"/>
      <c r="AT315" s="228" t="s">
        <v>191</v>
      </c>
      <c r="AU315" s="228" t="s">
        <v>83</v>
      </c>
      <c r="AV315" s="12" t="s">
        <v>83</v>
      </c>
      <c r="AW315" s="12" t="s">
        <v>37</v>
      </c>
      <c r="AX315" s="12" t="s">
        <v>74</v>
      </c>
      <c r="AY315" s="228" t="s">
        <v>182</v>
      </c>
    </row>
    <row r="316" spans="2:51" s="12" customFormat="1" ht="13.5">
      <c r="B316" s="217"/>
      <c r="C316" s="218"/>
      <c r="D316" s="219" t="s">
        <v>191</v>
      </c>
      <c r="E316" s="220" t="s">
        <v>21</v>
      </c>
      <c r="F316" s="221" t="s">
        <v>1335</v>
      </c>
      <c r="G316" s="218"/>
      <c r="H316" s="222">
        <v>1.17</v>
      </c>
      <c r="I316" s="223"/>
      <c r="J316" s="218"/>
      <c r="K316" s="218"/>
      <c r="L316" s="224"/>
      <c r="M316" s="225"/>
      <c r="N316" s="226"/>
      <c r="O316" s="226"/>
      <c r="P316" s="226"/>
      <c r="Q316" s="226"/>
      <c r="R316" s="226"/>
      <c r="S316" s="226"/>
      <c r="T316" s="227"/>
      <c r="AT316" s="228" t="s">
        <v>191</v>
      </c>
      <c r="AU316" s="228" t="s">
        <v>83</v>
      </c>
      <c r="AV316" s="12" t="s">
        <v>83</v>
      </c>
      <c r="AW316" s="12" t="s">
        <v>37</v>
      </c>
      <c r="AX316" s="12" t="s">
        <v>74</v>
      </c>
      <c r="AY316" s="228" t="s">
        <v>182</v>
      </c>
    </row>
    <row r="317" spans="2:51" s="12" customFormat="1" ht="13.5">
      <c r="B317" s="217"/>
      <c r="C317" s="218"/>
      <c r="D317" s="219" t="s">
        <v>191</v>
      </c>
      <c r="E317" s="220" t="s">
        <v>21</v>
      </c>
      <c r="F317" s="221" t="s">
        <v>21</v>
      </c>
      <c r="G317" s="218"/>
      <c r="H317" s="222">
        <v>0</v>
      </c>
      <c r="I317" s="223"/>
      <c r="J317" s="218"/>
      <c r="K317" s="218"/>
      <c r="L317" s="224"/>
      <c r="M317" s="225"/>
      <c r="N317" s="226"/>
      <c r="O317" s="226"/>
      <c r="P317" s="226"/>
      <c r="Q317" s="226"/>
      <c r="R317" s="226"/>
      <c r="S317" s="226"/>
      <c r="T317" s="227"/>
      <c r="AT317" s="228" t="s">
        <v>191</v>
      </c>
      <c r="AU317" s="228" t="s">
        <v>83</v>
      </c>
      <c r="AV317" s="12" t="s">
        <v>83</v>
      </c>
      <c r="AW317" s="12" t="s">
        <v>37</v>
      </c>
      <c r="AX317" s="12" t="s">
        <v>74</v>
      </c>
      <c r="AY317" s="228" t="s">
        <v>182</v>
      </c>
    </row>
    <row r="318" spans="2:51" s="12" customFormat="1" ht="13.5">
      <c r="B318" s="217"/>
      <c r="C318" s="218"/>
      <c r="D318" s="219" t="s">
        <v>191</v>
      </c>
      <c r="E318" s="220" t="s">
        <v>21</v>
      </c>
      <c r="F318" s="221" t="s">
        <v>1336</v>
      </c>
      <c r="G318" s="218"/>
      <c r="H318" s="222">
        <v>0.39</v>
      </c>
      <c r="I318" s="223"/>
      <c r="J318" s="218"/>
      <c r="K318" s="218"/>
      <c r="L318" s="224"/>
      <c r="M318" s="225"/>
      <c r="N318" s="226"/>
      <c r="O318" s="226"/>
      <c r="P318" s="226"/>
      <c r="Q318" s="226"/>
      <c r="R318" s="226"/>
      <c r="S318" s="226"/>
      <c r="T318" s="227"/>
      <c r="AT318" s="228" t="s">
        <v>191</v>
      </c>
      <c r="AU318" s="228" t="s">
        <v>83</v>
      </c>
      <c r="AV318" s="12" t="s">
        <v>83</v>
      </c>
      <c r="AW318" s="12" t="s">
        <v>37</v>
      </c>
      <c r="AX318" s="12" t="s">
        <v>74</v>
      </c>
      <c r="AY318" s="228" t="s">
        <v>182</v>
      </c>
    </row>
    <row r="319" spans="2:51" s="12" customFormat="1" ht="13.5">
      <c r="B319" s="217"/>
      <c r="C319" s="218"/>
      <c r="D319" s="219" t="s">
        <v>191</v>
      </c>
      <c r="E319" s="220" t="s">
        <v>21</v>
      </c>
      <c r="F319" s="221" t="s">
        <v>1337</v>
      </c>
      <c r="G319" s="218"/>
      <c r="H319" s="222">
        <v>0.52</v>
      </c>
      <c r="I319" s="223"/>
      <c r="J319" s="218"/>
      <c r="K319" s="218"/>
      <c r="L319" s="224"/>
      <c r="M319" s="225"/>
      <c r="N319" s="226"/>
      <c r="O319" s="226"/>
      <c r="P319" s="226"/>
      <c r="Q319" s="226"/>
      <c r="R319" s="226"/>
      <c r="S319" s="226"/>
      <c r="T319" s="227"/>
      <c r="AT319" s="228" t="s">
        <v>191</v>
      </c>
      <c r="AU319" s="228" t="s">
        <v>83</v>
      </c>
      <c r="AV319" s="12" t="s">
        <v>83</v>
      </c>
      <c r="AW319" s="12" t="s">
        <v>37</v>
      </c>
      <c r="AX319" s="12" t="s">
        <v>74</v>
      </c>
      <c r="AY319" s="228" t="s">
        <v>182</v>
      </c>
    </row>
    <row r="320" spans="2:51" s="12" customFormat="1" ht="13.5">
      <c r="B320" s="217"/>
      <c r="C320" s="218"/>
      <c r="D320" s="219" t="s">
        <v>191</v>
      </c>
      <c r="E320" s="220" t="s">
        <v>21</v>
      </c>
      <c r="F320" s="221" t="s">
        <v>1337</v>
      </c>
      <c r="G320" s="218"/>
      <c r="H320" s="222">
        <v>0.52</v>
      </c>
      <c r="I320" s="223"/>
      <c r="J320" s="218"/>
      <c r="K320" s="218"/>
      <c r="L320" s="224"/>
      <c r="M320" s="225"/>
      <c r="N320" s="226"/>
      <c r="O320" s="226"/>
      <c r="P320" s="226"/>
      <c r="Q320" s="226"/>
      <c r="R320" s="226"/>
      <c r="S320" s="226"/>
      <c r="T320" s="227"/>
      <c r="AT320" s="228" t="s">
        <v>191</v>
      </c>
      <c r="AU320" s="228" t="s">
        <v>83</v>
      </c>
      <c r="AV320" s="12" t="s">
        <v>83</v>
      </c>
      <c r="AW320" s="12" t="s">
        <v>37</v>
      </c>
      <c r="AX320" s="12" t="s">
        <v>74</v>
      </c>
      <c r="AY320" s="228" t="s">
        <v>182</v>
      </c>
    </row>
    <row r="321" spans="2:65" s="16" customFormat="1" ht="13.5">
      <c r="B321" s="279"/>
      <c r="C321" s="280"/>
      <c r="D321" s="219" t="s">
        <v>191</v>
      </c>
      <c r="E321" s="281" t="s">
        <v>21</v>
      </c>
      <c r="F321" s="282" t="s">
        <v>1312</v>
      </c>
      <c r="G321" s="280"/>
      <c r="H321" s="283">
        <v>15.86</v>
      </c>
      <c r="I321" s="284"/>
      <c r="J321" s="280"/>
      <c r="K321" s="280"/>
      <c r="L321" s="285"/>
      <c r="M321" s="286"/>
      <c r="N321" s="287"/>
      <c r="O321" s="287"/>
      <c r="P321" s="287"/>
      <c r="Q321" s="287"/>
      <c r="R321" s="287"/>
      <c r="S321" s="287"/>
      <c r="T321" s="288"/>
      <c r="AT321" s="289" t="s">
        <v>191</v>
      </c>
      <c r="AU321" s="289" t="s">
        <v>83</v>
      </c>
      <c r="AV321" s="16" t="s">
        <v>197</v>
      </c>
      <c r="AW321" s="16" t="s">
        <v>37</v>
      </c>
      <c r="AX321" s="16" t="s">
        <v>74</v>
      </c>
      <c r="AY321" s="289" t="s">
        <v>182</v>
      </c>
    </row>
    <row r="322" spans="2:65" s="14" customFormat="1" ht="13.5">
      <c r="B322" s="246"/>
      <c r="C322" s="247"/>
      <c r="D322" s="219" t="s">
        <v>191</v>
      </c>
      <c r="E322" s="248" t="s">
        <v>21</v>
      </c>
      <c r="F322" s="249" t="s">
        <v>281</v>
      </c>
      <c r="G322" s="247"/>
      <c r="H322" s="250">
        <v>147.54300000000001</v>
      </c>
      <c r="I322" s="251"/>
      <c r="J322" s="247"/>
      <c r="K322" s="247"/>
      <c r="L322" s="252"/>
      <c r="M322" s="253"/>
      <c r="N322" s="254"/>
      <c r="O322" s="254"/>
      <c r="P322" s="254"/>
      <c r="Q322" s="254"/>
      <c r="R322" s="254"/>
      <c r="S322" s="254"/>
      <c r="T322" s="255"/>
      <c r="AT322" s="256" t="s">
        <v>191</v>
      </c>
      <c r="AU322" s="256" t="s">
        <v>83</v>
      </c>
      <c r="AV322" s="14" t="s">
        <v>189</v>
      </c>
      <c r="AW322" s="14" t="s">
        <v>37</v>
      </c>
      <c r="AX322" s="14" t="s">
        <v>81</v>
      </c>
      <c r="AY322" s="256" t="s">
        <v>182</v>
      </c>
    </row>
    <row r="323" spans="2:65" s="1" customFormat="1" ht="25.5" customHeight="1">
      <c r="B323" s="43"/>
      <c r="C323" s="205" t="s">
        <v>228</v>
      </c>
      <c r="D323" s="205" t="s">
        <v>184</v>
      </c>
      <c r="E323" s="206" t="s">
        <v>1338</v>
      </c>
      <c r="F323" s="207" t="s">
        <v>1339</v>
      </c>
      <c r="G323" s="208" t="s">
        <v>204</v>
      </c>
      <c r="H323" s="209">
        <v>54</v>
      </c>
      <c r="I323" s="210"/>
      <c r="J323" s="211">
        <f>ROUND(I323*H323,2)</f>
        <v>0</v>
      </c>
      <c r="K323" s="207" t="s">
        <v>188</v>
      </c>
      <c r="L323" s="63"/>
      <c r="M323" s="212" t="s">
        <v>21</v>
      </c>
      <c r="N323" s="213" t="s">
        <v>45</v>
      </c>
      <c r="O323" s="44"/>
      <c r="P323" s="214">
        <f>O323*H323</f>
        <v>0</v>
      </c>
      <c r="Q323" s="214">
        <v>6.6E-3</v>
      </c>
      <c r="R323" s="214">
        <f>Q323*H323</f>
        <v>0.35639999999999999</v>
      </c>
      <c r="S323" s="214">
        <v>0</v>
      </c>
      <c r="T323" s="215">
        <f>S323*H323</f>
        <v>0</v>
      </c>
      <c r="AR323" s="26" t="s">
        <v>189</v>
      </c>
      <c r="AT323" s="26" t="s">
        <v>184</v>
      </c>
      <c r="AU323" s="26" t="s">
        <v>83</v>
      </c>
      <c r="AY323" s="26" t="s">
        <v>182</v>
      </c>
      <c r="BE323" s="216">
        <f>IF(N323="základní",J323,0)</f>
        <v>0</v>
      </c>
      <c r="BF323" s="216">
        <f>IF(N323="snížená",J323,0)</f>
        <v>0</v>
      </c>
      <c r="BG323" s="216">
        <f>IF(N323="zákl. přenesená",J323,0)</f>
        <v>0</v>
      </c>
      <c r="BH323" s="216">
        <f>IF(N323="sníž. přenesená",J323,0)</f>
        <v>0</v>
      </c>
      <c r="BI323" s="216">
        <f>IF(N323="nulová",J323,0)</f>
        <v>0</v>
      </c>
      <c r="BJ323" s="26" t="s">
        <v>81</v>
      </c>
      <c r="BK323" s="216">
        <f>ROUND(I323*H323,2)</f>
        <v>0</v>
      </c>
      <c r="BL323" s="26" t="s">
        <v>189</v>
      </c>
      <c r="BM323" s="26" t="s">
        <v>1340</v>
      </c>
    </row>
    <row r="324" spans="2:65" s="12" customFormat="1" ht="13.5">
      <c r="B324" s="217"/>
      <c r="C324" s="218"/>
      <c r="D324" s="219" t="s">
        <v>191</v>
      </c>
      <c r="E324" s="220" t="s">
        <v>21</v>
      </c>
      <c r="F324" s="221" t="s">
        <v>1341</v>
      </c>
      <c r="G324" s="218"/>
      <c r="H324" s="222">
        <v>54</v>
      </c>
      <c r="I324" s="223"/>
      <c r="J324" s="218"/>
      <c r="K324" s="218"/>
      <c r="L324" s="224"/>
      <c r="M324" s="225"/>
      <c r="N324" s="226"/>
      <c r="O324" s="226"/>
      <c r="P324" s="226"/>
      <c r="Q324" s="226"/>
      <c r="R324" s="226"/>
      <c r="S324" s="226"/>
      <c r="T324" s="227"/>
      <c r="AT324" s="228" t="s">
        <v>191</v>
      </c>
      <c r="AU324" s="228" t="s">
        <v>83</v>
      </c>
      <c r="AV324" s="12" t="s">
        <v>83</v>
      </c>
      <c r="AW324" s="12" t="s">
        <v>37</v>
      </c>
      <c r="AX324" s="12" t="s">
        <v>81</v>
      </c>
      <c r="AY324" s="228" t="s">
        <v>182</v>
      </c>
    </row>
    <row r="325" spans="2:65" s="1" customFormat="1" ht="16.5" customHeight="1">
      <c r="B325" s="43"/>
      <c r="C325" s="257" t="s">
        <v>233</v>
      </c>
      <c r="D325" s="257" t="s">
        <v>304</v>
      </c>
      <c r="E325" s="258" t="s">
        <v>1342</v>
      </c>
      <c r="F325" s="259" t="s">
        <v>1343</v>
      </c>
      <c r="G325" s="260" t="s">
        <v>204</v>
      </c>
      <c r="H325" s="261">
        <v>1</v>
      </c>
      <c r="I325" s="262"/>
      <c r="J325" s="263">
        <f>ROUND(I325*H325,2)</f>
        <v>0</v>
      </c>
      <c r="K325" s="259" t="s">
        <v>21</v>
      </c>
      <c r="L325" s="264"/>
      <c r="M325" s="265" t="s">
        <v>21</v>
      </c>
      <c r="N325" s="266" t="s">
        <v>45</v>
      </c>
      <c r="O325" s="44"/>
      <c r="P325" s="214">
        <f>O325*H325</f>
        <v>0</v>
      </c>
      <c r="Q325" s="214">
        <v>3.3000000000000002E-2</v>
      </c>
      <c r="R325" s="214">
        <f>Q325*H325</f>
        <v>3.3000000000000002E-2</v>
      </c>
      <c r="S325" s="214">
        <v>0</v>
      </c>
      <c r="T325" s="215">
        <f>S325*H325</f>
        <v>0</v>
      </c>
      <c r="AR325" s="26" t="s">
        <v>218</v>
      </c>
      <c r="AT325" s="26" t="s">
        <v>304</v>
      </c>
      <c r="AU325" s="26" t="s">
        <v>83</v>
      </c>
      <c r="AY325" s="26" t="s">
        <v>182</v>
      </c>
      <c r="BE325" s="216">
        <f>IF(N325="základní",J325,0)</f>
        <v>0</v>
      </c>
      <c r="BF325" s="216">
        <f>IF(N325="snížená",J325,0)</f>
        <v>0</v>
      </c>
      <c r="BG325" s="216">
        <f>IF(N325="zákl. přenesená",J325,0)</f>
        <v>0</v>
      </c>
      <c r="BH325" s="216">
        <f>IF(N325="sníž. přenesená",J325,0)</f>
        <v>0</v>
      </c>
      <c r="BI325" s="216">
        <f>IF(N325="nulová",J325,0)</f>
        <v>0</v>
      </c>
      <c r="BJ325" s="26" t="s">
        <v>81</v>
      </c>
      <c r="BK325" s="216">
        <f>ROUND(I325*H325,2)</f>
        <v>0</v>
      </c>
      <c r="BL325" s="26" t="s">
        <v>189</v>
      </c>
      <c r="BM325" s="26" t="s">
        <v>1344</v>
      </c>
    </row>
    <row r="326" spans="2:65" s="12" customFormat="1" ht="13.5">
      <c r="B326" s="217"/>
      <c r="C326" s="218"/>
      <c r="D326" s="219" t="s">
        <v>191</v>
      </c>
      <c r="E326" s="220" t="s">
        <v>21</v>
      </c>
      <c r="F326" s="221" t="s">
        <v>1345</v>
      </c>
      <c r="G326" s="218"/>
      <c r="H326" s="222">
        <v>1</v>
      </c>
      <c r="I326" s="223"/>
      <c r="J326" s="218"/>
      <c r="K326" s="218"/>
      <c r="L326" s="224"/>
      <c r="M326" s="225"/>
      <c r="N326" s="226"/>
      <c r="O326" s="226"/>
      <c r="P326" s="226"/>
      <c r="Q326" s="226"/>
      <c r="R326" s="226"/>
      <c r="S326" s="226"/>
      <c r="T326" s="227"/>
      <c r="AT326" s="228" t="s">
        <v>191</v>
      </c>
      <c r="AU326" s="228" t="s">
        <v>83</v>
      </c>
      <c r="AV326" s="12" t="s">
        <v>83</v>
      </c>
      <c r="AW326" s="12" t="s">
        <v>37</v>
      </c>
      <c r="AX326" s="12" t="s">
        <v>81</v>
      </c>
      <c r="AY326" s="228" t="s">
        <v>182</v>
      </c>
    </row>
    <row r="327" spans="2:65" s="1" customFormat="1" ht="16.5" customHeight="1">
      <c r="B327" s="43"/>
      <c r="C327" s="257" t="s">
        <v>239</v>
      </c>
      <c r="D327" s="257" t="s">
        <v>304</v>
      </c>
      <c r="E327" s="258" t="s">
        <v>1346</v>
      </c>
      <c r="F327" s="259" t="s">
        <v>1343</v>
      </c>
      <c r="G327" s="260" t="s">
        <v>204</v>
      </c>
      <c r="H327" s="261">
        <v>8</v>
      </c>
      <c r="I327" s="262"/>
      <c r="J327" s="263">
        <f>ROUND(I327*H327,2)</f>
        <v>0</v>
      </c>
      <c r="K327" s="259" t="s">
        <v>188</v>
      </c>
      <c r="L327" s="264"/>
      <c r="M327" s="265" t="s">
        <v>21</v>
      </c>
      <c r="N327" s="266" t="s">
        <v>45</v>
      </c>
      <c r="O327" s="44"/>
      <c r="P327" s="214">
        <f>O327*H327</f>
        <v>0</v>
      </c>
      <c r="Q327" s="214">
        <v>3.3000000000000002E-2</v>
      </c>
      <c r="R327" s="214">
        <f>Q327*H327</f>
        <v>0.26400000000000001</v>
      </c>
      <c r="S327" s="214">
        <v>0</v>
      </c>
      <c r="T327" s="215">
        <f>S327*H327</f>
        <v>0</v>
      </c>
      <c r="AR327" s="26" t="s">
        <v>218</v>
      </c>
      <c r="AT327" s="26" t="s">
        <v>304</v>
      </c>
      <c r="AU327" s="26" t="s">
        <v>83</v>
      </c>
      <c r="AY327" s="26" t="s">
        <v>182</v>
      </c>
      <c r="BE327" s="216">
        <f>IF(N327="základní",J327,0)</f>
        <v>0</v>
      </c>
      <c r="BF327" s="216">
        <f>IF(N327="snížená",J327,0)</f>
        <v>0</v>
      </c>
      <c r="BG327" s="216">
        <f>IF(N327="zákl. přenesená",J327,0)</f>
        <v>0</v>
      </c>
      <c r="BH327" s="216">
        <f>IF(N327="sníž. přenesená",J327,0)</f>
        <v>0</v>
      </c>
      <c r="BI327" s="216">
        <f>IF(N327="nulová",J327,0)</f>
        <v>0</v>
      </c>
      <c r="BJ327" s="26" t="s">
        <v>81</v>
      </c>
      <c r="BK327" s="216">
        <f>ROUND(I327*H327,2)</f>
        <v>0</v>
      </c>
      <c r="BL327" s="26" t="s">
        <v>189</v>
      </c>
      <c r="BM327" s="26" t="s">
        <v>1347</v>
      </c>
    </row>
    <row r="328" spans="2:65" s="12" customFormat="1" ht="13.5">
      <c r="B328" s="217"/>
      <c r="C328" s="218"/>
      <c r="D328" s="219" t="s">
        <v>191</v>
      </c>
      <c r="E328" s="220" t="s">
        <v>21</v>
      </c>
      <c r="F328" s="221" t="s">
        <v>1348</v>
      </c>
      <c r="G328" s="218"/>
      <c r="H328" s="222">
        <v>1</v>
      </c>
      <c r="I328" s="223"/>
      <c r="J328" s="218"/>
      <c r="K328" s="218"/>
      <c r="L328" s="224"/>
      <c r="M328" s="225"/>
      <c r="N328" s="226"/>
      <c r="O328" s="226"/>
      <c r="P328" s="226"/>
      <c r="Q328" s="226"/>
      <c r="R328" s="226"/>
      <c r="S328" s="226"/>
      <c r="T328" s="227"/>
      <c r="AT328" s="228" t="s">
        <v>191</v>
      </c>
      <c r="AU328" s="228" t="s">
        <v>83</v>
      </c>
      <c r="AV328" s="12" t="s">
        <v>83</v>
      </c>
      <c r="AW328" s="12" t="s">
        <v>37</v>
      </c>
      <c r="AX328" s="12" t="s">
        <v>74</v>
      </c>
      <c r="AY328" s="228" t="s">
        <v>182</v>
      </c>
    </row>
    <row r="329" spans="2:65" s="12" customFormat="1" ht="13.5">
      <c r="B329" s="217"/>
      <c r="C329" s="218"/>
      <c r="D329" s="219" t="s">
        <v>191</v>
      </c>
      <c r="E329" s="220" t="s">
        <v>21</v>
      </c>
      <c r="F329" s="221" t="s">
        <v>1349</v>
      </c>
      <c r="G329" s="218"/>
      <c r="H329" s="222">
        <v>1</v>
      </c>
      <c r="I329" s="223"/>
      <c r="J329" s="218"/>
      <c r="K329" s="218"/>
      <c r="L329" s="224"/>
      <c r="M329" s="225"/>
      <c r="N329" s="226"/>
      <c r="O329" s="226"/>
      <c r="P329" s="226"/>
      <c r="Q329" s="226"/>
      <c r="R329" s="226"/>
      <c r="S329" s="226"/>
      <c r="T329" s="227"/>
      <c r="AT329" s="228" t="s">
        <v>191</v>
      </c>
      <c r="AU329" s="228" t="s">
        <v>83</v>
      </c>
      <c r="AV329" s="12" t="s">
        <v>83</v>
      </c>
      <c r="AW329" s="12" t="s">
        <v>37</v>
      </c>
      <c r="AX329" s="12" t="s">
        <v>74</v>
      </c>
      <c r="AY329" s="228" t="s">
        <v>182</v>
      </c>
    </row>
    <row r="330" spans="2:65" s="12" customFormat="1" ht="13.5">
      <c r="B330" s="217"/>
      <c r="C330" s="218"/>
      <c r="D330" s="219" t="s">
        <v>191</v>
      </c>
      <c r="E330" s="220" t="s">
        <v>21</v>
      </c>
      <c r="F330" s="221" t="s">
        <v>1350</v>
      </c>
      <c r="G330" s="218"/>
      <c r="H330" s="222">
        <v>1</v>
      </c>
      <c r="I330" s="223"/>
      <c r="J330" s="218"/>
      <c r="K330" s="218"/>
      <c r="L330" s="224"/>
      <c r="M330" s="225"/>
      <c r="N330" s="226"/>
      <c r="O330" s="226"/>
      <c r="P330" s="226"/>
      <c r="Q330" s="226"/>
      <c r="R330" s="226"/>
      <c r="S330" s="226"/>
      <c r="T330" s="227"/>
      <c r="AT330" s="228" t="s">
        <v>191</v>
      </c>
      <c r="AU330" s="228" t="s">
        <v>83</v>
      </c>
      <c r="AV330" s="12" t="s">
        <v>83</v>
      </c>
      <c r="AW330" s="12" t="s">
        <v>37</v>
      </c>
      <c r="AX330" s="12" t="s">
        <v>74</v>
      </c>
      <c r="AY330" s="228" t="s">
        <v>182</v>
      </c>
    </row>
    <row r="331" spans="2:65" s="12" customFormat="1" ht="13.5">
      <c r="B331" s="217"/>
      <c r="C331" s="218"/>
      <c r="D331" s="219" t="s">
        <v>191</v>
      </c>
      <c r="E331" s="220" t="s">
        <v>21</v>
      </c>
      <c r="F331" s="221" t="s">
        <v>1351</v>
      </c>
      <c r="G331" s="218"/>
      <c r="H331" s="222">
        <v>1</v>
      </c>
      <c r="I331" s="223"/>
      <c r="J331" s="218"/>
      <c r="K331" s="218"/>
      <c r="L331" s="224"/>
      <c r="M331" s="225"/>
      <c r="N331" s="226"/>
      <c r="O331" s="226"/>
      <c r="P331" s="226"/>
      <c r="Q331" s="226"/>
      <c r="R331" s="226"/>
      <c r="S331" s="226"/>
      <c r="T331" s="227"/>
      <c r="AT331" s="228" t="s">
        <v>191</v>
      </c>
      <c r="AU331" s="228" t="s">
        <v>83</v>
      </c>
      <c r="AV331" s="12" t="s">
        <v>83</v>
      </c>
      <c r="AW331" s="12" t="s">
        <v>37</v>
      </c>
      <c r="AX331" s="12" t="s">
        <v>74</v>
      </c>
      <c r="AY331" s="228" t="s">
        <v>182</v>
      </c>
    </row>
    <row r="332" spans="2:65" s="12" customFormat="1" ht="13.5">
      <c r="B332" s="217"/>
      <c r="C332" s="218"/>
      <c r="D332" s="219" t="s">
        <v>191</v>
      </c>
      <c r="E332" s="220" t="s">
        <v>21</v>
      </c>
      <c r="F332" s="221" t="s">
        <v>1352</v>
      </c>
      <c r="G332" s="218"/>
      <c r="H332" s="222">
        <v>1</v>
      </c>
      <c r="I332" s="223"/>
      <c r="J332" s="218"/>
      <c r="K332" s="218"/>
      <c r="L332" s="224"/>
      <c r="M332" s="225"/>
      <c r="N332" s="226"/>
      <c r="O332" s="226"/>
      <c r="P332" s="226"/>
      <c r="Q332" s="226"/>
      <c r="R332" s="226"/>
      <c r="S332" s="226"/>
      <c r="T332" s="227"/>
      <c r="AT332" s="228" t="s">
        <v>191</v>
      </c>
      <c r="AU332" s="228" t="s">
        <v>83</v>
      </c>
      <c r="AV332" s="12" t="s">
        <v>83</v>
      </c>
      <c r="AW332" s="12" t="s">
        <v>37</v>
      </c>
      <c r="AX332" s="12" t="s">
        <v>74</v>
      </c>
      <c r="AY332" s="228" t="s">
        <v>182</v>
      </c>
    </row>
    <row r="333" spans="2:65" s="12" customFormat="1" ht="13.5">
      <c r="B333" s="217"/>
      <c r="C333" s="218"/>
      <c r="D333" s="219" t="s">
        <v>191</v>
      </c>
      <c r="E333" s="220" t="s">
        <v>21</v>
      </c>
      <c r="F333" s="221" t="s">
        <v>21</v>
      </c>
      <c r="G333" s="218"/>
      <c r="H333" s="222">
        <v>0</v>
      </c>
      <c r="I333" s="223"/>
      <c r="J333" s="218"/>
      <c r="K333" s="218"/>
      <c r="L333" s="224"/>
      <c r="M333" s="225"/>
      <c r="N333" s="226"/>
      <c r="O333" s="226"/>
      <c r="P333" s="226"/>
      <c r="Q333" s="226"/>
      <c r="R333" s="226"/>
      <c r="S333" s="226"/>
      <c r="T333" s="227"/>
      <c r="AT333" s="228" t="s">
        <v>191</v>
      </c>
      <c r="AU333" s="228" t="s">
        <v>83</v>
      </c>
      <c r="AV333" s="12" t="s">
        <v>83</v>
      </c>
      <c r="AW333" s="12" t="s">
        <v>37</v>
      </c>
      <c r="AX333" s="12" t="s">
        <v>74</v>
      </c>
      <c r="AY333" s="228" t="s">
        <v>182</v>
      </c>
    </row>
    <row r="334" spans="2:65" s="12" customFormat="1" ht="13.5">
      <c r="B334" s="217"/>
      <c r="C334" s="218"/>
      <c r="D334" s="219" t="s">
        <v>191</v>
      </c>
      <c r="E334" s="220" t="s">
        <v>21</v>
      </c>
      <c r="F334" s="221" t="s">
        <v>1353</v>
      </c>
      <c r="G334" s="218"/>
      <c r="H334" s="222">
        <v>1</v>
      </c>
      <c r="I334" s="223"/>
      <c r="J334" s="218"/>
      <c r="K334" s="218"/>
      <c r="L334" s="224"/>
      <c r="M334" s="225"/>
      <c r="N334" s="226"/>
      <c r="O334" s="226"/>
      <c r="P334" s="226"/>
      <c r="Q334" s="226"/>
      <c r="R334" s="226"/>
      <c r="S334" s="226"/>
      <c r="T334" s="227"/>
      <c r="AT334" s="228" t="s">
        <v>191</v>
      </c>
      <c r="AU334" s="228" t="s">
        <v>83</v>
      </c>
      <c r="AV334" s="12" t="s">
        <v>83</v>
      </c>
      <c r="AW334" s="12" t="s">
        <v>37</v>
      </c>
      <c r="AX334" s="12" t="s">
        <v>74</v>
      </c>
      <c r="AY334" s="228" t="s">
        <v>182</v>
      </c>
    </row>
    <row r="335" spans="2:65" s="12" customFormat="1" ht="13.5">
      <c r="B335" s="217"/>
      <c r="C335" s="218"/>
      <c r="D335" s="219" t="s">
        <v>191</v>
      </c>
      <c r="E335" s="220" t="s">
        <v>21</v>
      </c>
      <c r="F335" s="221" t="s">
        <v>1354</v>
      </c>
      <c r="G335" s="218"/>
      <c r="H335" s="222">
        <v>1</v>
      </c>
      <c r="I335" s="223"/>
      <c r="J335" s="218"/>
      <c r="K335" s="218"/>
      <c r="L335" s="224"/>
      <c r="M335" s="225"/>
      <c r="N335" s="226"/>
      <c r="O335" s="226"/>
      <c r="P335" s="226"/>
      <c r="Q335" s="226"/>
      <c r="R335" s="226"/>
      <c r="S335" s="226"/>
      <c r="T335" s="227"/>
      <c r="AT335" s="228" t="s">
        <v>191</v>
      </c>
      <c r="AU335" s="228" t="s">
        <v>83</v>
      </c>
      <c r="AV335" s="12" t="s">
        <v>83</v>
      </c>
      <c r="AW335" s="12" t="s">
        <v>37</v>
      </c>
      <c r="AX335" s="12" t="s">
        <v>74</v>
      </c>
      <c r="AY335" s="228" t="s">
        <v>182</v>
      </c>
    </row>
    <row r="336" spans="2:65" s="12" customFormat="1" ht="13.5">
      <c r="B336" s="217"/>
      <c r="C336" s="218"/>
      <c r="D336" s="219" t="s">
        <v>191</v>
      </c>
      <c r="E336" s="220" t="s">
        <v>21</v>
      </c>
      <c r="F336" s="221" t="s">
        <v>1355</v>
      </c>
      <c r="G336" s="218"/>
      <c r="H336" s="222">
        <v>1</v>
      </c>
      <c r="I336" s="223"/>
      <c r="J336" s="218"/>
      <c r="K336" s="218"/>
      <c r="L336" s="224"/>
      <c r="M336" s="225"/>
      <c r="N336" s="226"/>
      <c r="O336" s="226"/>
      <c r="P336" s="226"/>
      <c r="Q336" s="226"/>
      <c r="R336" s="226"/>
      <c r="S336" s="226"/>
      <c r="T336" s="227"/>
      <c r="AT336" s="228" t="s">
        <v>191</v>
      </c>
      <c r="AU336" s="228" t="s">
        <v>83</v>
      </c>
      <c r="AV336" s="12" t="s">
        <v>83</v>
      </c>
      <c r="AW336" s="12" t="s">
        <v>37</v>
      </c>
      <c r="AX336" s="12" t="s">
        <v>74</v>
      </c>
      <c r="AY336" s="228" t="s">
        <v>182</v>
      </c>
    </row>
    <row r="337" spans="2:65" s="14" customFormat="1" ht="13.5">
      <c r="B337" s="246"/>
      <c r="C337" s="247"/>
      <c r="D337" s="219" t="s">
        <v>191</v>
      </c>
      <c r="E337" s="248" t="s">
        <v>21</v>
      </c>
      <c r="F337" s="249" t="s">
        <v>281</v>
      </c>
      <c r="G337" s="247"/>
      <c r="H337" s="250">
        <v>8</v>
      </c>
      <c r="I337" s="251"/>
      <c r="J337" s="247"/>
      <c r="K337" s="247"/>
      <c r="L337" s="252"/>
      <c r="M337" s="253"/>
      <c r="N337" s="254"/>
      <c r="O337" s="254"/>
      <c r="P337" s="254"/>
      <c r="Q337" s="254"/>
      <c r="R337" s="254"/>
      <c r="S337" s="254"/>
      <c r="T337" s="255"/>
      <c r="AT337" s="256" t="s">
        <v>191</v>
      </c>
      <c r="AU337" s="256" t="s">
        <v>83</v>
      </c>
      <c r="AV337" s="14" t="s">
        <v>189</v>
      </c>
      <c r="AW337" s="14" t="s">
        <v>37</v>
      </c>
      <c r="AX337" s="14" t="s">
        <v>81</v>
      </c>
      <c r="AY337" s="256" t="s">
        <v>182</v>
      </c>
    </row>
    <row r="338" spans="2:65" s="1" customFormat="1" ht="16.5" customHeight="1">
      <c r="B338" s="43"/>
      <c r="C338" s="257" t="s">
        <v>243</v>
      </c>
      <c r="D338" s="257" t="s">
        <v>304</v>
      </c>
      <c r="E338" s="258" t="s">
        <v>1356</v>
      </c>
      <c r="F338" s="259" t="s">
        <v>1357</v>
      </c>
      <c r="G338" s="260" t="s">
        <v>204</v>
      </c>
      <c r="H338" s="261">
        <v>10</v>
      </c>
      <c r="I338" s="262"/>
      <c r="J338" s="263">
        <f>ROUND(I338*H338,2)</f>
        <v>0</v>
      </c>
      <c r="K338" s="259" t="s">
        <v>188</v>
      </c>
      <c r="L338" s="264"/>
      <c r="M338" s="265" t="s">
        <v>21</v>
      </c>
      <c r="N338" s="266" t="s">
        <v>45</v>
      </c>
      <c r="O338" s="44"/>
      <c r="P338" s="214">
        <f>O338*H338</f>
        <v>0</v>
      </c>
      <c r="Q338" s="214">
        <v>4.3999999999999997E-2</v>
      </c>
      <c r="R338" s="214">
        <f>Q338*H338</f>
        <v>0.43999999999999995</v>
      </c>
      <c r="S338" s="214">
        <v>0</v>
      </c>
      <c r="T338" s="215">
        <f>S338*H338</f>
        <v>0</v>
      </c>
      <c r="AR338" s="26" t="s">
        <v>218</v>
      </c>
      <c r="AT338" s="26" t="s">
        <v>304</v>
      </c>
      <c r="AU338" s="26" t="s">
        <v>83</v>
      </c>
      <c r="AY338" s="26" t="s">
        <v>182</v>
      </c>
      <c r="BE338" s="216">
        <f>IF(N338="základní",J338,0)</f>
        <v>0</v>
      </c>
      <c r="BF338" s="216">
        <f>IF(N338="snížená",J338,0)</f>
        <v>0</v>
      </c>
      <c r="BG338" s="216">
        <f>IF(N338="zákl. přenesená",J338,0)</f>
        <v>0</v>
      </c>
      <c r="BH338" s="216">
        <f>IF(N338="sníž. přenesená",J338,0)</f>
        <v>0</v>
      </c>
      <c r="BI338" s="216">
        <f>IF(N338="nulová",J338,0)</f>
        <v>0</v>
      </c>
      <c r="BJ338" s="26" t="s">
        <v>81</v>
      </c>
      <c r="BK338" s="216">
        <f>ROUND(I338*H338,2)</f>
        <v>0</v>
      </c>
      <c r="BL338" s="26" t="s">
        <v>189</v>
      </c>
      <c r="BM338" s="26" t="s">
        <v>1358</v>
      </c>
    </row>
    <row r="339" spans="2:65" s="12" customFormat="1" ht="13.5">
      <c r="B339" s="217"/>
      <c r="C339" s="218"/>
      <c r="D339" s="219" t="s">
        <v>191</v>
      </c>
      <c r="E339" s="220" t="s">
        <v>21</v>
      </c>
      <c r="F339" s="221" t="s">
        <v>1348</v>
      </c>
      <c r="G339" s="218"/>
      <c r="H339" s="222">
        <v>1</v>
      </c>
      <c r="I339" s="223"/>
      <c r="J339" s="218"/>
      <c r="K339" s="218"/>
      <c r="L339" s="224"/>
      <c r="M339" s="225"/>
      <c r="N339" s="226"/>
      <c r="O339" s="226"/>
      <c r="P339" s="226"/>
      <c r="Q339" s="226"/>
      <c r="R339" s="226"/>
      <c r="S339" s="226"/>
      <c r="T339" s="227"/>
      <c r="AT339" s="228" t="s">
        <v>191</v>
      </c>
      <c r="AU339" s="228" t="s">
        <v>83</v>
      </c>
      <c r="AV339" s="12" t="s">
        <v>83</v>
      </c>
      <c r="AW339" s="12" t="s">
        <v>37</v>
      </c>
      <c r="AX339" s="12" t="s">
        <v>74</v>
      </c>
      <c r="AY339" s="228" t="s">
        <v>182</v>
      </c>
    </row>
    <row r="340" spans="2:65" s="12" customFormat="1" ht="13.5">
      <c r="B340" s="217"/>
      <c r="C340" s="218"/>
      <c r="D340" s="219" t="s">
        <v>191</v>
      </c>
      <c r="E340" s="220" t="s">
        <v>21</v>
      </c>
      <c r="F340" s="221" t="s">
        <v>1350</v>
      </c>
      <c r="G340" s="218"/>
      <c r="H340" s="222">
        <v>1</v>
      </c>
      <c r="I340" s="223"/>
      <c r="J340" s="218"/>
      <c r="K340" s="218"/>
      <c r="L340" s="224"/>
      <c r="M340" s="225"/>
      <c r="N340" s="226"/>
      <c r="O340" s="226"/>
      <c r="P340" s="226"/>
      <c r="Q340" s="226"/>
      <c r="R340" s="226"/>
      <c r="S340" s="226"/>
      <c r="T340" s="227"/>
      <c r="AT340" s="228" t="s">
        <v>191</v>
      </c>
      <c r="AU340" s="228" t="s">
        <v>83</v>
      </c>
      <c r="AV340" s="12" t="s">
        <v>83</v>
      </c>
      <c r="AW340" s="12" t="s">
        <v>37</v>
      </c>
      <c r="AX340" s="12" t="s">
        <v>74</v>
      </c>
      <c r="AY340" s="228" t="s">
        <v>182</v>
      </c>
    </row>
    <row r="341" spans="2:65" s="12" customFormat="1" ht="13.5">
      <c r="B341" s="217"/>
      <c r="C341" s="218"/>
      <c r="D341" s="219" t="s">
        <v>191</v>
      </c>
      <c r="E341" s="220" t="s">
        <v>21</v>
      </c>
      <c r="F341" s="221" t="s">
        <v>1359</v>
      </c>
      <c r="G341" s="218"/>
      <c r="H341" s="222">
        <v>2</v>
      </c>
      <c r="I341" s="223"/>
      <c r="J341" s="218"/>
      <c r="K341" s="218"/>
      <c r="L341" s="224"/>
      <c r="M341" s="225"/>
      <c r="N341" s="226"/>
      <c r="O341" s="226"/>
      <c r="P341" s="226"/>
      <c r="Q341" s="226"/>
      <c r="R341" s="226"/>
      <c r="S341" s="226"/>
      <c r="T341" s="227"/>
      <c r="AT341" s="228" t="s">
        <v>191</v>
      </c>
      <c r="AU341" s="228" t="s">
        <v>83</v>
      </c>
      <c r="AV341" s="12" t="s">
        <v>83</v>
      </c>
      <c r="AW341" s="12" t="s">
        <v>37</v>
      </c>
      <c r="AX341" s="12" t="s">
        <v>74</v>
      </c>
      <c r="AY341" s="228" t="s">
        <v>182</v>
      </c>
    </row>
    <row r="342" spans="2:65" s="12" customFormat="1" ht="13.5">
      <c r="B342" s="217"/>
      <c r="C342" s="218"/>
      <c r="D342" s="219" t="s">
        <v>191</v>
      </c>
      <c r="E342" s="220" t="s">
        <v>21</v>
      </c>
      <c r="F342" s="221" t="s">
        <v>1360</v>
      </c>
      <c r="G342" s="218"/>
      <c r="H342" s="222">
        <v>1</v>
      </c>
      <c r="I342" s="223"/>
      <c r="J342" s="218"/>
      <c r="K342" s="218"/>
      <c r="L342" s="224"/>
      <c r="M342" s="225"/>
      <c r="N342" s="226"/>
      <c r="O342" s="226"/>
      <c r="P342" s="226"/>
      <c r="Q342" s="226"/>
      <c r="R342" s="226"/>
      <c r="S342" s="226"/>
      <c r="T342" s="227"/>
      <c r="AT342" s="228" t="s">
        <v>191</v>
      </c>
      <c r="AU342" s="228" t="s">
        <v>83</v>
      </c>
      <c r="AV342" s="12" t="s">
        <v>83</v>
      </c>
      <c r="AW342" s="12" t="s">
        <v>37</v>
      </c>
      <c r="AX342" s="12" t="s">
        <v>74</v>
      </c>
      <c r="AY342" s="228" t="s">
        <v>182</v>
      </c>
    </row>
    <row r="343" spans="2:65" s="12" customFormat="1" ht="13.5">
      <c r="B343" s="217"/>
      <c r="C343" s="218"/>
      <c r="D343" s="219" t="s">
        <v>191</v>
      </c>
      <c r="E343" s="220" t="s">
        <v>21</v>
      </c>
      <c r="F343" s="221" t="s">
        <v>1351</v>
      </c>
      <c r="G343" s="218"/>
      <c r="H343" s="222">
        <v>1</v>
      </c>
      <c r="I343" s="223"/>
      <c r="J343" s="218"/>
      <c r="K343" s="218"/>
      <c r="L343" s="224"/>
      <c r="M343" s="225"/>
      <c r="N343" s="226"/>
      <c r="O343" s="226"/>
      <c r="P343" s="226"/>
      <c r="Q343" s="226"/>
      <c r="R343" s="226"/>
      <c r="S343" s="226"/>
      <c r="T343" s="227"/>
      <c r="AT343" s="228" t="s">
        <v>191</v>
      </c>
      <c r="AU343" s="228" t="s">
        <v>83</v>
      </c>
      <c r="AV343" s="12" t="s">
        <v>83</v>
      </c>
      <c r="AW343" s="12" t="s">
        <v>37</v>
      </c>
      <c r="AX343" s="12" t="s">
        <v>74</v>
      </c>
      <c r="AY343" s="228" t="s">
        <v>182</v>
      </c>
    </row>
    <row r="344" spans="2:65" s="12" customFormat="1" ht="13.5">
      <c r="B344" s="217"/>
      <c r="C344" s="218"/>
      <c r="D344" s="219" t="s">
        <v>191</v>
      </c>
      <c r="E344" s="220" t="s">
        <v>21</v>
      </c>
      <c r="F344" s="221" t="s">
        <v>1361</v>
      </c>
      <c r="G344" s="218"/>
      <c r="H344" s="222">
        <v>2</v>
      </c>
      <c r="I344" s="223"/>
      <c r="J344" s="218"/>
      <c r="K344" s="218"/>
      <c r="L344" s="224"/>
      <c r="M344" s="225"/>
      <c r="N344" s="226"/>
      <c r="O344" s="226"/>
      <c r="P344" s="226"/>
      <c r="Q344" s="226"/>
      <c r="R344" s="226"/>
      <c r="S344" s="226"/>
      <c r="T344" s="227"/>
      <c r="AT344" s="228" t="s">
        <v>191</v>
      </c>
      <c r="AU344" s="228" t="s">
        <v>83</v>
      </c>
      <c r="AV344" s="12" t="s">
        <v>83</v>
      </c>
      <c r="AW344" s="12" t="s">
        <v>37</v>
      </c>
      <c r="AX344" s="12" t="s">
        <v>74</v>
      </c>
      <c r="AY344" s="228" t="s">
        <v>182</v>
      </c>
    </row>
    <row r="345" spans="2:65" s="12" customFormat="1" ht="13.5">
      <c r="B345" s="217"/>
      <c r="C345" s="218"/>
      <c r="D345" s="219" t="s">
        <v>191</v>
      </c>
      <c r="E345" s="220" t="s">
        <v>21</v>
      </c>
      <c r="F345" s="221" t="s">
        <v>1362</v>
      </c>
      <c r="G345" s="218"/>
      <c r="H345" s="222">
        <v>2</v>
      </c>
      <c r="I345" s="223"/>
      <c r="J345" s="218"/>
      <c r="K345" s="218"/>
      <c r="L345" s="224"/>
      <c r="M345" s="225"/>
      <c r="N345" s="226"/>
      <c r="O345" s="226"/>
      <c r="P345" s="226"/>
      <c r="Q345" s="226"/>
      <c r="R345" s="226"/>
      <c r="S345" s="226"/>
      <c r="T345" s="227"/>
      <c r="AT345" s="228" t="s">
        <v>191</v>
      </c>
      <c r="AU345" s="228" t="s">
        <v>83</v>
      </c>
      <c r="AV345" s="12" t="s">
        <v>83</v>
      </c>
      <c r="AW345" s="12" t="s">
        <v>37</v>
      </c>
      <c r="AX345" s="12" t="s">
        <v>74</v>
      </c>
      <c r="AY345" s="228" t="s">
        <v>182</v>
      </c>
    </row>
    <row r="346" spans="2:65" s="14" customFormat="1" ht="13.5">
      <c r="B346" s="246"/>
      <c r="C346" s="247"/>
      <c r="D346" s="219" t="s">
        <v>191</v>
      </c>
      <c r="E346" s="248" t="s">
        <v>21</v>
      </c>
      <c r="F346" s="249" t="s">
        <v>281</v>
      </c>
      <c r="G346" s="247"/>
      <c r="H346" s="250">
        <v>10</v>
      </c>
      <c r="I346" s="251"/>
      <c r="J346" s="247"/>
      <c r="K346" s="247"/>
      <c r="L346" s="252"/>
      <c r="M346" s="253"/>
      <c r="N346" s="254"/>
      <c r="O346" s="254"/>
      <c r="P346" s="254"/>
      <c r="Q346" s="254"/>
      <c r="R346" s="254"/>
      <c r="S346" s="254"/>
      <c r="T346" s="255"/>
      <c r="AT346" s="256" t="s">
        <v>191</v>
      </c>
      <c r="AU346" s="256" t="s">
        <v>83</v>
      </c>
      <c r="AV346" s="14" t="s">
        <v>189</v>
      </c>
      <c r="AW346" s="14" t="s">
        <v>37</v>
      </c>
      <c r="AX346" s="14" t="s">
        <v>81</v>
      </c>
      <c r="AY346" s="256" t="s">
        <v>182</v>
      </c>
    </row>
    <row r="347" spans="2:65" s="1" customFormat="1" ht="16.5" customHeight="1">
      <c r="B347" s="43"/>
      <c r="C347" s="257" t="s">
        <v>247</v>
      </c>
      <c r="D347" s="257" t="s">
        <v>304</v>
      </c>
      <c r="E347" s="258" t="s">
        <v>1363</v>
      </c>
      <c r="F347" s="259" t="s">
        <v>1364</v>
      </c>
      <c r="G347" s="260" t="s">
        <v>204</v>
      </c>
      <c r="H347" s="261">
        <v>21</v>
      </c>
      <c r="I347" s="262"/>
      <c r="J347" s="263">
        <f>ROUND(I347*H347,2)</f>
        <v>0</v>
      </c>
      <c r="K347" s="259" t="s">
        <v>188</v>
      </c>
      <c r="L347" s="264"/>
      <c r="M347" s="265" t="s">
        <v>21</v>
      </c>
      <c r="N347" s="266" t="s">
        <v>45</v>
      </c>
      <c r="O347" s="44"/>
      <c r="P347" s="214">
        <f>O347*H347</f>
        <v>0</v>
      </c>
      <c r="Q347" s="214">
        <v>4.5999999999999999E-2</v>
      </c>
      <c r="R347" s="214">
        <f>Q347*H347</f>
        <v>0.96599999999999997</v>
      </c>
      <c r="S347" s="214">
        <v>0</v>
      </c>
      <c r="T347" s="215">
        <f>S347*H347</f>
        <v>0</v>
      </c>
      <c r="AR347" s="26" t="s">
        <v>218</v>
      </c>
      <c r="AT347" s="26" t="s">
        <v>304</v>
      </c>
      <c r="AU347" s="26" t="s">
        <v>83</v>
      </c>
      <c r="AY347" s="26" t="s">
        <v>182</v>
      </c>
      <c r="BE347" s="216">
        <f>IF(N347="základní",J347,0)</f>
        <v>0</v>
      </c>
      <c r="BF347" s="216">
        <f>IF(N347="snížená",J347,0)</f>
        <v>0</v>
      </c>
      <c r="BG347" s="216">
        <f>IF(N347="zákl. přenesená",J347,0)</f>
        <v>0</v>
      </c>
      <c r="BH347" s="216">
        <f>IF(N347="sníž. přenesená",J347,0)</f>
        <v>0</v>
      </c>
      <c r="BI347" s="216">
        <f>IF(N347="nulová",J347,0)</f>
        <v>0</v>
      </c>
      <c r="BJ347" s="26" t="s">
        <v>81</v>
      </c>
      <c r="BK347" s="216">
        <f>ROUND(I347*H347,2)</f>
        <v>0</v>
      </c>
      <c r="BL347" s="26" t="s">
        <v>189</v>
      </c>
      <c r="BM347" s="26" t="s">
        <v>1365</v>
      </c>
    </row>
    <row r="348" spans="2:65" s="12" customFormat="1" ht="13.5">
      <c r="B348" s="217"/>
      <c r="C348" s="218"/>
      <c r="D348" s="219" t="s">
        <v>191</v>
      </c>
      <c r="E348" s="220" t="s">
        <v>21</v>
      </c>
      <c r="F348" s="221" t="s">
        <v>1366</v>
      </c>
      <c r="G348" s="218"/>
      <c r="H348" s="222">
        <v>2</v>
      </c>
      <c r="I348" s="223"/>
      <c r="J348" s="218"/>
      <c r="K348" s="218"/>
      <c r="L348" s="224"/>
      <c r="M348" s="225"/>
      <c r="N348" s="226"/>
      <c r="O348" s="226"/>
      <c r="P348" s="226"/>
      <c r="Q348" s="226"/>
      <c r="R348" s="226"/>
      <c r="S348" s="226"/>
      <c r="T348" s="227"/>
      <c r="AT348" s="228" t="s">
        <v>191</v>
      </c>
      <c r="AU348" s="228" t="s">
        <v>83</v>
      </c>
      <c r="AV348" s="12" t="s">
        <v>83</v>
      </c>
      <c r="AW348" s="12" t="s">
        <v>37</v>
      </c>
      <c r="AX348" s="12" t="s">
        <v>74</v>
      </c>
      <c r="AY348" s="228" t="s">
        <v>182</v>
      </c>
    </row>
    <row r="349" spans="2:65" s="12" customFormat="1" ht="13.5">
      <c r="B349" s="217"/>
      <c r="C349" s="218"/>
      <c r="D349" s="219" t="s">
        <v>191</v>
      </c>
      <c r="E349" s="220" t="s">
        <v>21</v>
      </c>
      <c r="F349" s="221" t="s">
        <v>1367</v>
      </c>
      <c r="G349" s="218"/>
      <c r="H349" s="222">
        <v>1</v>
      </c>
      <c r="I349" s="223"/>
      <c r="J349" s="218"/>
      <c r="K349" s="218"/>
      <c r="L349" s="224"/>
      <c r="M349" s="225"/>
      <c r="N349" s="226"/>
      <c r="O349" s="226"/>
      <c r="P349" s="226"/>
      <c r="Q349" s="226"/>
      <c r="R349" s="226"/>
      <c r="S349" s="226"/>
      <c r="T349" s="227"/>
      <c r="AT349" s="228" t="s">
        <v>191</v>
      </c>
      <c r="AU349" s="228" t="s">
        <v>83</v>
      </c>
      <c r="AV349" s="12" t="s">
        <v>83</v>
      </c>
      <c r="AW349" s="12" t="s">
        <v>37</v>
      </c>
      <c r="AX349" s="12" t="s">
        <v>74</v>
      </c>
      <c r="AY349" s="228" t="s">
        <v>182</v>
      </c>
    </row>
    <row r="350" spans="2:65" s="12" customFormat="1" ht="13.5">
      <c r="B350" s="217"/>
      <c r="C350" s="218"/>
      <c r="D350" s="219" t="s">
        <v>191</v>
      </c>
      <c r="E350" s="220" t="s">
        <v>21</v>
      </c>
      <c r="F350" s="221" t="s">
        <v>1368</v>
      </c>
      <c r="G350" s="218"/>
      <c r="H350" s="222">
        <v>2</v>
      </c>
      <c r="I350" s="223"/>
      <c r="J350" s="218"/>
      <c r="K350" s="218"/>
      <c r="L350" s="224"/>
      <c r="M350" s="225"/>
      <c r="N350" s="226"/>
      <c r="O350" s="226"/>
      <c r="P350" s="226"/>
      <c r="Q350" s="226"/>
      <c r="R350" s="226"/>
      <c r="S350" s="226"/>
      <c r="T350" s="227"/>
      <c r="AT350" s="228" t="s">
        <v>191</v>
      </c>
      <c r="AU350" s="228" t="s">
        <v>83</v>
      </c>
      <c r="AV350" s="12" t="s">
        <v>83</v>
      </c>
      <c r="AW350" s="12" t="s">
        <v>37</v>
      </c>
      <c r="AX350" s="12" t="s">
        <v>74</v>
      </c>
      <c r="AY350" s="228" t="s">
        <v>182</v>
      </c>
    </row>
    <row r="351" spans="2:65" s="12" customFormat="1" ht="13.5">
      <c r="B351" s="217"/>
      <c r="C351" s="218"/>
      <c r="D351" s="219" t="s">
        <v>191</v>
      </c>
      <c r="E351" s="220" t="s">
        <v>21</v>
      </c>
      <c r="F351" s="221" t="s">
        <v>1369</v>
      </c>
      <c r="G351" s="218"/>
      <c r="H351" s="222">
        <v>1</v>
      </c>
      <c r="I351" s="223"/>
      <c r="J351" s="218"/>
      <c r="K351" s="218"/>
      <c r="L351" s="224"/>
      <c r="M351" s="225"/>
      <c r="N351" s="226"/>
      <c r="O351" s="226"/>
      <c r="P351" s="226"/>
      <c r="Q351" s="226"/>
      <c r="R351" s="226"/>
      <c r="S351" s="226"/>
      <c r="T351" s="227"/>
      <c r="AT351" s="228" t="s">
        <v>191</v>
      </c>
      <c r="AU351" s="228" t="s">
        <v>83</v>
      </c>
      <c r="AV351" s="12" t="s">
        <v>83</v>
      </c>
      <c r="AW351" s="12" t="s">
        <v>37</v>
      </c>
      <c r="AX351" s="12" t="s">
        <v>74</v>
      </c>
      <c r="AY351" s="228" t="s">
        <v>182</v>
      </c>
    </row>
    <row r="352" spans="2:65" s="12" customFormat="1" ht="13.5">
      <c r="B352" s="217"/>
      <c r="C352" s="218"/>
      <c r="D352" s="219" t="s">
        <v>191</v>
      </c>
      <c r="E352" s="220" t="s">
        <v>21</v>
      </c>
      <c r="F352" s="221" t="s">
        <v>1370</v>
      </c>
      <c r="G352" s="218"/>
      <c r="H352" s="222">
        <v>1</v>
      </c>
      <c r="I352" s="223"/>
      <c r="J352" s="218"/>
      <c r="K352" s="218"/>
      <c r="L352" s="224"/>
      <c r="M352" s="225"/>
      <c r="N352" s="226"/>
      <c r="O352" s="226"/>
      <c r="P352" s="226"/>
      <c r="Q352" s="226"/>
      <c r="R352" s="226"/>
      <c r="S352" s="226"/>
      <c r="T352" s="227"/>
      <c r="AT352" s="228" t="s">
        <v>191</v>
      </c>
      <c r="AU352" s="228" t="s">
        <v>83</v>
      </c>
      <c r="AV352" s="12" t="s">
        <v>83</v>
      </c>
      <c r="AW352" s="12" t="s">
        <v>37</v>
      </c>
      <c r="AX352" s="12" t="s">
        <v>74</v>
      </c>
      <c r="AY352" s="228" t="s">
        <v>182</v>
      </c>
    </row>
    <row r="353" spans="2:65" s="12" customFormat="1" ht="13.5">
      <c r="B353" s="217"/>
      <c r="C353" s="218"/>
      <c r="D353" s="219" t="s">
        <v>191</v>
      </c>
      <c r="E353" s="220" t="s">
        <v>21</v>
      </c>
      <c r="F353" s="221" t="s">
        <v>1348</v>
      </c>
      <c r="G353" s="218"/>
      <c r="H353" s="222">
        <v>1</v>
      </c>
      <c r="I353" s="223"/>
      <c r="J353" s="218"/>
      <c r="K353" s="218"/>
      <c r="L353" s="224"/>
      <c r="M353" s="225"/>
      <c r="N353" s="226"/>
      <c r="O353" s="226"/>
      <c r="P353" s="226"/>
      <c r="Q353" s="226"/>
      <c r="R353" s="226"/>
      <c r="S353" s="226"/>
      <c r="T353" s="227"/>
      <c r="AT353" s="228" t="s">
        <v>191</v>
      </c>
      <c r="AU353" s="228" t="s">
        <v>83</v>
      </c>
      <c r="AV353" s="12" t="s">
        <v>83</v>
      </c>
      <c r="AW353" s="12" t="s">
        <v>37</v>
      </c>
      <c r="AX353" s="12" t="s">
        <v>74</v>
      </c>
      <c r="AY353" s="228" t="s">
        <v>182</v>
      </c>
    </row>
    <row r="354" spans="2:65" s="12" customFormat="1" ht="13.5">
      <c r="B354" s="217"/>
      <c r="C354" s="218"/>
      <c r="D354" s="219" t="s">
        <v>191</v>
      </c>
      <c r="E354" s="220" t="s">
        <v>21</v>
      </c>
      <c r="F354" s="221" t="s">
        <v>1349</v>
      </c>
      <c r="G354" s="218"/>
      <c r="H354" s="222">
        <v>1</v>
      </c>
      <c r="I354" s="223"/>
      <c r="J354" s="218"/>
      <c r="K354" s="218"/>
      <c r="L354" s="224"/>
      <c r="M354" s="225"/>
      <c r="N354" s="226"/>
      <c r="O354" s="226"/>
      <c r="P354" s="226"/>
      <c r="Q354" s="226"/>
      <c r="R354" s="226"/>
      <c r="S354" s="226"/>
      <c r="T354" s="227"/>
      <c r="AT354" s="228" t="s">
        <v>191</v>
      </c>
      <c r="AU354" s="228" t="s">
        <v>83</v>
      </c>
      <c r="AV354" s="12" t="s">
        <v>83</v>
      </c>
      <c r="AW354" s="12" t="s">
        <v>37</v>
      </c>
      <c r="AX354" s="12" t="s">
        <v>74</v>
      </c>
      <c r="AY354" s="228" t="s">
        <v>182</v>
      </c>
    </row>
    <row r="355" spans="2:65" s="12" customFormat="1" ht="13.5">
      <c r="B355" s="217"/>
      <c r="C355" s="218"/>
      <c r="D355" s="219" t="s">
        <v>191</v>
      </c>
      <c r="E355" s="220" t="s">
        <v>21</v>
      </c>
      <c r="F355" s="221" t="s">
        <v>1371</v>
      </c>
      <c r="G355" s="218"/>
      <c r="H355" s="222">
        <v>1</v>
      </c>
      <c r="I355" s="223"/>
      <c r="J355" s="218"/>
      <c r="K355" s="218"/>
      <c r="L355" s="224"/>
      <c r="M355" s="225"/>
      <c r="N355" s="226"/>
      <c r="O355" s="226"/>
      <c r="P355" s="226"/>
      <c r="Q355" s="226"/>
      <c r="R355" s="226"/>
      <c r="S355" s="226"/>
      <c r="T355" s="227"/>
      <c r="AT355" s="228" t="s">
        <v>191</v>
      </c>
      <c r="AU355" s="228" t="s">
        <v>83</v>
      </c>
      <c r="AV355" s="12" t="s">
        <v>83</v>
      </c>
      <c r="AW355" s="12" t="s">
        <v>37</v>
      </c>
      <c r="AX355" s="12" t="s">
        <v>74</v>
      </c>
      <c r="AY355" s="228" t="s">
        <v>182</v>
      </c>
    </row>
    <row r="356" spans="2:65" s="12" customFormat="1" ht="13.5">
      <c r="B356" s="217"/>
      <c r="C356" s="218"/>
      <c r="D356" s="219" t="s">
        <v>191</v>
      </c>
      <c r="E356" s="220" t="s">
        <v>21</v>
      </c>
      <c r="F356" s="221" t="s">
        <v>1372</v>
      </c>
      <c r="G356" s="218"/>
      <c r="H356" s="222">
        <v>1</v>
      </c>
      <c r="I356" s="223"/>
      <c r="J356" s="218"/>
      <c r="K356" s="218"/>
      <c r="L356" s="224"/>
      <c r="M356" s="225"/>
      <c r="N356" s="226"/>
      <c r="O356" s="226"/>
      <c r="P356" s="226"/>
      <c r="Q356" s="226"/>
      <c r="R356" s="226"/>
      <c r="S356" s="226"/>
      <c r="T356" s="227"/>
      <c r="AT356" s="228" t="s">
        <v>191</v>
      </c>
      <c r="AU356" s="228" t="s">
        <v>83</v>
      </c>
      <c r="AV356" s="12" t="s">
        <v>83</v>
      </c>
      <c r="AW356" s="12" t="s">
        <v>37</v>
      </c>
      <c r="AX356" s="12" t="s">
        <v>74</v>
      </c>
      <c r="AY356" s="228" t="s">
        <v>182</v>
      </c>
    </row>
    <row r="357" spans="2:65" s="12" customFormat="1" ht="13.5">
      <c r="B357" s="217"/>
      <c r="C357" s="218"/>
      <c r="D357" s="219" t="s">
        <v>191</v>
      </c>
      <c r="E357" s="220" t="s">
        <v>21</v>
      </c>
      <c r="F357" s="221" t="s">
        <v>1373</v>
      </c>
      <c r="G357" s="218"/>
      <c r="H357" s="222">
        <v>2</v>
      </c>
      <c r="I357" s="223"/>
      <c r="J357" s="218"/>
      <c r="K357" s="218"/>
      <c r="L357" s="224"/>
      <c r="M357" s="225"/>
      <c r="N357" s="226"/>
      <c r="O357" s="226"/>
      <c r="P357" s="226"/>
      <c r="Q357" s="226"/>
      <c r="R357" s="226"/>
      <c r="S357" s="226"/>
      <c r="T357" s="227"/>
      <c r="AT357" s="228" t="s">
        <v>191</v>
      </c>
      <c r="AU357" s="228" t="s">
        <v>83</v>
      </c>
      <c r="AV357" s="12" t="s">
        <v>83</v>
      </c>
      <c r="AW357" s="12" t="s">
        <v>37</v>
      </c>
      <c r="AX357" s="12" t="s">
        <v>74</v>
      </c>
      <c r="AY357" s="228" t="s">
        <v>182</v>
      </c>
    </row>
    <row r="358" spans="2:65" s="12" customFormat="1" ht="13.5">
      <c r="B358" s="217"/>
      <c r="C358" s="218"/>
      <c r="D358" s="219" t="s">
        <v>191</v>
      </c>
      <c r="E358" s="220" t="s">
        <v>21</v>
      </c>
      <c r="F358" s="221" t="s">
        <v>1374</v>
      </c>
      <c r="G358" s="218"/>
      <c r="H358" s="222">
        <v>1</v>
      </c>
      <c r="I358" s="223"/>
      <c r="J358" s="218"/>
      <c r="K358" s="218"/>
      <c r="L358" s="224"/>
      <c r="M358" s="225"/>
      <c r="N358" s="226"/>
      <c r="O358" s="226"/>
      <c r="P358" s="226"/>
      <c r="Q358" s="226"/>
      <c r="R358" s="226"/>
      <c r="S358" s="226"/>
      <c r="T358" s="227"/>
      <c r="AT358" s="228" t="s">
        <v>191</v>
      </c>
      <c r="AU358" s="228" t="s">
        <v>83</v>
      </c>
      <c r="AV358" s="12" t="s">
        <v>83</v>
      </c>
      <c r="AW358" s="12" t="s">
        <v>37</v>
      </c>
      <c r="AX358" s="12" t="s">
        <v>74</v>
      </c>
      <c r="AY358" s="228" t="s">
        <v>182</v>
      </c>
    </row>
    <row r="359" spans="2:65" s="12" customFormat="1" ht="13.5">
      <c r="B359" s="217"/>
      <c r="C359" s="218"/>
      <c r="D359" s="219" t="s">
        <v>191</v>
      </c>
      <c r="E359" s="220" t="s">
        <v>21</v>
      </c>
      <c r="F359" s="221" t="s">
        <v>1352</v>
      </c>
      <c r="G359" s="218"/>
      <c r="H359" s="222">
        <v>1</v>
      </c>
      <c r="I359" s="223"/>
      <c r="J359" s="218"/>
      <c r="K359" s="218"/>
      <c r="L359" s="224"/>
      <c r="M359" s="225"/>
      <c r="N359" s="226"/>
      <c r="O359" s="226"/>
      <c r="P359" s="226"/>
      <c r="Q359" s="226"/>
      <c r="R359" s="226"/>
      <c r="S359" s="226"/>
      <c r="T359" s="227"/>
      <c r="AT359" s="228" t="s">
        <v>191</v>
      </c>
      <c r="AU359" s="228" t="s">
        <v>83</v>
      </c>
      <c r="AV359" s="12" t="s">
        <v>83</v>
      </c>
      <c r="AW359" s="12" t="s">
        <v>37</v>
      </c>
      <c r="AX359" s="12" t="s">
        <v>74</v>
      </c>
      <c r="AY359" s="228" t="s">
        <v>182</v>
      </c>
    </row>
    <row r="360" spans="2:65" s="12" customFormat="1" ht="13.5">
      <c r="B360" s="217"/>
      <c r="C360" s="218"/>
      <c r="D360" s="219" t="s">
        <v>191</v>
      </c>
      <c r="E360" s="220" t="s">
        <v>21</v>
      </c>
      <c r="F360" s="221" t="s">
        <v>1375</v>
      </c>
      <c r="G360" s="218"/>
      <c r="H360" s="222">
        <v>1</v>
      </c>
      <c r="I360" s="223"/>
      <c r="J360" s="218"/>
      <c r="K360" s="218"/>
      <c r="L360" s="224"/>
      <c r="M360" s="225"/>
      <c r="N360" s="226"/>
      <c r="O360" s="226"/>
      <c r="P360" s="226"/>
      <c r="Q360" s="226"/>
      <c r="R360" s="226"/>
      <c r="S360" s="226"/>
      <c r="T360" s="227"/>
      <c r="AT360" s="228" t="s">
        <v>191</v>
      </c>
      <c r="AU360" s="228" t="s">
        <v>83</v>
      </c>
      <c r="AV360" s="12" t="s">
        <v>83</v>
      </c>
      <c r="AW360" s="12" t="s">
        <v>37</v>
      </c>
      <c r="AX360" s="12" t="s">
        <v>74</v>
      </c>
      <c r="AY360" s="228" t="s">
        <v>182</v>
      </c>
    </row>
    <row r="361" spans="2:65" s="12" customFormat="1" ht="13.5">
      <c r="B361" s="217"/>
      <c r="C361" s="218"/>
      <c r="D361" s="219" t="s">
        <v>191</v>
      </c>
      <c r="E361" s="220" t="s">
        <v>21</v>
      </c>
      <c r="F361" s="221" t="s">
        <v>1376</v>
      </c>
      <c r="G361" s="218"/>
      <c r="H361" s="222">
        <v>1</v>
      </c>
      <c r="I361" s="223"/>
      <c r="J361" s="218"/>
      <c r="K361" s="218"/>
      <c r="L361" s="224"/>
      <c r="M361" s="225"/>
      <c r="N361" s="226"/>
      <c r="O361" s="226"/>
      <c r="P361" s="226"/>
      <c r="Q361" s="226"/>
      <c r="R361" s="226"/>
      <c r="S361" s="226"/>
      <c r="T361" s="227"/>
      <c r="AT361" s="228" t="s">
        <v>191</v>
      </c>
      <c r="AU361" s="228" t="s">
        <v>83</v>
      </c>
      <c r="AV361" s="12" t="s">
        <v>83</v>
      </c>
      <c r="AW361" s="12" t="s">
        <v>37</v>
      </c>
      <c r="AX361" s="12" t="s">
        <v>74</v>
      </c>
      <c r="AY361" s="228" t="s">
        <v>182</v>
      </c>
    </row>
    <row r="362" spans="2:65" s="12" customFormat="1" ht="13.5">
      <c r="B362" s="217"/>
      <c r="C362" s="218"/>
      <c r="D362" s="219" t="s">
        <v>191</v>
      </c>
      <c r="E362" s="220" t="s">
        <v>21</v>
      </c>
      <c r="F362" s="221" t="s">
        <v>1377</v>
      </c>
      <c r="G362" s="218"/>
      <c r="H362" s="222">
        <v>1</v>
      </c>
      <c r="I362" s="223"/>
      <c r="J362" s="218"/>
      <c r="K362" s="218"/>
      <c r="L362" s="224"/>
      <c r="M362" s="225"/>
      <c r="N362" s="226"/>
      <c r="O362" s="226"/>
      <c r="P362" s="226"/>
      <c r="Q362" s="226"/>
      <c r="R362" s="226"/>
      <c r="S362" s="226"/>
      <c r="T362" s="227"/>
      <c r="AT362" s="228" t="s">
        <v>191</v>
      </c>
      <c r="AU362" s="228" t="s">
        <v>83</v>
      </c>
      <c r="AV362" s="12" t="s">
        <v>83</v>
      </c>
      <c r="AW362" s="12" t="s">
        <v>37</v>
      </c>
      <c r="AX362" s="12" t="s">
        <v>74</v>
      </c>
      <c r="AY362" s="228" t="s">
        <v>182</v>
      </c>
    </row>
    <row r="363" spans="2:65" s="12" customFormat="1" ht="13.5">
      <c r="B363" s="217"/>
      <c r="C363" s="218"/>
      <c r="D363" s="219" t="s">
        <v>191</v>
      </c>
      <c r="E363" s="220" t="s">
        <v>21</v>
      </c>
      <c r="F363" s="221" t="s">
        <v>1378</v>
      </c>
      <c r="G363" s="218"/>
      <c r="H363" s="222">
        <v>2</v>
      </c>
      <c r="I363" s="223"/>
      <c r="J363" s="218"/>
      <c r="K363" s="218"/>
      <c r="L363" s="224"/>
      <c r="M363" s="225"/>
      <c r="N363" s="226"/>
      <c r="O363" s="226"/>
      <c r="P363" s="226"/>
      <c r="Q363" s="226"/>
      <c r="R363" s="226"/>
      <c r="S363" s="226"/>
      <c r="T363" s="227"/>
      <c r="AT363" s="228" t="s">
        <v>191</v>
      </c>
      <c r="AU363" s="228" t="s">
        <v>83</v>
      </c>
      <c r="AV363" s="12" t="s">
        <v>83</v>
      </c>
      <c r="AW363" s="12" t="s">
        <v>37</v>
      </c>
      <c r="AX363" s="12" t="s">
        <v>74</v>
      </c>
      <c r="AY363" s="228" t="s">
        <v>182</v>
      </c>
    </row>
    <row r="364" spans="2:65" s="12" customFormat="1" ht="13.5">
      <c r="B364" s="217"/>
      <c r="C364" s="218"/>
      <c r="D364" s="219" t="s">
        <v>191</v>
      </c>
      <c r="E364" s="220" t="s">
        <v>21</v>
      </c>
      <c r="F364" s="221" t="s">
        <v>1355</v>
      </c>
      <c r="G364" s="218"/>
      <c r="H364" s="222">
        <v>1</v>
      </c>
      <c r="I364" s="223"/>
      <c r="J364" s="218"/>
      <c r="K364" s="218"/>
      <c r="L364" s="224"/>
      <c r="M364" s="225"/>
      <c r="N364" s="226"/>
      <c r="O364" s="226"/>
      <c r="P364" s="226"/>
      <c r="Q364" s="226"/>
      <c r="R364" s="226"/>
      <c r="S364" s="226"/>
      <c r="T364" s="227"/>
      <c r="AT364" s="228" t="s">
        <v>191</v>
      </c>
      <c r="AU364" s="228" t="s">
        <v>83</v>
      </c>
      <c r="AV364" s="12" t="s">
        <v>83</v>
      </c>
      <c r="AW364" s="12" t="s">
        <v>37</v>
      </c>
      <c r="AX364" s="12" t="s">
        <v>74</v>
      </c>
      <c r="AY364" s="228" t="s">
        <v>182</v>
      </c>
    </row>
    <row r="365" spans="2:65" s="14" customFormat="1" ht="13.5">
      <c r="B365" s="246"/>
      <c r="C365" s="247"/>
      <c r="D365" s="219" t="s">
        <v>191</v>
      </c>
      <c r="E365" s="248" t="s">
        <v>21</v>
      </c>
      <c r="F365" s="249" t="s">
        <v>281</v>
      </c>
      <c r="G365" s="247"/>
      <c r="H365" s="250">
        <v>21</v>
      </c>
      <c r="I365" s="251"/>
      <c r="J365" s="247"/>
      <c r="K365" s="247"/>
      <c r="L365" s="252"/>
      <c r="M365" s="253"/>
      <c r="N365" s="254"/>
      <c r="O365" s="254"/>
      <c r="P365" s="254"/>
      <c r="Q365" s="254"/>
      <c r="R365" s="254"/>
      <c r="S365" s="254"/>
      <c r="T365" s="255"/>
      <c r="AT365" s="256" t="s">
        <v>191</v>
      </c>
      <c r="AU365" s="256" t="s">
        <v>83</v>
      </c>
      <c r="AV365" s="14" t="s">
        <v>189</v>
      </c>
      <c r="AW365" s="14" t="s">
        <v>37</v>
      </c>
      <c r="AX365" s="14" t="s">
        <v>81</v>
      </c>
      <c r="AY365" s="256" t="s">
        <v>182</v>
      </c>
    </row>
    <row r="366" spans="2:65" s="1" customFormat="1" ht="16.5" customHeight="1">
      <c r="B366" s="43"/>
      <c r="C366" s="257" t="s">
        <v>10</v>
      </c>
      <c r="D366" s="257" t="s">
        <v>304</v>
      </c>
      <c r="E366" s="258" t="s">
        <v>1379</v>
      </c>
      <c r="F366" s="259" t="s">
        <v>1380</v>
      </c>
      <c r="G366" s="260" t="s">
        <v>204</v>
      </c>
      <c r="H366" s="261">
        <v>14</v>
      </c>
      <c r="I366" s="262"/>
      <c r="J366" s="263">
        <f>ROUND(I366*H366,2)</f>
        <v>0</v>
      </c>
      <c r="K366" s="259" t="s">
        <v>188</v>
      </c>
      <c r="L366" s="264"/>
      <c r="M366" s="265" t="s">
        <v>21</v>
      </c>
      <c r="N366" s="266" t="s">
        <v>45</v>
      </c>
      <c r="O366" s="44"/>
      <c r="P366" s="214">
        <f>O366*H366</f>
        <v>0</v>
      </c>
      <c r="Q366" s="214">
        <v>6.3E-2</v>
      </c>
      <c r="R366" s="214">
        <f>Q366*H366</f>
        <v>0.88200000000000001</v>
      </c>
      <c r="S366" s="214">
        <v>0</v>
      </c>
      <c r="T366" s="215">
        <f>S366*H366</f>
        <v>0</v>
      </c>
      <c r="AR366" s="26" t="s">
        <v>218</v>
      </c>
      <c r="AT366" s="26" t="s">
        <v>304</v>
      </c>
      <c r="AU366" s="26" t="s">
        <v>83</v>
      </c>
      <c r="AY366" s="26" t="s">
        <v>182</v>
      </c>
      <c r="BE366" s="216">
        <f>IF(N366="základní",J366,0)</f>
        <v>0</v>
      </c>
      <c r="BF366" s="216">
        <f>IF(N366="snížená",J366,0)</f>
        <v>0</v>
      </c>
      <c r="BG366" s="216">
        <f>IF(N366="zákl. přenesená",J366,0)</f>
        <v>0</v>
      </c>
      <c r="BH366" s="216">
        <f>IF(N366="sníž. přenesená",J366,0)</f>
        <v>0</v>
      </c>
      <c r="BI366" s="216">
        <f>IF(N366="nulová",J366,0)</f>
        <v>0</v>
      </c>
      <c r="BJ366" s="26" t="s">
        <v>81</v>
      </c>
      <c r="BK366" s="216">
        <f>ROUND(I366*H366,2)</f>
        <v>0</v>
      </c>
      <c r="BL366" s="26" t="s">
        <v>189</v>
      </c>
      <c r="BM366" s="26" t="s">
        <v>1381</v>
      </c>
    </row>
    <row r="367" spans="2:65" s="12" customFormat="1" ht="13.5">
      <c r="B367" s="217"/>
      <c r="C367" s="218"/>
      <c r="D367" s="219" t="s">
        <v>191</v>
      </c>
      <c r="E367" s="220" t="s">
        <v>21</v>
      </c>
      <c r="F367" s="221" t="s">
        <v>1382</v>
      </c>
      <c r="G367" s="218"/>
      <c r="H367" s="222">
        <v>3</v>
      </c>
      <c r="I367" s="223"/>
      <c r="J367" s="218"/>
      <c r="K367" s="218"/>
      <c r="L367" s="224"/>
      <c r="M367" s="225"/>
      <c r="N367" s="226"/>
      <c r="O367" s="226"/>
      <c r="P367" s="226"/>
      <c r="Q367" s="226"/>
      <c r="R367" s="226"/>
      <c r="S367" s="226"/>
      <c r="T367" s="227"/>
      <c r="AT367" s="228" t="s">
        <v>191</v>
      </c>
      <c r="AU367" s="228" t="s">
        <v>83</v>
      </c>
      <c r="AV367" s="12" t="s">
        <v>83</v>
      </c>
      <c r="AW367" s="12" t="s">
        <v>37</v>
      </c>
      <c r="AX367" s="12" t="s">
        <v>74</v>
      </c>
      <c r="AY367" s="228" t="s">
        <v>182</v>
      </c>
    </row>
    <row r="368" spans="2:65" s="12" customFormat="1" ht="13.5">
      <c r="B368" s="217"/>
      <c r="C368" s="218"/>
      <c r="D368" s="219" t="s">
        <v>191</v>
      </c>
      <c r="E368" s="220" t="s">
        <v>21</v>
      </c>
      <c r="F368" s="221" t="s">
        <v>1383</v>
      </c>
      <c r="G368" s="218"/>
      <c r="H368" s="222">
        <v>1</v>
      </c>
      <c r="I368" s="223"/>
      <c r="J368" s="218"/>
      <c r="K368" s="218"/>
      <c r="L368" s="224"/>
      <c r="M368" s="225"/>
      <c r="N368" s="226"/>
      <c r="O368" s="226"/>
      <c r="P368" s="226"/>
      <c r="Q368" s="226"/>
      <c r="R368" s="226"/>
      <c r="S368" s="226"/>
      <c r="T368" s="227"/>
      <c r="AT368" s="228" t="s">
        <v>191</v>
      </c>
      <c r="AU368" s="228" t="s">
        <v>83</v>
      </c>
      <c r="AV368" s="12" t="s">
        <v>83</v>
      </c>
      <c r="AW368" s="12" t="s">
        <v>37</v>
      </c>
      <c r="AX368" s="12" t="s">
        <v>74</v>
      </c>
      <c r="AY368" s="228" t="s">
        <v>182</v>
      </c>
    </row>
    <row r="369" spans="2:65" s="12" customFormat="1" ht="13.5">
      <c r="B369" s="217"/>
      <c r="C369" s="218"/>
      <c r="D369" s="219" t="s">
        <v>191</v>
      </c>
      <c r="E369" s="220" t="s">
        <v>21</v>
      </c>
      <c r="F369" s="221" t="s">
        <v>1384</v>
      </c>
      <c r="G369" s="218"/>
      <c r="H369" s="222">
        <v>1</v>
      </c>
      <c r="I369" s="223"/>
      <c r="J369" s="218"/>
      <c r="K369" s="218"/>
      <c r="L369" s="224"/>
      <c r="M369" s="225"/>
      <c r="N369" s="226"/>
      <c r="O369" s="226"/>
      <c r="P369" s="226"/>
      <c r="Q369" s="226"/>
      <c r="R369" s="226"/>
      <c r="S369" s="226"/>
      <c r="T369" s="227"/>
      <c r="AT369" s="228" t="s">
        <v>191</v>
      </c>
      <c r="AU369" s="228" t="s">
        <v>83</v>
      </c>
      <c r="AV369" s="12" t="s">
        <v>83</v>
      </c>
      <c r="AW369" s="12" t="s">
        <v>37</v>
      </c>
      <c r="AX369" s="12" t="s">
        <v>74</v>
      </c>
      <c r="AY369" s="228" t="s">
        <v>182</v>
      </c>
    </row>
    <row r="370" spans="2:65" s="12" customFormat="1" ht="13.5">
      <c r="B370" s="217"/>
      <c r="C370" s="218"/>
      <c r="D370" s="219" t="s">
        <v>191</v>
      </c>
      <c r="E370" s="220" t="s">
        <v>21</v>
      </c>
      <c r="F370" s="221" t="s">
        <v>1367</v>
      </c>
      <c r="G370" s="218"/>
      <c r="H370" s="222">
        <v>1</v>
      </c>
      <c r="I370" s="223"/>
      <c r="J370" s="218"/>
      <c r="K370" s="218"/>
      <c r="L370" s="224"/>
      <c r="M370" s="225"/>
      <c r="N370" s="226"/>
      <c r="O370" s="226"/>
      <c r="P370" s="226"/>
      <c r="Q370" s="226"/>
      <c r="R370" s="226"/>
      <c r="S370" s="226"/>
      <c r="T370" s="227"/>
      <c r="AT370" s="228" t="s">
        <v>191</v>
      </c>
      <c r="AU370" s="228" t="s">
        <v>83</v>
      </c>
      <c r="AV370" s="12" t="s">
        <v>83</v>
      </c>
      <c r="AW370" s="12" t="s">
        <v>37</v>
      </c>
      <c r="AX370" s="12" t="s">
        <v>74</v>
      </c>
      <c r="AY370" s="228" t="s">
        <v>182</v>
      </c>
    </row>
    <row r="371" spans="2:65" s="12" customFormat="1" ht="13.5">
      <c r="B371" s="217"/>
      <c r="C371" s="218"/>
      <c r="D371" s="219" t="s">
        <v>191</v>
      </c>
      <c r="E371" s="220" t="s">
        <v>21</v>
      </c>
      <c r="F371" s="221" t="s">
        <v>1369</v>
      </c>
      <c r="G371" s="218"/>
      <c r="H371" s="222">
        <v>1</v>
      </c>
      <c r="I371" s="223"/>
      <c r="J371" s="218"/>
      <c r="K371" s="218"/>
      <c r="L371" s="224"/>
      <c r="M371" s="225"/>
      <c r="N371" s="226"/>
      <c r="O371" s="226"/>
      <c r="P371" s="226"/>
      <c r="Q371" s="226"/>
      <c r="R371" s="226"/>
      <c r="S371" s="226"/>
      <c r="T371" s="227"/>
      <c r="AT371" s="228" t="s">
        <v>191</v>
      </c>
      <c r="AU371" s="228" t="s">
        <v>83</v>
      </c>
      <c r="AV371" s="12" t="s">
        <v>83</v>
      </c>
      <c r="AW371" s="12" t="s">
        <v>37</v>
      </c>
      <c r="AX371" s="12" t="s">
        <v>74</v>
      </c>
      <c r="AY371" s="228" t="s">
        <v>182</v>
      </c>
    </row>
    <row r="372" spans="2:65" s="12" customFormat="1" ht="13.5">
      <c r="B372" s="217"/>
      <c r="C372" s="218"/>
      <c r="D372" s="219" t="s">
        <v>191</v>
      </c>
      <c r="E372" s="220" t="s">
        <v>21</v>
      </c>
      <c r="F372" s="221" t="s">
        <v>1385</v>
      </c>
      <c r="G372" s="218"/>
      <c r="H372" s="222">
        <v>2</v>
      </c>
      <c r="I372" s="223"/>
      <c r="J372" s="218"/>
      <c r="K372" s="218"/>
      <c r="L372" s="224"/>
      <c r="M372" s="225"/>
      <c r="N372" s="226"/>
      <c r="O372" s="226"/>
      <c r="P372" s="226"/>
      <c r="Q372" s="226"/>
      <c r="R372" s="226"/>
      <c r="S372" s="226"/>
      <c r="T372" s="227"/>
      <c r="AT372" s="228" t="s">
        <v>191</v>
      </c>
      <c r="AU372" s="228" t="s">
        <v>83</v>
      </c>
      <c r="AV372" s="12" t="s">
        <v>83</v>
      </c>
      <c r="AW372" s="12" t="s">
        <v>37</v>
      </c>
      <c r="AX372" s="12" t="s">
        <v>74</v>
      </c>
      <c r="AY372" s="228" t="s">
        <v>182</v>
      </c>
    </row>
    <row r="373" spans="2:65" s="12" customFormat="1" ht="13.5">
      <c r="B373" s="217"/>
      <c r="C373" s="218"/>
      <c r="D373" s="219" t="s">
        <v>191</v>
      </c>
      <c r="E373" s="220" t="s">
        <v>21</v>
      </c>
      <c r="F373" s="221" t="s">
        <v>1386</v>
      </c>
      <c r="G373" s="218"/>
      <c r="H373" s="222">
        <v>1</v>
      </c>
      <c r="I373" s="223"/>
      <c r="J373" s="218"/>
      <c r="K373" s="218"/>
      <c r="L373" s="224"/>
      <c r="M373" s="225"/>
      <c r="N373" s="226"/>
      <c r="O373" s="226"/>
      <c r="P373" s="226"/>
      <c r="Q373" s="226"/>
      <c r="R373" s="226"/>
      <c r="S373" s="226"/>
      <c r="T373" s="227"/>
      <c r="AT373" s="228" t="s">
        <v>191</v>
      </c>
      <c r="AU373" s="228" t="s">
        <v>83</v>
      </c>
      <c r="AV373" s="12" t="s">
        <v>83</v>
      </c>
      <c r="AW373" s="12" t="s">
        <v>37</v>
      </c>
      <c r="AX373" s="12" t="s">
        <v>74</v>
      </c>
      <c r="AY373" s="228" t="s">
        <v>182</v>
      </c>
    </row>
    <row r="374" spans="2:65" s="12" customFormat="1" ht="13.5">
      <c r="B374" s="217"/>
      <c r="C374" s="218"/>
      <c r="D374" s="219" t="s">
        <v>191</v>
      </c>
      <c r="E374" s="220" t="s">
        <v>21</v>
      </c>
      <c r="F374" s="221" t="s">
        <v>1387</v>
      </c>
      <c r="G374" s="218"/>
      <c r="H374" s="222">
        <v>2</v>
      </c>
      <c r="I374" s="223"/>
      <c r="J374" s="218"/>
      <c r="K374" s="218"/>
      <c r="L374" s="224"/>
      <c r="M374" s="225"/>
      <c r="N374" s="226"/>
      <c r="O374" s="226"/>
      <c r="P374" s="226"/>
      <c r="Q374" s="226"/>
      <c r="R374" s="226"/>
      <c r="S374" s="226"/>
      <c r="T374" s="227"/>
      <c r="AT374" s="228" t="s">
        <v>191</v>
      </c>
      <c r="AU374" s="228" t="s">
        <v>83</v>
      </c>
      <c r="AV374" s="12" t="s">
        <v>83</v>
      </c>
      <c r="AW374" s="12" t="s">
        <v>37</v>
      </c>
      <c r="AX374" s="12" t="s">
        <v>74</v>
      </c>
      <c r="AY374" s="228" t="s">
        <v>182</v>
      </c>
    </row>
    <row r="375" spans="2:65" s="12" customFormat="1" ht="13.5">
      <c r="B375" s="217"/>
      <c r="C375" s="218"/>
      <c r="D375" s="219" t="s">
        <v>191</v>
      </c>
      <c r="E375" s="220" t="s">
        <v>21</v>
      </c>
      <c r="F375" s="221" t="s">
        <v>1372</v>
      </c>
      <c r="G375" s="218"/>
      <c r="H375" s="222">
        <v>1</v>
      </c>
      <c r="I375" s="223"/>
      <c r="J375" s="218"/>
      <c r="K375" s="218"/>
      <c r="L375" s="224"/>
      <c r="M375" s="225"/>
      <c r="N375" s="226"/>
      <c r="O375" s="226"/>
      <c r="P375" s="226"/>
      <c r="Q375" s="226"/>
      <c r="R375" s="226"/>
      <c r="S375" s="226"/>
      <c r="T375" s="227"/>
      <c r="AT375" s="228" t="s">
        <v>191</v>
      </c>
      <c r="AU375" s="228" t="s">
        <v>83</v>
      </c>
      <c r="AV375" s="12" t="s">
        <v>83</v>
      </c>
      <c r="AW375" s="12" t="s">
        <v>37</v>
      </c>
      <c r="AX375" s="12" t="s">
        <v>74</v>
      </c>
      <c r="AY375" s="228" t="s">
        <v>182</v>
      </c>
    </row>
    <row r="376" spans="2:65" s="12" customFormat="1" ht="13.5">
      <c r="B376" s="217"/>
      <c r="C376" s="218"/>
      <c r="D376" s="219" t="s">
        <v>191</v>
      </c>
      <c r="E376" s="220" t="s">
        <v>21</v>
      </c>
      <c r="F376" s="221" t="s">
        <v>1377</v>
      </c>
      <c r="G376" s="218"/>
      <c r="H376" s="222">
        <v>1</v>
      </c>
      <c r="I376" s="223"/>
      <c r="J376" s="218"/>
      <c r="K376" s="218"/>
      <c r="L376" s="224"/>
      <c r="M376" s="225"/>
      <c r="N376" s="226"/>
      <c r="O376" s="226"/>
      <c r="P376" s="226"/>
      <c r="Q376" s="226"/>
      <c r="R376" s="226"/>
      <c r="S376" s="226"/>
      <c r="T376" s="227"/>
      <c r="AT376" s="228" t="s">
        <v>191</v>
      </c>
      <c r="AU376" s="228" t="s">
        <v>83</v>
      </c>
      <c r="AV376" s="12" t="s">
        <v>83</v>
      </c>
      <c r="AW376" s="12" t="s">
        <v>37</v>
      </c>
      <c r="AX376" s="12" t="s">
        <v>74</v>
      </c>
      <c r="AY376" s="228" t="s">
        <v>182</v>
      </c>
    </row>
    <row r="377" spans="2:65" s="14" customFormat="1" ht="13.5">
      <c r="B377" s="246"/>
      <c r="C377" s="247"/>
      <c r="D377" s="219" t="s">
        <v>191</v>
      </c>
      <c r="E377" s="248" t="s">
        <v>21</v>
      </c>
      <c r="F377" s="249" t="s">
        <v>281</v>
      </c>
      <c r="G377" s="247"/>
      <c r="H377" s="250">
        <v>14</v>
      </c>
      <c r="I377" s="251"/>
      <c r="J377" s="247"/>
      <c r="K377" s="247"/>
      <c r="L377" s="252"/>
      <c r="M377" s="253"/>
      <c r="N377" s="254"/>
      <c r="O377" s="254"/>
      <c r="P377" s="254"/>
      <c r="Q377" s="254"/>
      <c r="R377" s="254"/>
      <c r="S377" s="254"/>
      <c r="T377" s="255"/>
      <c r="AT377" s="256" t="s">
        <v>191</v>
      </c>
      <c r="AU377" s="256" t="s">
        <v>83</v>
      </c>
      <c r="AV377" s="14" t="s">
        <v>189</v>
      </c>
      <c r="AW377" s="14" t="s">
        <v>37</v>
      </c>
      <c r="AX377" s="14" t="s">
        <v>81</v>
      </c>
      <c r="AY377" s="256" t="s">
        <v>182</v>
      </c>
    </row>
    <row r="378" spans="2:65" s="11" customFormat="1" ht="29.85" customHeight="1">
      <c r="B378" s="189"/>
      <c r="C378" s="190"/>
      <c r="D378" s="191" t="s">
        <v>73</v>
      </c>
      <c r="E378" s="203" t="s">
        <v>218</v>
      </c>
      <c r="F378" s="203" t="s">
        <v>1388</v>
      </c>
      <c r="G378" s="190"/>
      <c r="H378" s="190"/>
      <c r="I378" s="193"/>
      <c r="J378" s="204">
        <f>BK378</f>
        <v>0</v>
      </c>
      <c r="K378" s="190"/>
      <c r="L378" s="195"/>
      <c r="M378" s="196"/>
      <c r="N378" s="197"/>
      <c r="O378" s="197"/>
      <c r="P378" s="198">
        <f>SUM(P379:P597)</f>
        <v>0</v>
      </c>
      <c r="Q378" s="197"/>
      <c r="R378" s="198">
        <f>SUM(R379:R597)</f>
        <v>126.3037110999999</v>
      </c>
      <c r="S378" s="197"/>
      <c r="T378" s="199">
        <f>SUM(T379:T597)</f>
        <v>0</v>
      </c>
      <c r="AR378" s="200" t="s">
        <v>81</v>
      </c>
      <c r="AT378" s="201" t="s">
        <v>73</v>
      </c>
      <c r="AU378" s="201" t="s">
        <v>81</v>
      </c>
      <c r="AY378" s="200" t="s">
        <v>182</v>
      </c>
      <c r="BK378" s="202">
        <f>SUM(BK379:BK597)</f>
        <v>0</v>
      </c>
    </row>
    <row r="379" spans="2:65" s="1" customFormat="1" ht="16.5" customHeight="1">
      <c r="B379" s="43"/>
      <c r="C379" s="205" t="s">
        <v>260</v>
      </c>
      <c r="D379" s="205" t="s">
        <v>184</v>
      </c>
      <c r="E379" s="206" t="s">
        <v>1389</v>
      </c>
      <c r="F379" s="207" t="s">
        <v>1390</v>
      </c>
      <c r="G379" s="208" t="s">
        <v>204</v>
      </c>
      <c r="H379" s="209">
        <v>3</v>
      </c>
      <c r="I379" s="210"/>
      <c r="J379" s="211">
        <f>ROUND(I379*H379,2)</f>
        <v>0</v>
      </c>
      <c r="K379" s="207" t="s">
        <v>21</v>
      </c>
      <c r="L379" s="63"/>
      <c r="M379" s="212" t="s">
        <v>21</v>
      </c>
      <c r="N379" s="213" t="s">
        <v>45</v>
      </c>
      <c r="O379" s="44"/>
      <c r="P379" s="214">
        <f>O379*H379</f>
        <v>0</v>
      </c>
      <c r="Q379" s="214">
        <v>0.13729</v>
      </c>
      <c r="R379" s="214">
        <f>Q379*H379</f>
        <v>0.41186999999999996</v>
      </c>
      <c r="S379" s="214">
        <v>0</v>
      </c>
      <c r="T379" s="215">
        <f>S379*H379</f>
        <v>0</v>
      </c>
      <c r="AR379" s="26" t="s">
        <v>189</v>
      </c>
      <c r="AT379" s="26" t="s">
        <v>184</v>
      </c>
      <c r="AU379" s="26" t="s">
        <v>83</v>
      </c>
      <c r="AY379" s="26" t="s">
        <v>182</v>
      </c>
      <c r="BE379" s="216">
        <f>IF(N379="základní",J379,0)</f>
        <v>0</v>
      </c>
      <c r="BF379" s="216">
        <f>IF(N379="snížená",J379,0)</f>
        <v>0</v>
      </c>
      <c r="BG379" s="216">
        <f>IF(N379="zákl. přenesená",J379,0)</f>
        <v>0</v>
      </c>
      <c r="BH379" s="216">
        <f>IF(N379="sníž. přenesená",J379,0)</f>
        <v>0</v>
      </c>
      <c r="BI379" s="216">
        <f>IF(N379="nulová",J379,0)</f>
        <v>0</v>
      </c>
      <c r="BJ379" s="26" t="s">
        <v>81</v>
      </c>
      <c r="BK379" s="216">
        <f>ROUND(I379*H379,2)</f>
        <v>0</v>
      </c>
      <c r="BL379" s="26" t="s">
        <v>189</v>
      </c>
      <c r="BM379" s="26" t="s">
        <v>1391</v>
      </c>
    </row>
    <row r="380" spans="2:65" s="1" customFormat="1" ht="25.5" customHeight="1">
      <c r="B380" s="43"/>
      <c r="C380" s="205" t="s">
        <v>265</v>
      </c>
      <c r="D380" s="205" t="s">
        <v>184</v>
      </c>
      <c r="E380" s="206" t="s">
        <v>1392</v>
      </c>
      <c r="F380" s="207" t="s">
        <v>1393</v>
      </c>
      <c r="G380" s="208" t="s">
        <v>372</v>
      </c>
      <c r="H380" s="209">
        <v>119</v>
      </c>
      <c r="I380" s="210"/>
      <c r="J380" s="211">
        <f>ROUND(I380*H380,2)</f>
        <v>0</v>
      </c>
      <c r="K380" s="207" t="s">
        <v>21</v>
      </c>
      <c r="L380" s="63"/>
      <c r="M380" s="212" t="s">
        <v>21</v>
      </c>
      <c r="N380" s="213" t="s">
        <v>45</v>
      </c>
      <c r="O380" s="44"/>
      <c r="P380" s="214">
        <f>O380*H380</f>
        <v>0</v>
      </c>
      <c r="Q380" s="214">
        <v>1.0000000000000001E-5</v>
      </c>
      <c r="R380" s="214">
        <f>Q380*H380</f>
        <v>1.1900000000000001E-3</v>
      </c>
      <c r="S380" s="214">
        <v>0</v>
      </c>
      <c r="T380" s="215">
        <f>S380*H380</f>
        <v>0</v>
      </c>
      <c r="AR380" s="26" t="s">
        <v>189</v>
      </c>
      <c r="AT380" s="26" t="s">
        <v>184</v>
      </c>
      <c r="AU380" s="26" t="s">
        <v>83</v>
      </c>
      <c r="AY380" s="26" t="s">
        <v>182</v>
      </c>
      <c r="BE380" s="216">
        <f>IF(N380="základní",J380,0)</f>
        <v>0</v>
      </c>
      <c r="BF380" s="216">
        <f>IF(N380="snížená",J380,0)</f>
        <v>0</v>
      </c>
      <c r="BG380" s="216">
        <f>IF(N380="zákl. přenesená",J380,0)</f>
        <v>0</v>
      </c>
      <c r="BH380" s="216">
        <f>IF(N380="sníž. přenesená",J380,0)</f>
        <v>0</v>
      </c>
      <c r="BI380" s="216">
        <f>IF(N380="nulová",J380,0)</f>
        <v>0</v>
      </c>
      <c r="BJ380" s="26" t="s">
        <v>81</v>
      </c>
      <c r="BK380" s="216">
        <f>ROUND(I380*H380,2)</f>
        <v>0</v>
      </c>
      <c r="BL380" s="26" t="s">
        <v>189</v>
      </c>
      <c r="BM380" s="26" t="s">
        <v>1394</v>
      </c>
    </row>
    <row r="381" spans="2:65" s="15" customFormat="1" ht="13.5">
      <c r="B381" s="267"/>
      <c r="C381" s="268"/>
      <c r="D381" s="219" t="s">
        <v>191</v>
      </c>
      <c r="E381" s="269" t="s">
        <v>21</v>
      </c>
      <c r="F381" s="270" t="s">
        <v>1395</v>
      </c>
      <c r="G381" s="268"/>
      <c r="H381" s="269" t="s">
        <v>21</v>
      </c>
      <c r="I381" s="271"/>
      <c r="J381" s="268"/>
      <c r="K381" s="268"/>
      <c r="L381" s="272"/>
      <c r="M381" s="273"/>
      <c r="N381" s="274"/>
      <c r="O381" s="274"/>
      <c r="P381" s="274"/>
      <c r="Q381" s="274"/>
      <c r="R381" s="274"/>
      <c r="S381" s="274"/>
      <c r="T381" s="275"/>
      <c r="AT381" s="276" t="s">
        <v>191</v>
      </c>
      <c r="AU381" s="276" t="s">
        <v>83</v>
      </c>
      <c r="AV381" s="15" t="s">
        <v>81</v>
      </c>
      <c r="AW381" s="15" t="s">
        <v>37</v>
      </c>
      <c r="AX381" s="15" t="s">
        <v>74</v>
      </c>
      <c r="AY381" s="276" t="s">
        <v>182</v>
      </c>
    </row>
    <row r="382" spans="2:65" s="12" customFormat="1" ht="13.5">
      <c r="B382" s="217"/>
      <c r="C382" s="218"/>
      <c r="D382" s="219" t="s">
        <v>191</v>
      </c>
      <c r="E382" s="220" t="s">
        <v>21</v>
      </c>
      <c r="F382" s="221" t="s">
        <v>1396</v>
      </c>
      <c r="G382" s="218"/>
      <c r="H382" s="222">
        <v>27</v>
      </c>
      <c r="I382" s="223"/>
      <c r="J382" s="218"/>
      <c r="K382" s="218"/>
      <c r="L382" s="224"/>
      <c r="M382" s="225"/>
      <c r="N382" s="226"/>
      <c r="O382" s="226"/>
      <c r="P382" s="226"/>
      <c r="Q382" s="226"/>
      <c r="R382" s="226"/>
      <c r="S382" s="226"/>
      <c r="T382" s="227"/>
      <c r="AT382" s="228" t="s">
        <v>191</v>
      </c>
      <c r="AU382" s="228" t="s">
        <v>83</v>
      </c>
      <c r="AV382" s="12" t="s">
        <v>83</v>
      </c>
      <c r="AW382" s="12" t="s">
        <v>37</v>
      </c>
      <c r="AX382" s="12" t="s">
        <v>74</v>
      </c>
      <c r="AY382" s="228" t="s">
        <v>182</v>
      </c>
    </row>
    <row r="383" spans="2:65" s="12" customFormat="1" ht="13.5">
      <c r="B383" s="217"/>
      <c r="C383" s="218"/>
      <c r="D383" s="219" t="s">
        <v>191</v>
      </c>
      <c r="E383" s="220" t="s">
        <v>21</v>
      </c>
      <c r="F383" s="221" t="s">
        <v>1397</v>
      </c>
      <c r="G383" s="218"/>
      <c r="H383" s="222">
        <v>81</v>
      </c>
      <c r="I383" s="223"/>
      <c r="J383" s="218"/>
      <c r="K383" s="218"/>
      <c r="L383" s="224"/>
      <c r="M383" s="225"/>
      <c r="N383" s="226"/>
      <c r="O383" s="226"/>
      <c r="P383" s="226"/>
      <c r="Q383" s="226"/>
      <c r="R383" s="226"/>
      <c r="S383" s="226"/>
      <c r="T383" s="227"/>
      <c r="AT383" s="228" t="s">
        <v>191</v>
      </c>
      <c r="AU383" s="228" t="s">
        <v>83</v>
      </c>
      <c r="AV383" s="12" t="s">
        <v>83</v>
      </c>
      <c r="AW383" s="12" t="s">
        <v>37</v>
      </c>
      <c r="AX383" s="12" t="s">
        <v>74</v>
      </c>
      <c r="AY383" s="228" t="s">
        <v>182</v>
      </c>
    </row>
    <row r="384" spans="2:65" s="12" customFormat="1" ht="13.5">
      <c r="B384" s="217"/>
      <c r="C384" s="218"/>
      <c r="D384" s="219" t="s">
        <v>191</v>
      </c>
      <c r="E384" s="220" t="s">
        <v>21</v>
      </c>
      <c r="F384" s="221" t="s">
        <v>1398</v>
      </c>
      <c r="G384" s="218"/>
      <c r="H384" s="222">
        <v>3</v>
      </c>
      <c r="I384" s="223"/>
      <c r="J384" s="218"/>
      <c r="K384" s="218"/>
      <c r="L384" s="224"/>
      <c r="M384" s="225"/>
      <c r="N384" s="226"/>
      <c r="O384" s="226"/>
      <c r="P384" s="226"/>
      <c r="Q384" s="226"/>
      <c r="R384" s="226"/>
      <c r="S384" s="226"/>
      <c r="T384" s="227"/>
      <c r="AT384" s="228" t="s">
        <v>191</v>
      </c>
      <c r="AU384" s="228" t="s">
        <v>83</v>
      </c>
      <c r="AV384" s="12" t="s">
        <v>83</v>
      </c>
      <c r="AW384" s="12" t="s">
        <v>37</v>
      </c>
      <c r="AX384" s="12" t="s">
        <v>74</v>
      </c>
      <c r="AY384" s="228" t="s">
        <v>182</v>
      </c>
    </row>
    <row r="385" spans="2:65" s="12" customFormat="1" ht="13.5">
      <c r="B385" s="217"/>
      <c r="C385" s="218"/>
      <c r="D385" s="219" t="s">
        <v>191</v>
      </c>
      <c r="E385" s="220" t="s">
        <v>21</v>
      </c>
      <c r="F385" s="221" t="s">
        <v>1399</v>
      </c>
      <c r="G385" s="218"/>
      <c r="H385" s="222">
        <v>8</v>
      </c>
      <c r="I385" s="223"/>
      <c r="J385" s="218"/>
      <c r="K385" s="218"/>
      <c r="L385" s="224"/>
      <c r="M385" s="225"/>
      <c r="N385" s="226"/>
      <c r="O385" s="226"/>
      <c r="P385" s="226"/>
      <c r="Q385" s="226"/>
      <c r="R385" s="226"/>
      <c r="S385" s="226"/>
      <c r="T385" s="227"/>
      <c r="AT385" s="228" t="s">
        <v>191</v>
      </c>
      <c r="AU385" s="228" t="s">
        <v>83</v>
      </c>
      <c r="AV385" s="12" t="s">
        <v>83</v>
      </c>
      <c r="AW385" s="12" t="s">
        <v>37</v>
      </c>
      <c r="AX385" s="12" t="s">
        <v>74</v>
      </c>
      <c r="AY385" s="228" t="s">
        <v>182</v>
      </c>
    </row>
    <row r="386" spans="2:65" s="14" customFormat="1" ht="13.5">
      <c r="B386" s="246"/>
      <c r="C386" s="247"/>
      <c r="D386" s="219" t="s">
        <v>191</v>
      </c>
      <c r="E386" s="248" t="s">
        <v>21</v>
      </c>
      <c r="F386" s="249" t="s">
        <v>281</v>
      </c>
      <c r="G386" s="247"/>
      <c r="H386" s="250">
        <v>119</v>
      </c>
      <c r="I386" s="251"/>
      <c r="J386" s="247"/>
      <c r="K386" s="247"/>
      <c r="L386" s="252"/>
      <c r="M386" s="253"/>
      <c r="N386" s="254"/>
      <c r="O386" s="254"/>
      <c r="P386" s="254"/>
      <c r="Q386" s="254"/>
      <c r="R386" s="254"/>
      <c r="S386" s="254"/>
      <c r="T386" s="255"/>
      <c r="AT386" s="256" t="s">
        <v>191</v>
      </c>
      <c r="AU386" s="256" t="s">
        <v>83</v>
      </c>
      <c r="AV386" s="14" t="s">
        <v>189</v>
      </c>
      <c r="AW386" s="14" t="s">
        <v>37</v>
      </c>
      <c r="AX386" s="14" t="s">
        <v>81</v>
      </c>
      <c r="AY386" s="256" t="s">
        <v>182</v>
      </c>
    </row>
    <row r="387" spans="2:65" s="1" customFormat="1" ht="16.5" customHeight="1">
      <c r="B387" s="43"/>
      <c r="C387" s="257" t="s">
        <v>353</v>
      </c>
      <c r="D387" s="257" t="s">
        <v>304</v>
      </c>
      <c r="E387" s="258" t="s">
        <v>1400</v>
      </c>
      <c r="F387" s="259" t="s">
        <v>1401</v>
      </c>
      <c r="G387" s="260" t="s">
        <v>204</v>
      </c>
      <c r="H387" s="261">
        <v>21</v>
      </c>
      <c r="I387" s="262"/>
      <c r="J387" s="263">
        <f>ROUND(I387*H387,2)</f>
        <v>0</v>
      </c>
      <c r="K387" s="259" t="s">
        <v>188</v>
      </c>
      <c r="L387" s="264"/>
      <c r="M387" s="265" t="s">
        <v>21</v>
      </c>
      <c r="N387" s="266" t="s">
        <v>45</v>
      </c>
      <c r="O387" s="44"/>
      <c r="P387" s="214">
        <f>O387*H387</f>
        <v>0</v>
      </c>
      <c r="Q387" s="214">
        <v>1.4500000000000001E-2</v>
      </c>
      <c r="R387" s="214">
        <f>Q387*H387</f>
        <v>0.30449999999999999</v>
      </c>
      <c r="S387" s="214">
        <v>0</v>
      </c>
      <c r="T387" s="215">
        <f>S387*H387</f>
        <v>0</v>
      </c>
      <c r="AR387" s="26" t="s">
        <v>218</v>
      </c>
      <c r="AT387" s="26" t="s">
        <v>304</v>
      </c>
      <c r="AU387" s="26" t="s">
        <v>83</v>
      </c>
      <c r="AY387" s="26" t="s">
        <v>182</v>
      </c>
      <c r="BE387" s="216">
        <f>IF(N387="základní",J387,0)</f>
        <v>0</v>
      </c>
      <c r="BF387" s="216">
        <f>IF(N387="snížená",J387,0)</f>
        <v>0</v>
      </c>
      <c r="BG387" s="216">
        <f>IF(N387="zákl. přenesená",J387,0)</f>
        <v>0</v>
      </c>
      <c r="BH387" s="216">
        <f>IF(N387="sníž. přenesená",J387,0)</f>
        <v>0</v>
      </c>
      <c r="BI387" s="216">
        <f>IF(N387="nulová",J387,0)</f>
        <v>0</v>
      </c>
      <c r="BJ387" s="26" t="s">
        <v>81</v>
      </c>
      <c r="BK387" s="216">
        <f>ROUND(I387*H387,2)</f>
        <v>0</v>
      </c>
      <c r="BL387" s="26" t="s">
        <v>189</v>
      </c>
      <c r="BM387" s="26" t="s">
        <v>1402</v>
      </c>
    </row>
    <row r="388" spans="2:65" s="12" customFormat="1" ht="13.5">
      <c r="B388" s="217"/>
      <c r="C388" s="218"/>
      <c r="D388" s="219" t="s">
        <v>191</v>
      </c>
      <c r="E388" s="218"/>
      <c r="F388" s="221" t="s">
        <v>1403</v>
      </c>
      <c r="G388" s="218"/>
      <c r="H388" s="222">
        <v>21</v>
      </c>
      <c r="I388" s="223"/>
      <c r="J388" s="218"/>
      <c r="K388" s="218"/>
      <c r="L388" s="224"/>
      <c r="M388" s="225"/>
      <c r="N388" s="226"/>
      <c r="O388" s="226"/>
      <c r="P388" s="226"/>
      <c r="Q388" s="226"/>
      <c r="R388" s="226"/>
      <c r="S388" s="226"/>
      <c r="T388" s="227"/>
      <c r="AT388" s="228" t="s">
        <v>191</v>
      </c>
      <c r="AU388" s="228" t="s">
        <v>83</v>
      </c>
      <c r="AV388" s="12" t="s">
        <v>83</v>
      </c>
      <c r="AW388" s="12" t="s">
        <v>6</v>
      </c>
      <c r="AX388" s="12" t="s">
        <v>81</v>
      </c>
      <c r="AY388" s="228" t="s">
        <v>182</v>
      </c>
    </row>
    <row r="389" spans="2:65" s="1" customFormat="1" ht="25.5" customHeight="1">
      <c r="B389" s="43"/>
      <c r="C389" s="205" t="s">
        <v>359</v>
      </c>
      <c r="D389" s="205" t="s">
        <v>184</v>
      </c>
      <c r="E389" s="206" t="s">
        <v>1404</v>
      </c>
      <c r="F389" s="207" t="s">
        <v>1405</v>
      </c>
      <c r="G389" s="208" t="s">
        <v>372</v>
      </c>
      <c r="H389" s="209">
        <v>263.52</v>
      </c>
      <c r="I389" s="210"/>
      <c r="J389" s="211">
        <f>ROUND(I389*H389,2)</f>
        <v>0</v>
      </c>
      <c r="K389" s="207" t="s">
        <v>21</v>
      </c>
      <c r="L389" s="63"/>
      <c r="M389" s="212" t="s">
        <v>21</v>
      </c>
      <c r="N389" s="213" t="s">
        <v>45</v>
      </c>
      <c r="O389" s="44"/>
      <c r="P389" s="214">
        <f>O389*H389</f>
        <v>0</v>
      </c>
      <c r="Q389" s="214">
        <v>2.0000000000000002E-5</v>
      </c>
      <c r="R389" s="214">
        <f>Q389*H389</f>
        <v>5.2703999999999997E-3</v>
      </c>
      <c r="S389" s="214">
        <v>0</v>
      </c>
      <c r="T389" s="215">
        <f>S389*H389</f>
        <v>0</v>
      </c>
      <c r="AR389" s="26" t="s">
        <v>189</v>
      </c>
      <c r="AT389" s="26" t="s">
        <v>184</v>
      </c>
      <c r="AU389" s="26" t="s">
        <v>83</v>
      </c>
      <c r="AY389" s="26" t="s">
        <v>182</v>
      </c>
      <c r="BE389" s="216">
        <f>IF(N389="základní",J389,0)</f>
        <v>0</v>
      </c>
      <c r="BF389" s="216">
        <f>IF(N389="snížená",J389,0)</f>
        <v>0</v>
      </c>
      <c r="BG389" s="216">
        <f>IF(N389="zákl. přenesená",J389,0)</f>
        <v>0</v>
      </c>
      <c r="BH389" s="216">
        <f>IF(N389="sníž. přenesená",J389,0)</f>
        <v>0</v>
      </c>
      <c r="BI389" s="216">
        <f>IF(N389="nulová",J389,0)</f>
        <v>0</v>
      </c>
      <c r="BJ389" s="26" t="s">
        <v>81</v>
      </c>
      <c r="BK389" s="216">
        <f>ROUND(I389*H389,2)</f>
        <v>0</v>
      </c>
      <c r="BL389" s="26" t="s">
        <v>189</v>
      </c>
      <c r="BM389" s="26" t="s">
        <v>1406</v>
      </c>
    </row>
    <row r="390" spans="2:65" s="12" customFormat="1" ht="13.5">
      <c r="B390" s="217"/>
      <c r="C390" s="218"/>
      <c r="D390" s="219" t="s">
        <v>191</v>
      </c>
      <c r="E390" s="220" t="s">
        <v>21</v>
      </c>
      <c r="F390" s="221" t="s">
        <v>1407</v>
      </c>
      <c r="G390" s="218"/>
      <c r="H390" s="222">
        <v>263.52</v>
      </c>
      <c r="I390" s="223"/>
      <c r="J390" s="218"/>
      <c r="K390" s="218"/>
      <c r="L390" s="224"/>
      <c r="M390" s="225"/>
      <c r="N390" s="226"/>
      <c r="O390" s="226"/>
      <c r="P390" s="226"/>
      <c r="Q390" s="226"/>
      <c r="R390" s="226"/>
      <c r="S390" s="226"/>
      <c r="T390" s="227"/>
      <c r="AT390" s="228" t="s">
        <v>191</v>
      </c>
      <c r="AU390" s="228" t="s">
        <v>83</v>
      </c>
      <c r="AV390" s="12" t="s">
        <v>83</v>
      </c>
      <c r="AW390" s="12" t="s">
        <v>37</v>
      </c>
      <c r="AX390" s="12" t="s">
        <v>81</v>
      </c>
      <c r="AY390" s="228" t="s">
        <v>182</v>
      </c>
    </row>
    <row r="391" spans="2:65" s="1" customFormat="1" ht="16.5" customHeight="1">
      <c r="B391" s="43"/>
      <c r="C391" s="257" t="s">
        <v>364</v>
      </c>
      <c r="D391" s="257" t="s">
        <v>304</v>
      </c>
      <c r="E391" s="258" t="s">
        <v>1408</v>
      </c>
      <c r="F391" s="259" t="s">
        <v>1409</v>
      </c>
      <c r="G391" s="260" t="s">
        <v>204</v>
      </c>
      <c r="H391" s="261">
        <v>45</v>
      </c>
      <c r="I391" s="262"/>
      <c r="J391" s="263">
        <f>ROUND(I391*H391,2)</f>
        <v>0</v>
      </c>
      <c r="K391" s="259" t="s">
        <v>188</v>
      </c>
      <c r="L391" s="264"/>
      <c r="M391" s="265" t="s">
        <v>21</v>
      </c>
      <c r="N391" s="266" t="s">
        <v>45</v>
      </c>
      <c r="O391" s="44"/>
      <c r="P391" s="214">
        <f>O391*H391</f>
        <v>0</v>
      </c>
      <c r="Q391" s="214">
        <v>2.8930000000000001E-2</v>
      </c>
      <c r="R391" s="214">
        <f>Q391*H391</f>
        <v>1.30185</v>
      </c>
      <c r="S391" s="214">
        <v>0</v>
      </c>
      <c r="T391" s="215">
        <f>S391*H391</f>
        <v>0</v>
      </c>
      <c r="AR391" s="26" t="s">
        <v>218</v>
      </c>
      <c r="AT391" s="26" t="s">
        <v>304</v>
      </c>
      <c r="AU391" s="26" t="s">
        <v>83</v>
      </c>
      <c r="AY391" s="26" t="s">
        <v>182</v>
      </c>
      <c r="BE391" s="216">
        <f>IF(N391="základní",J391,0)</f>
        <v>0</v>
      </c>
      <c r="BF391" s="216">
        <f>IF(N391="snížená",J391,0)</f>
        <v>0</v>
      </c>
      <c r="BG391" s="216">
        <f>IF(N391="zákl. přenesená",J391,0)</f>
        <v>0</v>
      </c>
      <c r="BH391" s="216">
        <f>IF(N391="sníž. přenesená",J391,0)</f>
        <v>0</v>
      </c>
      <c r="BI391" s="216">
        <f>IF(N391="nulová",J391,0)</f>
        <v>0</v>
      </c>
      <c r="BJ391" s="26" t="s">
        <v>81</v>
      </c>
      <c r="BK391" s="216">
        <f>ROUND(I391*H391,2)</f>
        <v>0</v>
      </c>
      <c r="BL391" s="26" t="s">
        <v>189</v>
      </c>
      <c r="BM391" s="26" t="s">
        <v>1410</v>
      </c>
    </row>
    <row r="392" spans="2:65" s="12" customFormat="1" ht="13.5">
      <c r="B392" s="217"/>
      <c r="C392" s="218"/>
      <c r="D392" s="219" t="s">
        <v>191</v>
      </c>
      <c r="E392" s="218"/>
      <c r="F392" s="221" t="s">
        <v>1411</v>
      </c>
      <c r="G392" s="218"/>
      <c r="H392" s="222">
        <v>45</v>
      </c>
      <c r="I392" s="223"/>
      <c r="J392" s="218"/>
      <c r="K392" s="218"/>
      <c r="L392" s="224"/>
      <c r="M392" s="225"/>
      <c r="N392" s="226"/>
      <c r="O392" s="226"/>
      <c r="P392" s="226"/>
      <c r="Q392" s="226"/>
      <c r="R392" s="226"/>
      <c r="S392" s="226"/>
      <c r="T392" s="227"/>
      <c r="AT392" s="228" t="s">
        <v>191</v>
      </c>
      <c r="AU392" s="228" t="s">
        <v>83</v>
      </c>
      <c r="AV392" s="12" t="s">
        <v>83</v>
      </c>
      <c r="AW392" s="12" t="s">
        <v>6</v>
      </c>
      <c r="AX392" s="12" t="s">
        <v>81</v>
      </c>
      <c r="AY392" s="228" t="s">
        <v>182</v>
      </c>
    </row>
    <row r="393" spans="2:65" s="1" customFormat="1" ht="25.5" customHeight="1">
      <c r="B393" s="43"/>
      <c r="C393" s="205" t="s">
        <v>9</v>
      </c>
      <c r="D393" s="205" t="s">
        <v>184</v>
      </c>
      <c r="E393" s="206" t="s">
        <v>1412</v>
      </c>
      <c r="F393" s="207" t="s">
        <v>1413</v>
      </c>
      <c r="G393" s="208" t="s">
        <v>372</v>
      </c>
      <c r="H393" s="209">
        <v>202.47</v>
      </c>
      <c r="I393" s="210"/>
      <c r="J393" s="211">
        <f>ROUND(I393*H393,2)</f>
        <v>0</v>
      </c>
      <c r="K393" s="207" t="s">
        <v>21</v>
      </c>
      <c r="L393" s="63"/>
      <c r="M393" s="212" t="s">
        <v>21</v>
      </c>
      <c r="N393" s="213" t="s">
        <v>45</v>
      </c>
      <c r="O393" s="44"/>
      <c r="P393" s="214">
        <f>O393*H393</f>
        <v>0</v>
      </c>
      <c r="Q393" s="214">
        <v>3.0000000000000001E-5</v>
      </c>
      <c r="R393" s="214">
        <f>Q393*H393</f>
        <v>6.0740999999999998E-3</v>
      </c>
      <c r="S393" s="214">
        <v>0</v>
      </c>
      <c r="T393" s="215">
        <f>S393*H393</f>
        <v>0</v>
      </c>
      <c r="AR393" s="26" t="s">
        <v>189</v>
      </c>
      <c r="AT393" s="26" t="s">
        <v>184</v>
      </c>
      <c r="AU393" s="26" t="s">
        <v>83</v>
      </c>
      <c r="AY393" s="26" t="s">
        <v>182</v>
      </c>
      <c r="BE393" s="216">
        <f>IF(N393="základní",J393,0)</f>
        <v>0</v>
      </c>
      <c r="BF393" s="216">
        <f>IF(N393="snížená",J393,0)</f>
        <v>0</v>
      </c>
      <c r="BG393" s="216">
        <f>IF(N393="zákl. přenesená",J393,0)</f>
        <v>0</v>
      </c>
      <c r="BH393" s="216">
        <f>IF(N393="sníž. přenesená",J393,0)</f>
        <v>0</v>
      </c>
      <c r="BI393" s="216">
        <f>IF(N393="nulová",J393,0)</f>
        <v>0</v>
      </c>
      <c r="BJ393" s="26" t="s">
        <v>81</v>
      </c>
      <c r="BK393" s="216">
        <f>ROUND(I393*H393,2)</f>
        <v>0</v>
      </c>
      <c r="BL393" s="26" t="s">
        <v>189</v>
      </c>
      <c r="BM393" s="26" t="s">
        <v>1414</v>
      </c>
    </row>
    <row r="394" spans="2:65" s="12" customFormat="1" ht="13.5">
      <c r="B394" s="217"/>
      <c r="C394" s="218"/>
      <c r="D394" s="219" t="s">
        <v>191</v>
      </c>
      <c r="E394" s="220" t="s">
        <v>21</v>
      </c>
      <c r="F394" s="221" t="s">
        <v>1415</v>
      </c>
      <c r="G394" s="218"/>
      <c r="H394" s="222">
        <v>202.47</v>
      </c>
      <c r="I394" s="223"/>
      <c r="J394" s="218"/>
      <c r="K394" s="218"/>
      <c r="L394" s="224"/>
      <c r="M394" s="225"/>
      <c r="N394" s="226"/>
      <c r="O394" s="226"/>
      <c r="P394" s="226"/>
      <c r="Q394" s="226"/>
      <c r="R394" s="226"/>
      <c r="S394" s="226"/>
      <c r="T394" s="227"/>
      <c r="AT394" s="228" t="s">
        <v>191</v>
      </c>
      <c r="AU394" s="228" t="s">
        <v>83</v>
      </c>
      <c r="AV394" s="12" t="s">
        <v>83</v>
      </c>
      <c r="AW394" s="12" t="s">
        <v>37</v>
      </c>
      <c r="AX394" s="12" t="s">
        <v>81</v>
      </c>
      <c r="AY394" s="228" t="s">
        <v>182</v>
      </c>
    </row>
    <row r="395" spans="2:65" s="1" customFormat="1" ht="16.5" customHeight="1">
      <c r="B395" s="43"/>
      <c r="C395" s="257" t="s">
        <v>377</v>
      </c>
      <c r="D395" s="257" t="s">
        <v>304</v>
      </c>
      <c r="E395" s="258" t="s">
        <v>1416</v>
      </c>
      <c r="F395" s="259" t="s">
        <v>1417</v>
      </c>
      <c r="G395" s="260" t="s">
        <v>204</v>
      </c>
      <c r="H395" s="261">
        <v>35</v>
      </c>
      <c r="I395" s="262"/>
      <c r="J395" s="263">
        <f>ROUND(I395*H395,2)</f>
        <v>0</v>
      </c>
      <c r="K395" s="259" t="s">
        <v>188</v>
      </c>
      <c r="L395" s="264"/>
      <c r="M395" s="265" t="s">
        <v>21</v>
      </c>
      <c r="N395" s="266" t="s">
        <v>45</v>
      </c>
      <c r="O395" s="44"/>
      <c r="P395" s="214">
        <f>O395*H395</f>
        <v>0</v>
      </c>
      <c r="Q395" s="214">
        <v>4.897E-2</v>
      </c>
      <c r="R395" s="214">
        <f>Q395*H395</f>
        <v>1.7139500000000001</v>
      </c>
      <c r="S395" s="214">
        <v>0</v>
      </c>
      <c r="T395" s="215">
        <f>S395*H395</f>
        <v>0</v>
      </c>
      <c r="AR395" s="26" t="s">
        <v>218</v>
      </c>
      <c r="AT395" s="26" t="s">
        <v>304</v>
      </c>
      <c r="AU395" s="26" t="s">
        <v>83</v>
      </c>
      <c r="AY395" s="26" t="s">
        <v>182</v>
      </c>
      <c r="BE395" s="216">
        <f>IF(N395="základní",J395,0)</f>
        <v>0</v>
      </c>
      <c r="BF395" s="216">
        <f>IF(N395="snížená",J395,0)</f>
        <v>0</v>
      </c>
      <c r="BG395" s="216">
        <f>IF(N395="zákl. přenesená",J395,0)</f>
        <v>0</v>
      </c>
      <c r="BH395" s="216">
        <f>IF(N395="sníž. přenesená",J395,0)</f>
        <v>0</v>
      </c>
      <c r="BI395" s="216">
        <f>IF(N395="nulová",J395,0)</f>
        <v>0</v>
      </c>
      <c r="BJ395" s="26" t="s">
        <v>81</v>
      </c>
      <c r="BK395" s="216">
        <f>ROUND(I395*H395,2)</f>
        <v>0</v>
      </c>
      <c r="BL395" s="26" t="s">
        <v>189</v>
      </c>
      <c r="BM395" s="26" t="s">
        <v>1418</v>
      </c>
    </row>
    <row r="396" spans="2:65" s="12" customFormat="1" ht="13.5">
      <c r="B396" s="217"/>
      <c r="C396" s="218"/>
      <c r="D396" s="219" t="s">
        <v>191</v>
      </c>
      <c r="E396" s="218"/>
      <c r="F396" s="221" t="s">
        <v>1419</v>
      </c>
      <c r="G396" s="218"/>
      <c r="H396" s="222">
        <v>35</v>
      </c>
      <c r="I396" s="223"/>
      <c r="J396" s="218"/>
      <c r="K396" s="218"/>
      <c r="L396" s="224"/>
      <c r="M396" s="225"/>
      <c r="N396" s="226"/>
      <c r="O396" s="226"/>
      <c r="P396" s="226"/>
      <c r="Q396" s="226"/>
      <c r="R396" s="226"/>
      <c r="S396" s="226"/>
      <c r="T396" s="227"/>
      <c r="AT396" s="228" t="s">
        <v>191</v>
      </c>
      <c r="AU396" s="228" t="s">
        <v>83</v>
      </c>
      <c r="AV396" s="12" t="s">
        <v>83</v>
      </c>
      <c r="AW396" s="12" t="s">
        <v>6</v>
      </c>
      <c r="AX396" s="12" t="s">
        <v>81</v>
      </c>
      <c r="AY396" s="228" t="s">
        <v>182</v>
      </c>
    </row>
    <row r="397" spans="2:65" s="1" customFormat="1" ht="25.5" customHeight="1">
      <c r="B397" s="43"/>
      <c r="C397" s="205" t="s">
        <v>381</v>
      </c>
      <c r="D397" s="205" t="s">
        <v>184</v>
      </c>
      <c r="E397" s="206" t="s">
        <v>1420</v>
      </c>
      <c r="F397" s="207" t="s">
        <v>1421</v>
      </c>
      <c r="G397" s="208" t="s">
        <v>372</v>
      </c>
      <c r="H397" s="209">
        <v>546.99</v>
      </c>
      <c r="I397" s="210"/>
      <c r="J397" s="211">
        <f>ROUND(I397*H397,2)</f>
        <v>0</v>
      </c>
      <c r="K397" s="207" t="s">
        <v>21</v>
      </c>
      <c r="L397" s="63"/>
      <c r="M397" s="212" t="s">
        <v>21</v>
      </c>
      <c r="N397" s="213" t="s">
        <v>45</v>
      </c>
      <c r="O397" s="44"/>
      <c r="P397" s="214">
        <f>O397*H397</f>
        <v>0</v>
      </c>
      <c r="Q397" s="214">
        <v>4.0000000000000003E-5</v>
      </c>
      <c r="R397" s="214">
        <f>Q397*H397</f>
        <v>2.1879600000000003E-2</v>
      </c>
      <c r="S397" s="214">
        <v>0</v>
      </c>
      <c r="T397" s="215">
        <f>S397*H397</f>
        <v>0</v>
      </c>
      <c r="AR397" s="26" t="s">
        <v>189</v>
      </c>
      <c r="AT397" s="26" t="s">
        <v>184</v>
      </c>
      <c r="AU397" s="26" t="s">
        <v>83</v>
      </c>
      <c r="AY397" s="26" t="s">
        <v>182</v>
      </c>
      <c r="BE397" s="216">
        <f>IF(N397="základní",J397,0)</f>
        <v>0</v>
      </c>
      <c r="BF397" s="216">
        <f>IF(N397="snížená",J397,0)</f>
        <v>0</v>
      </c>
      <c r="BG397" s="216">
        <f>IF(N397="zákl. přenesená",J397,0)</f>
        <v>0</v>
      </c>
      <c r="BH397" s="216">
        <f>IF(N397="sníž. přenesená",J397,0)</f>
        <v>0</v>
      </c>
      <c r="BI397" s="216">
        <f>IF(N397="nulová",J397,0)</f>
        <v>0</v>
      </c>
      <c r="BJ397" s="26" t="s">
        <v>81</v>
      </c>
      <c r="BK397" s="216">
        <f>ROUND(I397*H397,2)</f>
        <v>0</v>
      </c>
      <c r="BL397" s="26" t="s">
        <v>189</v>
      </c>
      <c r="BM397" s="26" t="s">
        <v>1422</v>
      </c>
    </row>
    <row r="398" spans="2:65" s="12" customFormat="1" ht="13.5">
      <c r="B398" s="217"/>
      <c r="C398" s="218"/>
      <c r="D398" s="219" t="s">
        <v>191</v>
      </c>
      <c r="E398" s="220" t="s">
        <v>21</v>
      </c>
      <c r="F398" s="221" t="s">
        <v>1423</v>
      </c>
      <c r="G398" s="218"/>
      <c r="H398" s="222">
        <v>199.52</v>
      </c>
      <c r="I398" s="223"/>
      <c r="J398" s="218"/>
      <c r="K398" s="218"/>
      <c r="L398" s="224"/>
      <c r="M398" s="225"/>
      <c r="N398" s="226"/>
      <c r="O398" s="226"/>
      <c r="P398" s="226"/>
      <c r="Q398" s="226"/>
      <c r="R398" s="226"/>
      <c r="S398" s="226"/>
      <c r="T398" s="227"/>
      <c r="AT398" s="228" t="s">
        <v>191</v>
      </c>
      <c r="AU398" s="228" t="s">
        <v>83</v>
      </c>
      <c r="AV398" s="12" t="s">
        <v>83</v>
      </c>
      <c r="AW398" s="12" t="s">
        <v>37</v>
      </c>
      <c r="AX398" s="12" t="s">
        <v>74</v>
      </c>
      <c r="AY398" s="228" t="s">
        <v>182</v>
      </c>
    </row>
    <row r="399" spans="2:65" s="12" customFormat="1" ht="13.5">
      <c r="B399" s="217"/>
      <c r="C399" s="218"/>
      <c r="D399" s="219" t="s">
        <v>191</v>
      </c>
      <c r="E399" s="220" t="s">
        <v>21</v>
      </c>
      <c r="F399" s="221" t="s">
        <v>1424</v>
      </c>
      <c r="G399" s="218"/>
      <c r="H399" s="222">
        <v>347.47</v>
      </c>
      <c r="I399" s="223"/>
      <c r="J399" s="218"/>
      <c r="K399" s="218"/>
      <c r="L399" s="224"/>
      <c r="M399" s="225"/>
      <c r="N399" s="226"/>
      <c r="O399" s="226"/>
      <c r="P399" s="226"/>
      <c r="Q399" s="226"/>
      <c r="R399" s="226"/>
      <c r="S399" s="226"/>
      <c r="T399" s="227"/>
      <c r="AT399" s="228" t="s">
        <v>191</v>
      </c>
      <c r="AU399" s="228" t="s">
        <v>83</v>
      </c>
      <c r="AV399" s="12" t="s">
        <v>83</v>
      </c>
      <c r="AW399" s="12" t="s">
        <v>37</v>
      </c>
      <c r="AX399" s="12" t="s">
        <v>74</v>
      </c>
      <c r="AY399" s="228" t="s">
        <v>182</v>
      </c>
    </row>
    <row r="400" spans="2:65" s="14" customFormat="1" ht="13.5">
      <c r="B400" s="246"/>
      <c r="C400" s="247"/>
      <c r="D400" s="219" t="s">
        <v>191</v>
      </c>
      <c r="E400" s="248" t="s">
        <v>21</v>
      </c>
      <c r="F400" s="249" t="s">
        <v>281</v>
      </c>
      <c r="G400" s="247"/>
      <c r="H400" s="250">
        <v>546.99</v>
      </c>
      <c r="I400" s="251"/>
      <c r="J400" s="247"/>
      <c r="K400" s="247"/>
      <c r="L400" s="252"/>
      <c r="M400" s="253"/>
      <c r="N400" s="254"/>
      <c r="O400" s="254"/>
      <c r="P400" s="254"/>
      <c r="Q400" s="254"/>
      <c r="R400" s="254"/>
      <c r="S400" s="254"/>
      <c r="T400" s="255"/>
      <c r="AT400" s="256" t="s">
        <v>191</v>
      </c>
      <c r="AU400" s="256" t="s">
        <v>83</v>
      </c>
      <c r="AV400" s="14" t="s">
        <v>189</v>
      </c>
      <c r="AW400" s="14" t="s">
        <v>37</v>
      </c>
      <c r="AX400" s="14" t="s">
        <v>81</v>
      </c>
      <c r="AY400" s="256" t="s">
        <v>182</v>
      </c>
    </row>
    <row r="401" spans="2:65" s="1" customFormat="1" ht="25.5" customHeight="1">
      <c r="B401" s="43"/>
      <c r="C401" s="257" t="s">
        <v>385</v>
      </c>
      <c r="D401" s="257" t="s">
        <v>304</v>
      </c>
      <c r="E401" s="258" t="s">
        <v>1425</v>
      </c>
      <c r="F401" s="259" t="s">
        <v>1426</v>
      </c>
      <c r="G401" s="260" t="s">
        <v>204</v>
      </c>
      <c r="H401" s="261">
        <v>93</v>
      </c>
      <c r="I401" s="262"/>
      <c r="J401" s="263">
        <f>ROUND(I401*H401,2)</f>
        <v>0</v>
      </c>
      <c r="K401" s="259" t="s">
        <v>188</v>
      </c>
      <c r="L401" s="264"/>
      <c r="M401" s="265" t="s">
        <v>21</v>
      </c>
      <c r="N401" s="266" t="s">
        <v>45</v>
      </c>
      <c r="O401" s="44"/>
      <c r="P401" s="214">
        <f>O401*H401</f>
        <v>0</v>
      </c>
      <c r="Q401" s="214">
        <v>0.1212</v>
      </c>
      <c r="R401" s="214">
        <f>Q401*H401</f>
        <v>11.271599999999999</v>
      </c>
      <c r="S401" s="214">
        <v>0</v>
      </c>
      <c r="T401" s="215">
        <f>S401*H401</f>
        <v>0</v>
      </c>
      <c r="AR401" s="26" t="s">
        <v>218</v>
      </c>
      <c r="AT401" s="26" t="s">
        <v>304</v>
      </c>
      <c r="AU401" s="26" t="s">
        <v>83</v>
      </c>
      <c r="AY401" s="26" t="s">
        <v>182</v>
      </c>
      <c r="BE401" s="216">
        <f>IF(N401="základní",J401,0)</f>
        <v>0</v>
      </c>
      <c r="BF401" s="216">
        <f>IF(N401="snížená",J401,0)</f>
        <v>0</v>
      </c>
      <c r="BG401" s="216">
        <f>IF(N401="zákl. přenesená",J401,0)</f>
        <v>0</v>
      </c>
      <c r="BH401" s="216">
        <f>IF(N401="sníž. přenesená",J401,0)</f>
        <v>0</v>
      </c>
      <c r="BI401" s="216">
        <f>IF(N401="nulová",J401,0)</f>
        <v>0</v>
      </c>
      <c r="BJ401" s="26" t="s">
        <v>81</v>
      </c>
      <c r="BK401" s="216">
        <f>ROUND(I401*H401,2)</f>
        <v>0</v>
      </c>
      <c r="BL401" s="26" t="s">
        <v>189</v>
      </c>
      <c r="BM401" s="26" t="s">
        <v>1427</v>
      </c>
    </row>
    <row r="402" spans="2:65" s="12" customFormat="1" ht="13.5">
      <c r="B402" s="217"/>
      <c r="C402" s="218"/>
      <c r="D402" s="219" t="s">
        <v>191</v>
      </c>
      <c r="E402" s="218"/>
      <c r="F402" s="221" t="s">
        <v>1428</v>
      </c>
      <c r="G402" s="218"/>
      <c r="H402" s="222">
        <v>93</v>
      </c>
      <c r="I402" s="223"/>
      <c r="J402" s="218"/>
      <c r="K402" s="218"/>
      <c r="L402" s="224"/>
      <c r="M402" s="225"/>
      <c r="N402" s="226"/>
      <c r="O402" s="226"/>
      <c r="P402" s="226"/>
      <c r="Q402" s="226"/>
      <c r="R402" s="226"/>
      <c r="S402" s="226"/>
      <c r="T402" s="227"/>
      <c r="AT402" s="228" t="s">
        <v>191</v>
      </c>
      <c r="AU402" s="228" t="s">
        <v>83</v>
      </c>
      <c r="AV402" s="12" t="s">
        <v>83</v>
      </c>
      <c r="AW402" s="12" t="s">
        <v>6</v>
      </c>
      <c r="AX402" s="12" t="s">
        <v>81</v>
      </c>
      <c r="AY402" s="228" t="s">
        <v>182</v>
      </c>
    </row>
    <row r="403" spans="2:65" s="1" customFormat="1" ht="25.5" customHeight="1">
      <c r="B403" s="43"/>
      <c r="C403" s="205" t="s">
        <v>391</v>
      </c>
      <c r="D403" s="205" t="s">
        <v>184</v>
      </c>
      <c r="E403" s="206" t="s">
        <v>1429</v>
      </c>
      <c r="F403" s="207" t="s">
        <v>1430</v>
      </c>
      <c r="G403" s="208" t="s">
        <v>372</v>
      </c>
      <c r="H403" s="209">
        <v>37.950000000000003</v>
      </c>
      <c r="I403" s="210"/>
      <c r="J403" s="211">
        <f>ROUND(I403*H403,2)</f>
        <v>0</v>
      </c>
      <c r="K403" s="207" t="s">
        <v>21</v>
      </c>
      <c r="L403" s="63"/>
      <c r="M403" s="212" t="s">
        <v>21</v>
      </c>
      <c r="N403" s="213" t="s">
        <v>45</v>
      </c>
      <c r="O403" s="44"/>
      <c r="P403" s="214">
        <f>O403*H403</f>
        <v>0</v>
      </c>
      <c r="Q403" s="214">
        <v>6.0000000000000002E-5</v>
      </c>
      <c r="R403" s="214">
        <f>Q403*H403</f>
        <v>2.2770000000000004E-3</v>
      </c>
      <c r="S403" s="214">
        <v>0</v>
      </c>
      <c r="T403" s="215">
        <f>S403*H403</f>
        <v>0</v>
      </c>
      <c r="AR403" s="26" t="s">
        <v>189</v>
      </c>
      <c r="AT403" s="26" t="s">
        <v>184</v>
      </c>
      <c r="AU403" s="26" t="s">
        <v>83</v>
      </c>
      <c r="AY403" s="26" t="s">
        <v>182</v>
      </c>
      <c r="BE403" s="216">
        <f>IF(N403="základní",J403,0)</f>
        <v>0</v>
      </c>
      <c r="BF403" s="216">
        <f>IF(N403="snížená",J403,0)</f>
        <v>0</v>
      </c>
      <c r="BG403" s="216">
        <f>IF(N403="zákl. přenesená",J403,0)</f>
        <v>0</v>
      </c>
      <c r="BH403" s="216">
        <f>IF(N403="sníž. přenesená",J403,0)</f>
        <v>0</v>
      </c>
      <c r="BI403" s="216">
        <f>IF(N403="nulová",J403,0)</f>
        <v>0</v>
      </c>
      <c r="BJ403" s="26" t="s">
        <v>81</v>
      </c>
      <c r="BK403" s="216">
        <f>ROUND(I403*H403,2)</f>
        <v>0</v>
      </c>
      <c r="BL403" s="26" t="s">
        <v>189</v>
      </c>
      <c r="BM403" s="26" t="s">
        <v>1431</v>
      </c>
    </row>
    <row r="404" spans="2:65" s="12" customFormat="1" ht="13.5">
      <c r="B404" s="217"/>
      <c r="C404" s="218"/>
      <c r="D404" s="219" t="s">
        <v>191</v>
      </c>
      <c r="E404" s="220" t="s">
        <v>21</v>
      </c>
      <c r="F404" s="221" t="s">
        <v>1432</v>
      </c>
      <c r="G404" s="218"/>
      <c r="H404" s="222">
        <v>37.950000000000003</v>
      </c>
      <c r="I404" s="223"/>
      <c r="J404" s="218"/>
      <c r="K404" s="218"/>
      <c r="L404" s="224"/>
      <c r="M404" s="225"/>
      <c r="N404" s="226"/>
      <c r="O404" s="226"/>
      <c r="P404" s="226"/>
      <c r="Q404" s="226"/>
      <c r="R404" s="226"/>
      <c r="S404" s="226"/>
      <c r="T404" s="227"/>
      <c r="AT404" s="228" t="s">
        <v>191</v>
      </c>
      <c r="AU404" s="228" t="s">
        <v>83</v>
      </c>
      <c r="AV404" s="12" t="s">
        <v>83</v>
      </c>
      <c r="AW404" s="12" t="s">
        <v>37</v>
      </c>
      <c r="AX404" s="12" t="s">
        <v>81</v>
      </c>
      <c r="AY404" s="228" t="s">
        <v>182</v>
      </c>
    </row>
    <row r="405" spans="2:65" s="1" customFormat="1" ht="25.5" customHeight="1">
      <c r="B405" s="43"/>
      <c r="C405" s="257" t="s">
        <v>396</v>
      </c>
      <c r="D405" s="257" t="s">
        <v>304</v>
      </c>
      <c r="E405" s="258" t="s">
        <v>1433</v>
      </c>
      <c r="F405" s="259" t="s">
        <v>1434</v>
      </c>
      <c r="G405" s="260" t="s">
        <v>204</v>
      </c>
      <c r="H405" s="261">
        <v>7</v>
      </c>
      <c r="I405" s="262"/>
      <c r="J405" s="263">
        <f>ROUND(I405*H405,2)</f>
        <v>0</v>
      </c>
      <c r="K405" s="259" t="s">
        <v>188</v>
      </c>
      <c r="L405" s="264"/>
      <c r="M405" s="265" t="s">
        <v>21</v>
      </c>
      <c r="N405" s="266" t="s">
        <v>45</v>
      </c>
      <c r="O405" s="44"/>
      <c r="P405" s="214">
        <f>O405*H405</f>
        <v>0</v>
      </c>
      <c r="Q405" s="214">
        <v>0.15840000000000001</v>
      </c>
      <c r="R405" s="214">
        <f>Q405*H405</f>
        <v>1.1088</v>
      </c>
      <c r="S405" s="214">
        <v>0</v>
      </c>
      <c r="T405" s="215">
        <f>S405*H405</f>
        <v>0</v>
      </c>
      <c r="AR405" s="26" t="s">
        <v>218</v>
      </c>
      <c r="AT405" s="26" t="s">
        <v>304</v>
      </c>
      <c r="AU405" s="26" t="s">
        <v>83</v>
      </c>
      <c r="AY405" s="26" t="s">
        <v>182</v>
      </c>
      <c r="BE405" s="216">
        <f>IF(N405="základní",J405,0)</f>
        <v>0</v>
      </c>
      <c r="BF405" s="216">
        <f>IF(N405="snížená",J405,0)</f>
        <v>0</v>
      </c>
      <c r="BG405" s="216">
        <f>IF(N405="zákl. přenesená",J405,0)</f>
        <v>0</v>
      </c>
      <c r="BH405" s="216">
        <f>IF(N405="sníž. přenesená",J405,0)</f>
        <v>0</v>
      </c>
      <c r="BI405" s="216">
        <f>IF(N405="nulová",J405,0)</f>
        <v>0</v>
      </c>
      <c r="BJ405" s="26" t="s">
        <v>81</v>
      </c>
      <c r="BK405" s="216">
        <f>ROUND(I405*H405,2)</f>
        <v>0</v>
      </c>
      <c r="BL405" s="26" t="s">
        <v>189</v>
      </c>
      <c r="BM405" s="26" t="s">
        <v>1435</v>
      </c>
    </row>
    <row r="406" spans="2:65" s="12" customFormat="1" ht="13.5">
      <c r="B406" s="217"/>
      <c r="C406" s="218"/>
      <c r="D406" s="219" t="s">
        <v>191</v>
      </c>
      <c r="E406" s="218"/>
      <c r="F406" s="221" t="s">
        <v>1436</v>
      </c>
      <c r="G406" s="218"/>
      <c r="H406" s="222">
        <v>7</v>
      </c>
      <c r="I406" s="223"/>
      <c r="J406" s="218"/>
      <c r="K406" s="218"/>
      <c r="L406" s="224"/>
      <c r="M406" s="225"/>
      <c r="N406" s="226"/>
      <c r="O406" s="226"/>
      <c r="P406" s="226"/>
      <c r="Q406" s="226"/>
      <c r="R406" s="226"/>
      <c r="S406" s="226"/>
      <c r="T406" s="227"/>
      <c r="AT406" s="228" t="s">
        <v>191</v>
      </c>
      <c r="AU406" s="228" t="s">
        <v>83</v>
      </c>
      <c r="AV406" s="12" t="s">
        <v>83</v>
      </c>
      <c r="AW406" s="12" t="s">
        <v>6</v>
      </c>
      <c r="AX406" s="12" t="s">
        <v>81</v>
      </c>
      <c r="AY406" s="228" t="s">
        <v>182</v>
      </c>
    </row>
    <row r="407" spans="2:65" s="1" customFormat="1" ht="16.5" customHeight="1">
      <c r="B407" s="43"/>
      <c r="C407" s="205" t="s">
        <v>400</v>
      </c>
      <c r="D407" s="205" t="s">
        <v>184</v>
      </c>
      <c r="E407" s="206" t="s">
        <v>1437</v>
      </c>
      <c r="F407" s="207" t="s">
        <v>1438</v>
      </c>
      <c r="G407" s="208" t="s">
        <v>1439</v>
      </c>
      <c r="H407" s="209">
        <v>32</v>
      </c>
      <c r="I407" s="210"/>
      <c r="J407" s="211">
        <f>ROUND(I407*H407,2)</f>
        <v>0</v>
      </c>
      <c r="K407" s="207" t="s">
        <v>188</v>
      </c>
      <c r="L407" s="63"/>
      <c r="M407" s="212" t="s">
        <v>21</v>
      </c>
      <c r="N407" s="213" t="s">
        <v>45</v>
      </c>
      <c r="O407" s="44"/>
      <c r="P407" s="214">
        <f>O407*H407</f>
        <v>0</v>
      </c>
      <c r="Q407" s="214">
        <v>1.8000000000000001E-4</v>
      </c>
      <c r="R407" s="214">
        <f>Q407*H407</f>
        <v>5.7600000000000004E-3</v>
      </c>
      <c r="S407" s="214">
        <v>0</v>
      </c>
      <c r="T407" s="215">
        <f>S407*H407</f>
        <v>0</v>
      </c>
      <c r="AR407" s="26" t="s">
        <v>189</v>
      </c>
      <c r="AT407" s="26" t="s">
        <v>184</v>
      </c>
      <c r="AU407" s="26" t="s">
        <v>83</v>
      </c>
      <c r="AY407" s="26" t="s">
        <v>182</v>
      </c>
      <c r="BE407" s="216">
        <f>IF(N407="základní",J407,0)</f>
        <v>0</v>
      </c>
      <c r="BF407" s="216">
        <f>IF(N407="snížená",J407,0)</f>
        <v>0</v>
      </c>
      <c r="BG407" s="216">
        <f>IF(N407="zákl. přenesená",J407,0)</f>
        <v>0</v>
      </c>
      <c r="BH407" s="216">
        <f>IF(N407="sníž. přenesená",J407,0)</f>
        <v>0</v>
      </c>
      <c r="BI407" s="216">
        <f>IF(N407="nulová",J407,0)</f>
        <v>0</v>
      </c>
      <c r="BJ407" s="26" t="s">
        <v>81</v>
      </c>
      <c r="BK407" s="216">
        <f>ROUND(I407*H407,2)</f>
        <v>0</v>
      </c>
      <c r="BL407" s="26" t="s">
        <v>189</v>
      </c>
      <c r="BM407" s="26" t="s">
        <v>1440</v>
      </c>
    </row>
    <row r="408" spans="2:65" s="12" customFormat="1" ht="13.5">
      <c r="B408" s="217"/>
      <c r="C408" s="218"/>
      <c r="D408" s="219" t="s">
        <v>191</v>
      </c>
      <c r="E408" s="220" t="s">
        <v>21</v>
      </c>
      <c r="F408" s="221" t="s">
        <v>1441</v>
      </c>
      <c r="G408" s="218"/>
      <c r="H408" s="222">
        <v>32</v>
      </c>
      <c r="I408" s="223"/>
      <c r="J408" s="218"/>
      <c r="K408" s="218"/>
      <c r="L408" s="224"/>
      <c r="M408" s="225"/>
      <c r="N408" s="226"/>
      <c r="O408" s="226"/>
      <c r="P408" s="226"/>
      <c r="Q408" s="226"/>
      <c r="R408" s="226"/>
      <c r="S408" s="226"/>
      <c r="T408" s="227"/>
      <c r="AT408" s="228" t="s">
        <v>191</v>
      </c>
      <c r="AU408" s="228" t="s">
        <v>83</v>
      </c>
      <c r="AV408" s="12" t="s">
        <v>83</v>
      </c>
      <c r="AW408" s="12" t="s">
        <v>37</v>
      </c>
      <c r="AX408" s="12" t="s">
        <v>81</v>
      </c>
      <c r="AY408" s="228" t="s">
        <v>182</v>
      </c>
    </row>
    <row r="409" spans="2:65" s="1" customFormat="1" ht="16.5" customHeight="1">
      <c r="B409" s="43"/>
      <c r="C409" s="205" t="s">
        <v>404</v>
      </c>
      <c r="D409" s="205" t="s">
        <v>184</v>
      </c>
      <c r="E409" s="206" t="s">
        <v>1442</v>
      </c>
      <c r="F409" s="207" t="s">
        <v>1443</v>
      </c>
      <c r="G409" s="208" t="s">
        <v>1439</v>
      </c>
      <c r="H409" s="209">
        <v>7</v>
      </c>
      <c r="I409" s="210"/>
      <c r="J409" s="211">
        <f>ROUND(I409*H409,2)</f>
        <v>0</v>
      </c>
      <c r="K409" s="207" t="s">
        <v>188</v>
      </c>
      <c r="L409" s="63"/>
      <c r="M409" s="212" t="s">
        <v>21</v>
      </c>
      <c r="N409" s="213" t="s">
        <v>45</v>
      </c>
      <c r="O409" s="44"/>
      <c r="P409" s="214">
        <f>O409*H409</f>
        <v>0</v>
      </c>
      <c r="Q409" s="214">
        <v>3.1E-4</v>
      </c>
      <c r="R409" s="214">
        <f>Q409*H409</f>
        <v>2.1700000000000001E-3</v>
      </c>
      <c r="S409" s="214">
        <v>0</v>
      </c>
      <c r="T409" s="215">
        <f>S409*H409</f>
        <v>0</v>
      </c>
      <c r="AR409" s="26" t="s">
        <v>189</v>
      </c>
      <c r="AT409" s="26" t="s">
        <v>184</v>
      </c>
      <c r="AU409" s="26" t="s">
        <v>83</v>
      </c>
      <c r="AY409" s="26" t="s">
        <v>182</v>
      </c>
      <c r="BE409" s="216">
        <f>IF(N409="základní",J409,0)</f>
        <v>0</v>
      </c>
      <c r="BF409" s="216">
        <f>IF(N409="snížená",J409,0)</f>
        <v>0</v>
      </c>
      <c r="BG409" s="216">
        <f>IF(N409="zákl. přenesená",J409,0)</f>
        <v>0</v>
      </c>
      <c r="BH409" s="216">
        <f>IF(N409="sníž. přenesená",J409,0)</f>
        <v>0</v>
      </c>
      <c r="BI409" s="216">
        <f>IF(N409="nulová",J409,0)</f>
        <v>0</v>
      </c>
      <c r="BJ409" s="26" t="s">
        <v>81</v>
      </c>
      <c r="BK409" s="216">
        <f>ROUND(I409*H409,2)</f>
        <v>0</v>
      </c>
      <c r="BL409" s="26" t="s">
        <v>189</v>
      </c>
      <c r="BM409" s="26" t="s">
        <v>1444</v>
      </c>
    </row>
    <row r="410" spans="2:65" s="12" customFormat="1" ht="13.5">
      <c r="B410" s="217"/>
      <c r="C410" s="218"/>
      <c r="D410" s="219" t="s">
        <v>191</v>
      </c>
      <c r="E410" s="220" t="s">
        <v>21</v>
      </c>
      <c r="F410" s="221" t="s">
        <v>1445</v>
      </c>
      <c r="G410" s="218"/>
      <c r="H410" s="222">
        <v>7</v>
      </c>
      <c r="I410" s="223"/>
      <c r="J410" s="218"/>
      <c r="K410" s="218"/>
      <c r="L410" s="224"/>
      <c r="M410" s="225"/>
      <c r="N410" s="226"/>
      <c r="O410" s="226"/>
      <c r="P410" s="226"/>
      <c r="Q410" s="226"/>
      <c r="R410" s="226"/>
      <c r="S410" s="226"/>
      <c r="T410" s="227"/>
      <c r="AT410" s="228" t="s">
        <v>191</v>
      </c>
      <c r="AU410" s="228" t="s">
        <v>83</v>
      </c>
      <c r="AV410" s="12" t="s">
        <v>83</v>
      </c>
      <c r="AW410" s="12" t="s">
        <v>37</v>
      </c>
      <c r="AX410" s="12" t="s">
        <v>81</v>
      </c>
      <c r="AY410" s="228" t="s">
        <v>182</v>
      </c>
    </row>
    <row r="411" spans="2:65" s="1" customFormat="1" ht="16.5" customHeight="1">
      <c r="B411" s="43"/>
      <c r="C411" s="205" t="s">
        <v>407</v>
      </c>
      <c r="D411" s="205" t="s">
        <v>184</v>
      </c>
      <c r="E411" s="206" t="s">
        <v>1446</v>
      </c>
      <c r="F411" s="207" t="s">
        <v>1447</v>
      </c>
      <c r="G411" s="208" t="s">
        <v>1439</v>
      </c>
      <c r="H411" s="209">
        <v>5</v>
      </c>
      <c r="I411" s="210"/>
      <c r="J411" s="211">
        <f>ROUND(I411*H411,2)</f>
        <v>0</v>
      </c>
      <c r="K411" s="207" t="s">
        <v>188</v>
      </c>
      <c r="L411" s="63"/>
      <c r="M411" s="212" t="s">
        <v>21</v>
      </c>
      <c r="N411" s="213" t="s">
        <v>45</v>
      </c>
      <c r="O411" s="44"/>
      <c r="P411" s="214">
        <f>O411*H411</f>
        <v>0</v>
      </c>
      <c r="Q411" s="214">
        <v>2.5000000000000001E-4</v>
      </c>
      <c r="R411" s="214">
        <f>Q411*H411</f>
        <v>1.25E-3</v>
      </c>
      <c r="S411" s="214">
        <v>0</v>
      </c>
      <c r="T411" s="215">
        <f>S411*H411</f>
        <v>0</v>
      </c>
      <c r="AR411" s="26" t="s">
        <v>189</v>
      </c>
      <c r="AT411" s="26" t="s">
        <v>184</v>
      </c>
      <c r="AU411" s="26" t="s">
        <v>83</v>
      </c>
      <c r="AY411" s="26" t="s">
        <v>182</v>
      </c>
      <c r="BE411" s="216">
        <f>IF(N411="základní",J411,0)</f>
        <v>0</v>
      </c>
      <c r="BF411" s="216">
        <f>IF(N411="snížená",J411,0)</f>
        <v>0</v>
      </c>
      <c r="BG411" s="216">
        <f>IF(N411="zákl. přenesená",J411,0)</f>
        <v>0</v>
      </c>
      <c r="BH411" s="216">
        <f>IF(N411="sníž. přenesená",J411,0)</f>
        <v>0</v>
      </c>
      <c r="BI411" s="216">
        <f>IF(N411="nulová",J411,0)</f>
        <v>0</v>
      </c>
      <c r="BJ411" s="26" t="s">
        <v>81</v>
      </c>
      <c r="BK411" s="216">
        <f>ROUND(I411*H411,2)</f>
        <v>0</v>
      </c>
      <c r="BL411" s="26" t="s">
        <v>189</v>
      </c>
      <c r="BM411" s="26" t="s">
        <v>1448</v>
      </c>
    </row>
    <row r="412" spans="2:65" s="12" customFormat="1" ht="13.5">
      <c r="B412" s="217"/>
      <c r="C412" s="218"/>
      <c r="D412" s="219" t="s">
        <v>191</v>
      </c>
      <c r="E412" s="220" t="s">
        <v>21</v>
      </c>
      <c r="F412" s="221" t="s">
        <v>1449</v>
      </c>
      <c r="G412" s="218"/>
      <c r="H412" s="222">
        <v>5</v>
      </c>
      <c r="I412" s="223"/>
      <c r="J412" s="218"/>
      <c r="K412" s="218"/>
      <c r="L412" s="224"/>
      <c r="M412" s="225"/>
      <c r="N412" s="226"/>
      <c r="O412" s="226"/>
      <c r="P412" s="226"/>
      <c r="Q412" s="226"/>
      <c r="R412" s="226"/>
      <c r="S412" s="226"/>
      <c r="T412" s="227"/>
      <c r="AT412" s="228" t="s">
        <v>191</v>
      </c>
      <c r="AU412" s="228" t="s">
        <v>83</v>
      </c>
      <c r="AV412" s="12" t="s">
        <v>83</v>
      </c>
      <c r="AW412" s="12" t="s">
        <v>37</v>
      </c>
      <c r="AX412" s="12" t="s">
        <v>81</v>
      </c>
      <c r="AY412" s="228" t="s">
        <v>182</v>
      </c>
    </row>
    <row r="413" spans="2:65" s="1" customFormat="1" ht="16.5" customHeight="1">
      <c r="B413" s="43"/>
      <c r="C413" s="205" t="s">
        <v>411</v>
      </c>
      <c r="D413" s="205" t="s">
        <v>184</v>
      </c>
      <c r="E413" s="206" t="s">
        <v>1450</v>
      </c>
      <c r="F413" s="207" t="s">
        <v>1451</v>
      </c>
      <c r="G413" s="208" t="s">
        <v>1439</v>
      </c>
      <c r="H413" s="209">
        <v>9</v>
      </c>
      <c r="I413" s="210"/>
      <c r="J413" s="211">
        <f>ROUND(I413*H413,2)</f>
        <v>0</v>
      </c>
      <c r="K413" s="207" t="s">
        <v>188</v>
      </c>
      <c r="L413" s="63"/>
      <c r="M413" s="212" t="s">
        <v>21</v>
      </c>
      <c r="N413" s="213" t="s">
        <v>45</v>
      </c>
      <c r="O413" s="44"/>
      <c r="P413" s="214">
        <f>O413*H413</f>
        <v>0</v>
      </c>
      <c r="Q413" s="214">
        <v>4.2999999999999999E-4</v>
      </c>
      <c r="R413" s="214">
        <f>Q413*H413</f>
        <v>3.8699999999999997E-3</v>
      </c>
      <c r="S413" s="214">
        <v>0</v>
      </c>
      <c r="T413" s="215">
        <f>S413*H413</f>
        <v>0</v>
      </c>
      <c r="AR413" s="26" t="s">
        <v>189</v>
      </c>
      <c r="AT413" s="26" t="s">
        <v>184</v>
      </c>
      <c r="AU413" s="26" t="s">
        <v>83</v>
      </c>
      <c r="AY413" s="26" t="s">
        <v>182</v>
      </c>
      <c r="BE413" s="216">
        <f>IF(N413="základní",J413,0)</f>
        <v>0</v>
      </c>
      <c r="BF413" s="216">
        <f>IF(N413="snížená",J413,0)</f>
        <v>0</v>
      </c>
      <c r="BG413" s="216">
        <f>IF(N413="zákl. přenesená",J413,0)</f>
        <v>0</v>
      </c>
      <c r="BH413" s="216">
        <f>IF(N413="sníž. přenesená",J413,0)</f>
        <v>0</v>
      </c>
      <c r="BI413" s="216">
        <f>IF(N413="nulová",J413,0)</f>
        <v>0</v>
      </c>
      <c r="BJ413" s="26" t="s">
        <v>81</v>
      </c>
      <c r="BK413" s="216">
        <f>ROUND(I413*H413,2)</f>
        <v>0</v>
      </c>
      <c r="BL413" s="26" t="s">
        <v>189</v>
      </c>
      <c r="BM413" s="26" t="s">
        <v>1452</v>
      </c>
    </row>
    <row r="414" spans="2:65" s="12" customFormat="1" ht="13.5">
      <c r="B414" s="217"/>
      <c r="C414" s="218"/>
      <c r="D414" s="219" t="s">
        <v>191</v>
      </c>
      <c r="E414" s="220" t="s">
        <v>21</v>
      </c>
      <c r="F414" s="221" t="s">
        <v>1453</v>
      </c>
      <c r="G414" s="218"/>
      <c r="H414" s="222">
        <v>9</v>
      </c>
      <c r="I414" s="223"/>
      <c r="J414" s="218"/>
      <c r="K414" s="218"/>
      <c r="L414" s="224"/>
      <c r="M414" s="225"/>
      <c r="N414" s="226"/>
      <c r="O414" s="226"/>
      <c r="P414" s="226"/>
      <c r="Q414" s="226"/>
      <c r="R414" s="226"/>
      <c r="S414" s="226"/>
      <c r="T414" s="227"/>
      <c r="AT414" s="228" t="s">
        <v>191</v>
      </c>
      <c r="AU414" s="228" t="s">
        <v>83</v>
      </c>
      <c r="AV414" s="12" t="s">
        <v>83</v>
      </c>
      <c r="AW414" s="12" t="s">
        <v>37</v>
      </c>
      <c r="AX414" s="12" t="s">
        <v>81</v>
      </c>
      <c r="AY414" s="228" t="s">
        <v>182</v>
      </c>
    </row>
    <row r="415" spans="2:65" s="1" customFormat="1" ht="16.5" customHeight="1">
      <c r="B415" s="43"/>
      <c r="C415" s="205" t="s">
        <v>415</v>
      </c>
      <c r="D415" s="205" t="s">
        <v>184</v>
      </c>
      <c r="E415" s="206" t="s">
        <v>1454</v>
      </c>
      <c r="F415" s="207" t="s">
        <v>1455</v>
      </c>
      <c r="G415" s="208" t="s">
        <v>1439</v>
      </c>
      <c r="H415" s="209">
        <v>2</v>
      </c>
      <c r="I415" s="210"/>
      <c r="J415" s="211">
        <f>ROUND(I415*H415,2)</f>
        <v>0</v>
      </c>
      <c r="K415" s="207" t="s">
        <v>188</v>
      </c>
      <c r="L415" s="63"/>
      <c r="M415" s="212" t="s">
        <v>21</v>
      </c>
      <c r="N415" s="213" t="s">
        <v>45</v>
      </c>
      <c r="O415" s="44"/>
      <c r="P415" s="214">
        <f>O415*H415</f>
        <v>0</v>
      </c>
      <c r="Q415" s="214">
        <v>1.1999999999999999E-3</v>
      </c>
      <c r="R415" s="214">
        <f>Q415*H415</f>
        <v>2.3999999999999998E-3</v>
      </c>
      <c r="S415" s="214">
        <v>0</v>
      </c>
      <c r="T415" s="215">
        <f>S415*H415</f>
        <v>0</v>
      </c>
      <c r="AR415" s="26" t="s">
        <v>189</v>
      </c>
      <c r="AT415" s="26" t="s">
        <v>184</v>
      </c>
      <c r="AU415" s="26" t="s">
        <v>83</v>
      </c>
      <c r="AY415" s="26" t="s">
        <v>182</v>
      </c>
      <c r="BE415" s="216">
        <f>IF(N415="základní",J415,0)</f>
        <v>0</v>
      </c>
      <c r="BF415" s="216">
        <f>IF(N415="snížená",J415,0)</f>
        <v>0</v>
      </c>
      <c r="BG415" s="216">
        <f>IF(N415="zákl. přenesená",J415,0)</f>
        <v>0</v>
      </c>
      <c r="BH415" s="216">
        <f>IF(N415="sníž. přenesená",J415,0)</f>
        <v>0</v>
      </c>
      <c r="BI415" s="216">
        <f>IF(N415="nulová",J415,0)</f>
        <v>0</v>
      </c>
      <c r="BJ415" s="26" t="s">
        <v>81</v>
      </c>
      <c r="BK415" s="216">
        <f>ROUND(I415*H415,2)</f>
        <v>0</v>
      </c>
      <c r="BL415" s="26" t="s">
        <v>189</v>
      </c>
      <c r="BM415" s="26" t="s">
        <v>1456</v>
      </c>
    </row>
    <row r="416" spans="2:65" s="12" customFormat="1" ht="13.5">
      <c r="B416" s="217"/>
      <c r="C416" s="218"/>
      <c r="D416" s="219" t="s">
        <v>191</v>
      </c>
      <c r="E416" s="220" t="s">
        <v>21</v>
      </c>
      <c r="F416" s="221" t="s">
        <v>1457</v>
      </c>
      <c r="G416" s="218"/>
      <c r="H416" s="222">
        <v>2</v>
      </c>
      <c r="I416" s="223"/>
      <c r="J416" s="218"/>
      <c r="K416" s="218"/>
      <c r="L416" s="224"/>
      <c r="M416" s="225"/>
      <c r="N416" s="226"/>
      <c r="O416" s="226"/>
      <c r="P416" s="226"/>
      <c r="Q416" s="226"/>
      <c r="R416" s="226"/>
      <c r="S416" s="226"/>
      <c r="T416" s="227"/>
      <c r="AT416" s="228" t="s">
        <v>191</v>
      </c>
      <c r="AU416" s="228" t="s">
        <v>83</v>
      </c>
      <c r="AV416" s="12" t="s">
        <v>83</v>
      </c>
      <c r="AW416" s="12" t="s">
        <v>37</v>
      </c>
      <c r="AX416" s="12" t="s">
        <v>81</v>
      </c>
      <c r="AY416" s="228" t="s">
        <v>182</v>
      </c>
    </row>
    <row r="417" spans="2:65" s="1" customFormat="1" ht="16.5" customHeight="1">
      <c r="B417" s="43"/>
      <c r="C417" s="205" t="s">
        <v>419</v>
      </c>
      <c r="D417" s="205" t="s">
        <v>184</v>
      </c>
      <c r="E417" s="206" t="s">
        <v>1458</v>
      </c>
      <c r="F417" s="207" t="s">
        <v>1459</v>
      </c>
      <c r="G417" s="208" t="s">
        <v>204</v>
      </c>
      <c r="H417" s="209">
        <v>30</v>
      </c>
      <c r="I417" s="210"/>
      <c r="J417" s="211">
        <f>ROUND(I417*H417,2)</f>
        <v>0</v>
      </c>
      <c r="K417" s="207" t="s">
        <v>188</v>
      </c>
      <c r="L417" s="63"/>
      <c r="M417" s="212" t="s">
        <v>21</v>
      </c>
      <c r="N417" s="213" t="s">
        <v>45</v>
      </c>
      <c r="O417" s="44"/>
      <c r="P417" s="214">
        <f>O417*H417</f>
        <v>0</v>
      </c>
      <c r="Q417" s="214">
        <v>9.1800000000000007E-3</v>
      </c>
      <c r="R417" s="214">
        <f>Q417*H417</f>
        <v>0.27540000000000003</v>
      </c>
      <c r="S417" s="214">
        <v>0</v>
      </c>
      <c r="T417" s="215">
        <f>S417*H417</f>
        <v>0</v>
      </c>
      <c r="AR417" s="26" t="s">
        <v>189</v>
      </c>
      <c r="AT417" s="26" t="s">
        <v>184</v>
      </c>
      <c r="AU417" s="26" t="s">
        <v>83</v>
      </c>
      <c r="AY417" s="26" t="s">
        <v>182</v>
      </c>
      <c r="BE417" s="216">
        <f>IF(N417="základní",J417,0)</f>
        <v>0</v>
      </c>
      <c r="BF417" s="216">
        <f>IF(N417="snížená",J417,0)</f>
        <v>0</v>
      </c>
      <c r="BG417" s="216">
        <f>IF(N417="zákl. přenesená",J417,0)</f>
        <v>0</v>
      </c>
      <c r="BH417" s="216">
        <f>IF(N417="sníž. přenesená",J417,0)</f>
        <v>0</v>
      </c>
      <c r="BI417" s="216">
        <f>IF(N417="nulová",J417,0)</f>
        <v>0</v>
      </c>
      <c r="BJ417" s="26" t="s">
        <v>81</v>
      </c>
      <c r="BK417" s="216">
        <f>ROUND(I417*H417,2)</f>
        <v>0</v>
      </c>
      <c r="BL417" s="26" t="s">
        <v>189</v>
      </c>
      <c r="BM417" s="26" t="s">
        <v>1460</v>
      </c>
    </row>
    <row r="418" spans="2:65" s="12" customFormat="1" ht="13.5">
      <c r="B418" s="217"/>
      <c r="C418" s="218"/>
      <c r="D418" s="219" t="s">
        <v>191</v>
      </c>
      <c r="E418" s="220" t="s">
        <v>21</v>
      </c>
      <c r="F418" s="221" t="s">
        <v>1461</v>
      </c>
      <c r="G418" s="218"/>
      <c r="H418" s="222">
        <v>30</v>
      </c>
      <c r="I418" s="223"/>
      <c r="J418" s="218"/>
      <c r="K418" s="218"/>
      <c r="L418" s="224"/>
      <c r="M418" s="225"/>
      <c r="N418" s="226"/>
      <c r="O418" s="226"/>
      <c r="P418" s="226"/>
      <c r="Q418" s="226"/>
      <c r="R418" s="226"/>
      <c r="S418" s="226"/>
      <c r="T418" s="227"/>
      <c r="AT418" s="228" t="s">
        <v>191</v>
      </c>
      <c r="AU418" s="228" t="s">
        <v>83</v>
      </c>
      <c r="AV418" s="12" t="s">
        <v>83</v>
      </c>
      <c r="AW418" s="12" t="s">
        <v>37</v>
      </c>
      <c r="AX418" s="12" t="s">
        <v>81</v>
      </c>
      <c r="AY418" s="228" t="s">
        <v>182</v>
      </c>
    </row>
    <row r="419" spans="2:65" s="1" customFormat="1" ht="16.5" customHeight="1">
      <c r="B419" s="43"/>
      <c r="C419" s="257" t="s">
        <v>424</v>
      </c>
      <c r="D419" s="257" t="s">
        <v>304</v>
      </c>
      <c r="E419" s="258" t="s">
        <v>1462</v>
      </c>
      <c r="F419" s="259" t="s">
        <v>1463</v>
      </c>
      <c r="G419" s="260" t="s">
        <v>204</v>
      </c>
      <c r="H419" s="261">
        <v>10</v>
      </c>
      <c r="I419" s="262"/>
      <c r="J419" s="263">
        <f>ROUND(I419*H419,2)</f>
        <v>0</v>
      </c>
      <c r="K419" s="259" t="s">
        <v>188</v>
      </c>
      <c r="L419" s="264"/>
      <c r="M419" s="265" t="s">
        <v>21</v>
      </c>
      <c r="N419" s="266" t="s">
        <v>45</v>
      </c>
      <c r="O419" s="44"/>
      <c r="P419" s="214">
        <f>O419*H419</f>
        <v>0</v>
      </c>
      <c r="Q419" s="214">
        <v>0.185</v>
      </c>
      <c r="R419" s="214">
        <f>Q419*H419</f>
        <v>1.85</v>
      </c>
      <c r="S419" s="214">
        <v>0</v>
      </c>
      <c r="T419" s="215">
        <f>S419*H419</f>
        <v>0</v>
      </c>
      <c r="AR419" s="26" t="s">
        <v>218</v>
      </c>
      <c r="AT419" s="26" t="s">
        <v>304</v>
      </c>
      <c r="AU419" s="26" t="s">
        <v>83</v>
      </c>
      <c r="AY419" s="26" t="s">
        <v>182</v>
      </c>
      <c r="BE419" s="216">
        <f>IF(N419="základní",J419,0)</f>
        <v>0</v>
      </c>
      <c r="BF419" s="216">
        <f>IF(N419="snížená",J419,0)</f>
        <v>0</v>
      </c>
      <c r="BG419" s="216">
        <f>IF(N419="zákl. přenesená",J419,0)</f>
        <v>0</v>
      </c>
      <c r="BH419" s="216">
        <f>IF(N419="sníž. přenesená",J419,0)</f>
        <v>0</v>
      </c>
      <c r="BI419" s="216">
        <f>IF(N419="nulová",J419,0)</f>
        <v>0</v>
      </c>
      <c r="BJ419" s="26" t="s">
        <v>81</v>
      </c>
      <c r="BK419" s="216">
        <f>ROUND(I419*H419,2)</f>
        <v>0</v>
      </c>
      <c r="BL419" s="26" t="s">
        <v>189</v>
      </c>
      <c r="BM419" s="26" t="s">
        <v>1464</v>
      </c>
    </row>
    <row r="420" spans="2:65" s="12" customFormat="1" ht="13.5">
      <c r="B420" s="217"/>
      <c r="C420" s="218"/>
      <c r="D420" s="219" t="s">
        <v>191</v>
      </c>
      <c r="E420" s="220" t="s">
        <v>21</v>
      </c>
      <c r="F420" s="221" t="s">
        <v>1383</v>
      </c>
      <c r="G420" s="218"/>
      <c r="H420" s="222">
        <v>1</v>
      </c>
      <c r="I420" s="223"/>
      <c r="J420" s="218"/>
      <c r="K420" s="218"/>
      <c r="L420" s="224"/>
      <c r="M420" s="225"/>
      <c r="N420" s="226"/>
      <c r="O420" s="226"/>
      <c r="P420" s="226"/>
      <c r="Q420" s="226"/>
      <c r="R420" s="226"/>
      <c r="S420" s="226"/>
      <c r="T420" s="227"/>
      <c r="AT420" s="228" t="s">
        <v>191</v>
      </c>
      <c r="AU420" s="228" t="s">
        <v>83</v>
      </c>
      <c r="AV420" s="12" t="s">
        <v>83</v>
      </c>
      <c r="AW420" s="12" t="s">
        <v>37</v>
      </c>
      <c r="AX420" s="12" t="s">
        <v>74</v>
      </c>
      <c r="AY420" s="228" t="s">
        <v>182</v>
      </c>
    </row>
    <row r="421" spans="2:65" s="12" customFormat="1" ht="13.5">
      <c r="B421" s="217"/>
      <c r="C421" s="218"/>
      <c r="D421" s="219" t="s">
        <v>191</v>
      </c>
      <c r="E421" s="220" t="s">
        <v>21</v>
      </c>
      <c r="F421" s="221" t="s">
        <v>1384</v>
      </c>
      <c r="G421" s="218"/>
      <c r="H421" s="222">
        <v>1</v>
      </c>
      <c r="I421" s="223"/>
      <c r="J421" s="218"/>
      <c r="K421" s="218"/>
      <c r="L421" s="224"/>
      <c r="M421" s="225"/>
      <c r="N421" s="226"/>
      <c r="O421" s="226"/>
      <c r="P421" s="226"/>
      <c r="Q421" s="226"/>
      <c r="R421" s="226"/>
      <c r="S421" s="226"/>
      <c r="T421" s="227"/>
      <c r="AT421" s="228" t="s">
        <v>191</v>
      </c>
      <c r="AU421" s="228" t="s">
        <v>83</v>
      </c>
      <c r="AV421" s="12" t="s">
        <v>83</v>
      </c>
      <c r="AW421" s="12" t="s">
        <v>37</v>
      </c>
      <c r="AX421" s="12" t="s">
        <v>74</v>
      </c>
      <c r="AY421" s="228" t="s">
        <v>182</v>
      </c>
    </row>
    <row r="422" spans="2:65" s="12" customFormat="1" ht="13.5">
      <c r="B422" s="217"/>
      <c r="C422" s="218"/>
      <c r="D422" s="219" t="s">
        <v>191</v>
      </c>
      <c r="E422" s="220" t="s">
        <v>21</v>
      </c>
      <c r="F422" s="221" t="s">
        <v>1370</v>
      </c>
      <c r="G422" s="218"/>
      <c r="H422" s="222">
        <v>1</v>
      </c>
      <c r="I422" s="223"/>
      <c r="J422" s="218"/>
      <c r="K422" s="218"/>
      <c r="L422" s="224"/>
      <c r="M422" s="225"/>
      <c r="N422" s="226"/>
      <c r="O422" s="226"/>
      <c r="P422" s="226"/>
      <c r="Q422" s="226"/>
      <c r="R422" s="226"/>
      <c r="S422" s="226"/>
      <c r="T422" s="227"/>
      <c r="AT422" s="228" t="s">
        <v>191</v>
      </c>
      <c r="AU422" s="228" t="s">
        <v>83</v>
      </c>
      <c r="AV422" s="12" t="s">
        <v>83</v>
      </c>
      <c r="AW422" s="12" t="s">
        <v>37</v>
      </c>
      <c r="AX422" s="12" t="s">
        <v>74</v>
      </c>
      <c r="AY422" s="228" t="s">
        <v>182</v>
      </c>
    </row>
    <row r="423" spans="2:65" s="12" customFormat="1" ht="13.5">
      <c r="B423" s="217"/>
      <c r="C423" s="218"/>
      <c r="D423" s="219" t="s">
        <v>191</v>
      </c>
      <c r="E423" s="220" t="s">
        <v>21</v>
      </c>
      <c r="F423" s="221" t="s">
        <v>1465</v>
      </c>
      <c r="G423" s="218"/>
      <c r="H423" s="222">
        <v>1</v>
      </c>
      <c r="I423" s="223"/>
      <c r="J423" s="218"/>
      <c r="K423" s="218"/>
      <c r="L423" s="224"/>
      <c r="M423" s="225"/>
      <c r="N423" s="226"/>
      <c r="O423" s="226"/>
      <c r="P423" s="226"/>
      <c r="Q423" s="226"/>
      <c r="R423" s="226"/>
      <c r="S423" s="226"/>
      <c r="T423" s="227"/>
      <c r="AT423" s="228" t="s">
        <v>191</v>
      </c>
      <c r="AU423" s="228" t="s">
        <v>83</v>
      </c>
      <c r="AV423" s="12" t="s">
        <v>83</v>
      </c>
      <c r="AW423" s="12" t="s">
        <v>37</v>
      </c>
      <c r="AX423" s="12" t="s">
        <v>74</v>
      </c>
      <c r="AY423" s="228" t="s">
        <v>182</v>
      </c>
    </row>
    <row r="424" spans="2:65" s="12" customFormat="1" ht="13.5">
      <c r="B424" s="217"/>
      <c r="C424" s="218"/>
      <c r="D424" s="219" t="s">
        <v>191</v>
      </c>
      <c r="E424" s="220" t="s">
        <v>21</v>
      </c>
      <c r="F424" s="221" t="s">
        <v>1466</v>
      </c>
      <c r="G424" s="218"/>
      <c r="H424" s="222">
        <v>1</v>
      </c>
      <c r="I424" s="223"/>
      <c r="J424" s="218"/>
      <c r="K424" s="218"/>
      <c r="L424" s="224"/>
      <c r="M424" s="225"/>
      <c r="N424" s="226"/>
      <c r="O424" s="226"/>
      <c r="P424" s="226"/>
      <c r="Q424" s="226"/>
      <c r="R424" s="226"/>
      <c r="S424" s="226"/>
      <c r="T424" s="227"/>
      <c r="AT424" s="228" t="s">
        <v>191</v>
      </c>
      <c r="AU424" s="228" t="s">
        <v>83</v>
      </c>
      <c r="AV424" s="12" t="s">
        <v>83</v>
      </c>
      <c r="AW424" s="12" t="s">
        <v>37</v>
      </c>
      <c r="AX424" s="12" t="s">
        <v>74</v>
      </c>
      <c r="AY424" s="228" t="s">
        <v>182</v>
      </c>
    </row>
    <row r="425" spans="2:65" s="12" customFormat="1" ht="13.5">
      <c r="B425" s="217"/>
      <c r="C425" s="218"/>
      <c r="D425" s="219" t="s">
        <v>191</v>
      </c>
      <c r="E425" s="220" t="s">
        <v>21</v>
      </c>
      <c r="F425" s="221" t="s">
        <v>1372</v>
      </c>
      <c r="G425" s="218"/>
      <c r="H425" s="222">
        <v>1</v>
      </c>
      <c r="I425" s="223"/>
      <c r="J425" s="218"/>
      <c r="K425" s="218"/>
      <c r="L425" s="224"/>
      <c r="M425" s="225"/>
      <c r="N425" s="226"/>
      <c r="O425" s="226"/>
      <c r="P425" s="226"/>
      <c r="Q425" s="226"/>
      <c r="R425" s="226"/>
      <c r="S425" s="226"/>
      <c r="T425" s="227"/>
      <c r="AT425" s="228" t="s">
        <v>191</v>
      </c>
      <c r="AU425" s="228" t="s">
        <v>83</v>
      </c>
      <c r="AV425" s="12" t="s">
        <v>83</v>
      </c>
      <c r="AW425" s="12" t="s">
        <v>37</v>
      </c>
      <c r="AX425" s="12" t="s">
        <v>74</v>
      </c>
      <c r="AY425" s="228" t="s">
        <v>182</v>
      </c>
    </row>
    <row r="426" spans="2:65" s="12" customFormat="1" ht="13.5">
      <c r="B426" s="217"/>
      <c r="C426" s="218"/>
      <c r="D426" s="219" t="s">
        <v>191</v>
      </c>
      <c r="E426" s="220" t="s">
        <v>21</v>
      </c>
      <c r="F426" s="221" t="s">
        <v>1360</v>
      </c>
      <c r="G426" s="218"/>
      <c r="H426" s="222">
        <v>1</v>
      </c>
      <c r="I426" s="223"/>
      <c r="J426" s="218"/>
      <c r="K426" s="218"/>
      <c r="L426" s="224"/>
      <c r="M426" s="225"/>
      <c r="N426" s="226"/>
      <c r="O426" s="226"/>
      <c r="P426" s="226"/>
      <c r="Q426" s="226"/>
      <c r="R426" s="226"/>
      <c r="S426" s="226"/>
      <c r="T426" s="227"/>
      <c r="AT426" s="228" t="s">
        <v>191</v>
      </c>
      <c r="AU426" s="228" t="s">
        <v>83</v>
      </c>
      <c r="AV426" s="12" t="s">
        <v>83</v>
      </c>
      <c r="AW426" s="12" t="s">
        <v>37</v>
      </c>
      <c r="AX426" s="12" t="s">
        <v>74</v>
      </c>
      <c r="AY426" s="228" t="s">
        <v>182</v>
      </c>
    </row>
    <row r="427" spans="2:65" s="12" customFormat="1" ht="13.5">
      <c r="B427" s="217"/>
      <c r="C427" s="218"/>
      <c r="D427" s="219" t="s">
        <v>191</v>
      </c>
      <c r="E427" s="220" t="s">
        <v>21</v>
      </c>
      <c r="F427" s="221" t="s">
        <v>1375</v>
      </c>
      <c r="G427" s="218"/>
      <c r="H427" s="222">
        <v>1</v>
      </c>
      <c r="I427" s="223"/>
      <c r="J427" s="218"/>
      <c r="K427" s="218"/>
      <c r="L427" s="224"/>
      <c r="M427" s="225"/>
      <c r="N427" s="226"/>
      <c r="O427" s="226"/>
      <c r="P427" s="226"/>
      <c r="Q427" s="226"/>
      <c r="R427" s="226"/>
      <c r="S427" s="226"/>
      <c r="T427" s="227"/>
      <c r="AT427" s="228" t="s">
        <v>191</v>
      </c>
      <c r="AU427" s="228" t="s">
        <v>83</v>
      </c>
      <c r="AV427" s="12" t="s">
        <v>83</v>
      </c>
      <c r="AW427" s="12" t="s">
        <v>37</v>
      </c>
      <c r="AX427" s="12" t="s">
        <v>74</v>
      </c>
      <c r="AY427" s="228" t="s">
        <v>182</v>
      </c>
    </row>
    <row r="428" spans="2:65" s="12" customFormat="1" ht="13.5">
      <c r="B428" s="217"/>
      <c r="C428" s="218"/>
      <c r="D428" s="219" t="s">
        <v>191</v>
      </c>
      <c r="E428" s="220" t="s">
        <v>21</v>
      </c>
      <c r="F428" s="221" t="s">
        <v>1377</v>
      </c>
      <c r="G428" s="218"/>
      <c r="H428" s="222">
        <v>1</v>
      </c>
      <c r="I428" s="223"/>
      <c r="J428" s="218"/>
      <c r="K428" s="218"/>
      <c r="L428" s="224"/>
      <c r="M428" s="225"/>
      <c r="N428" s="226"/>
      <c r="O428" s="226"/>
      <c r="P428" s="226"/>
      <c r="Q428" s="226"/>
      <c r="R428" s="226"/>
      <c r="S428" s="226"/>
      <c r="T428" s="227"/>
      <c r="AT428" s="228" t="s">
        <v>191</v>
      </c>
      <c r="AU428" s="228" t="s">
        <v>83</v>
      </c>
      <c r="AV428" s="12" t="s">
        <v>83</v>
      </c>
      <c r="AW428" s="12" t="s">
        <v>37</v>
      </c>
      <c r="AX428" s="12" t="s">
        <v>74</v>
      </c>
      <c r="AY428" s="228" t="s">
        <v>182</v>
      </c>
    </row>
    <row r="429" spans="2:65" s="12" customFormat="1" ht="13.5">
      <c r="B429" s="217"/>
      <c r="C429" s="218"/>
      <c r="D429" s="219" t="s">
        <v>191</v>
      </c>
      <c r="E429" s="220" t="s">
        <v>21</v>
      </c>
      <c r="F429" s="221" t="s">
        <v>1353</v>
      </c>
      <c r="G429" s="218"/>
      <c r="H429" s="222">
        <v>1</v>
      </c>
      <c r="I429" s="223"/>
      <c r="J429" s="218"/>
      <c r="K429" s="218"/>
      <c r="L429" s="224"/>
      <c r="M429" s="225"/>
      <c r="N429" s="226"/>
      <c r="O429" s="226"/>
      <c r="P429" s="226"/>
      <c r="Q429" s="226"/>
      <c r="R429" s="226"/>
      <c r="S429" s="226"/>
      <c r="T429" s="227"/>
      <c r="AT429" s="228" t="s">
        <v>191</v>
      </c>
      <c r="AU429" s="228" t="s">
        <v>83</v>
      </c>
      <c r="AV429" s="12" t="s">
        <v>83</v>
      </c>
      <c r="AW429" s="12" t="s">
        <v>37</v>
      </c>
      <c r="AX429" s="12" t="s">
        <v>74</v>
      </c>
      <c r="AY429" s="228" t="s">
        <v>182</v>
      </c>
    </row>
    <row r="430" spans="2:65" s="14" customFormat="1" ht="13.5">
      <c r="B430" s="246"/>
      <c r="C430" s="247"/>
      <c r="D430" s="219" t="s">
        <v>191</v>
      </c>
      <c r="E430" s="248" t="s">
        <v>21</v>
      </c>
      <c r="F430" s="249" t="s">
        <v>281</v>
      </c>
      <c r="G430" s="247"/>
      <c r="H430" s="250">
        <v>10</v>
      </c>
      <c r="I430" s="251"/>
      <c r="J430" s="247"/>
      <c r="K430" s="247"/>
      <c r="L430" s="252"/>
      <c r="M430" s="253"/>
      <c r="N430" s="254"/>
      <c r="O430" s="254"/>
      <c r="P430" s="254"/>
      <c r="Q430" s="254"/>
      <c r="R430" s="254"/>
      <c r="S430" s="254"/>
      <c r="T430" s="255"/>
      <c r="AT430" s="256" t="s">
        <v>191</v>
      </c>
      <c r="AU430" s="256" t="s">
        <v>83</v>
      </c>
      <c r="AV430" s="14" t="s">
        <v>189</v>
      </c>
      <c r="AW430" s="14" t="s">
        <v>37</v>
      </c>
      <c r="AX430" s="14" t="s">
        <v>81</v>
      </c>
      <c r="AY430" s="256" t="s">
        <v>182</v>
      </c>
    </row>
    <row r="431" spans="2:65" s="1" customFormat="1" ht="16.5" customHeight="1">
      <c r="B431" s="43"/>
      <c r="C431" s="257" t="s">
        <v>428</v>
      </c>
      <c r="D431" s="257" t="s">
        <v>304</v>
      </c>
      <c r="E431" s="258" t="s">
        <v>1467</v>
      </c>
      <c r="F431" s="259" t="s">
        <v>1468</v>
      </c>
      <c r="G431" s="260" t="s">
        <v>204</v>
      </c>
      <c r="H431" s="261">
        <v>9</v>
      </c>
      <c r="I431" s="262"/>
      <c r="J431" s="263">
        <f>ROUND(I431*H431,2)</f>
        <v>0</v>
      </c>
      <c r="K431" s="259" t="s">
        <v>188</v>
      </c>
      <c r="L431" s="264"/>
      <c r="M431" s="265" t="s">
        <v>21</v>
      </c>
      <c r="N431" s="266" t="s">
        <v>45</v>
      </c>
      <c r="O431" s="44"/>
      <c r="P431" s="214">
        <f>O431*H431</f>
        <v>0</v>
      </c>
      <c r="Q431" s="214">
        <v>0.37</v>
      </c>
      <c r="R431" s="214">
        <f>Q431*H431</f>
        <v>3.33</v>
      </c>
      <c r="S431" s="214">
        <v>0</v>
      </c>
      <c r="T431" s="215">
        <f>S431*H431</f>
        <v>0</v>
      </c>
      <c r="AR431" s="26" t="s">
        <v>218</v>
      </c>
      <c r="AT431" s="26" t="s">
        <v>304</v>
      </c>
      <c r="AU431" s="26" t="s">
        <v>83</v>
      </c>
      <c r="AY431" s="26" t="s">
        <v>182</v>
      </c>
      <c r="BE431" s="216">
        <f>IF(N431="základní",J431,0)</f>
        <v>0</v>
      </c>
      <c r="BF431" s="216">
        <f>IF(N431="snížená",J431,0)</f>
        <v>0</v>
      </c>
      <c r="BG431" s="216">
        <f>IF(N431="zákl. přenesená",J431,0)</f>
        <v>0</v>
      </c>
      <c r="BH431" s="216">
        <f>IF(N431="sníž. přenesená",J431,0)</f>
        <v>0</v>
      </c>
      <c r="BI431" s="216">
        <f>IF(N431="nulová",J431,0)</f>
        <v>0</v>
      </c>
      <c r="BJ431" s="26" t="s">
        <v>81</v>
      </c>
      <c r="BK431" s="216">
        <f>ROUND(I431*H431,2)</f>
        <v>0</v>
      </c>
      <c r="BL431" s="26" t="s">
        <v>189</v>
      </c>
      <c r="BM431" s="26" t="s">
        <v>1469</v>
      </c>
    </row>
    <row r="432" spans="2:65" s="12" customFormat="1" ht="13.5">
      <c r="B432" s="217"/>
      <c r="C432" s="218"/>
      <c r="D432" s="219" t="s">
        <v>191</v>
      </c>
      <c r="E432" s="220" t="s">
        <v>21</v>
      </c>
      <c r="F432" s="221" t="s">
        <v>1367</v>
      </c>
      <c r="G432" s="218"/>
      <c r="H432" s="222">
        <v>1</v>
      </c>
      <c r="I432" s="223"/>
      <c r="J432" s="218"/>
      <c r="K432" s="218"/>
      <c r="L432" s="224"/>
      <c r="M432" s="225"/>
      <c r="N432" s="226"/>
      <c r="O432" s="226"/>
      <c r="P432" s="226"/>
      <c r="Q432" s="226"/>
      <c r="R432" s="226"/>
      <c r="S432" s="226"/>
      <c r="T432" s="227"/>
      <c r="AT432" s="228" t="s">
        <v>191</v>
      </c>
      <c r="AU432" s="228" t="s">
        <v>83</v>
      </c>
      <c r="AV432" s="12" t="s">
        <v>83</v>
      </c>
      <c r="AW432" s="12" t="s">
        <v>37</v>
      </c>
      <c r="AX432" s="12" t="s">
        <v>74</v>
      </c>
      <c r="AY432" s="228" t="s">
        <v>182</v>
      </c>
    </row>
    <row r="433" spans="2:65" s="12" customFormat="1" ht="13.5">
      <c r="B433" s="217"/>
      <c r="C433" s="218"/>
      <c r="D433" s="219" t="s">
        <v>191</v>
      </c>
      <c r="E433" s="220" t="s">
        <v>21</v>
      </c>
      <c r="F433" s="221" t="s">
        <v>1470</v>
      </c>
      <c r="G433" s="218"/>
      <c r="H433" s="222">
        <v>1</v>
      </c>
      <c r="I433" s="223"/>
      <c r="J433" s="218"/>
      <c r="K433" s="218"/>
      <c r="L433" s="224"/>
      <c r="M433" s="225"/>
      <c r="N433" s="226"/>
      <c r="O433" s="226"/>
      <c r="P433" s="226"/>
      <c r="Q433" s="226"/>
      <c r="R433" s="226"/>
      <c r="S433" s="226"/>
      <c r="T433" s="227"/>
      <c r="AT433" s="228" t="s">
        <v>191</v>
      </c>
      <c r="AU433" s="228" t="s">
        <v>83</v>
      </c>
      <c r="AV433" s="12" t="s">
        <v>83</v>
      </c>
      <c r="AW433" s="12" t="s">
        <v>37</v>
      </c>
      <c r="AX433" s="12" t="s">
        <v>74</v>
      </c>
      <c r="AY433" s="228" t="s">
        <v>182</v>
      </c>
    </row>
    <row r="434" spans="2:65" s="12" customFormat="1" ht="13.5">
      <c r="B434" s="217"/>
      <c r="C434" s="218"/>
      <c r="D434" s="219" t="s">
        <v>191</v>
      </c>
      <c r="E434" s="220" t="s">
        <v>21</v>
      </c>
      <c r="F434" s="221" t="s">
        <v>1465</v>
      </c>
      <c r="G434" s="218"/>
      <c r="H434" s="222">
        <v>1</v>
      </c>
      <c r="I434" s="223"/>
      <c r="J434" s="218"/>
      <c r="K434" s="218"/>
      <c r="L434" s="224"/>
      <c r="M434" s="225"/>
      <c r="N434" s="226"/>
      <c r="O434" s="226"/>
      <c r="P434" s="226"/>
      <c r="Q434" s="226"/>
      <c r="R434" s="226"/>
      <c r="S434" s="226"/>
      <c r="T434" s="227"/>
      <c r="AT434" s="228" t="s">
        <v>191</v>
      </c>
      <c r="AU434" s="228" t="s">
        <v>83</v>
      </c>
      <c r="AV434" s="12" t="s">
        <v>83</v>
      </c>
      <c r="AW434" s="12" t="s">
        <v>37</v>
      </c>
      <c r="AX434" s="12" t="s">
        <v>74</v>
      </c>
      <c r="AY434" s="228" t="s">
        <v>182</v>
      </c>
    </row>
    <row r="435" spans="2:65" s="12" customFormat="1" ht="13.5">
      <c r="B435" s="217"/>
      <c r="C435" s="218"/>
      <c r="D435" s="219" t="s">
        <v>191</v>
      </c>
      <c r="E435" s="220" t="s">
        <v>21</v>
      </c>
      <c r="F435" s="221" t="s">
        <v>1350</v>
      </c>
      <c r="G435" s="218"/>
      <c r="H435" s="222">
        <v>1</v>
      </c>
      <c r="I435" s="223"/>
      <c r="J435" s="218"/>
      <c r="K435" s="218"/>
      <c r="L435" s="224"/>
      <c r="M435" s="225"/>
      <c r="N435" s="226"/>
      <c r="O435" s="226"/>
      <c r="P435" s="226"/>
      <c r="Q435" s="226"/>
      <c r="R435" s="226"/>
      <c r="S435" s="226"/>
      <c r="T435" s="227"/>
      <c r="AT435" s="228" t="s">
        <v>191</v>
      </c>
      <c r="AU435" s="228" t="s">
        <v>83</v>
      </c>
      <c r="AV435" s="12" t="s">
        <v>83</v>
      </c>
      <c r="AW435" s="12" t="s">
        <v>37</v>
      </c>
      <c r="AX435" s="12" t="s">
        <v>74</v>
      </c>
      <c r="AY435" s="228" t="s">
        <v>182</v>
      </c>
    </row>
    <row r="436" spans="2:65" s="12" customFormat="1" ht="13.5">
      <c r="B436" s="217"/>
      <c r="C436" s="218"/>
      <c r="D436" s="219" t="s">
        <v>191</v>
      </c>
      <c r="E436" s="220" t="s">
        <v>21</v>
      </c>
      <c r="F436" s="221" t="s">
        <v>1371</v>
      </c>
      <c r="G436" s="218"/>
      <c r="H436" s="222">
        <v>1</v>
      </c>
      <c r="I436" s="223"/>
      <c r="J436" s="218"/>
      <c r="K436" s="218"/>
      <c r="L436" s="224"/>
      <c r="M436" s="225"/>
      <c r="N436" s="226"/>
      <c r="O436" s="226"/>
      <c r="P436" s="226"/>
      <c r="Q436" s="226"/>
      <c r="R436" s="226"/>
      <c r="S436" s="226"/>
      <c r="T436" s="227"/>
      <c r="AT436" s="228" t="s">
        <v>191</v>
      </c>
      <c r="AU436" s="228" t="s">
        <v>83</v>
      </c>
      <c r="AV436" s="12" t="s">
        <v>83</v>
      </c>
      <c r="AW436" s="12" t="s">
        <v>37</v>
      </c>
      <c r="AX436" s="12" t="s">
        <v>74</v>
      </c>
      <c r="AY436" s="228" t="s">
        <v>182</v>
      </c>
    </row>
    <row r="437" spans="2:65" s="12" customFormat="1" ht="13.5">
      <c r="B437" s="217"/>
      <c r="C437" s="218"/>
      <c r="D437" s="219" t="s">
        <v>191</v>
      </c>
      <c r="E437" s="220" t="s">
        <v>21</v>
      </c>
      <c r="F437" s="221" t="s">
        <v>1374</v>
      </c>
      <c r="G437" s="218"/>
      <c r="H437" s="222">
        <v>1</v>
      </c>
      <c r="I437" s="223"/>
      <c r="J437" s="218"/>
      <c r="K437" s="218"/>
      <c r="L437" s="224"/>
      <c r="M437" s="225"/>
      <c r="N437" s="226"/>
      <c r="O437" s="226"/>
      <c r="P437" s="226"/>
      <c r="Q437" s="226"/>
      <c r="R437" s="226"/>
      <c r="S437" s="226"/>
      <c r="T437" s="227"/>
      <c r="AT437" s="228" t="s">
        <v>191</v>
      </c>
      <c r="AU437" s="228" t="s">
        <v>83</v>
      </c>
      <c r="AV437" s="12" t="s">
        <v>83</v>
      </c>
      <c r="AW437" s="12" t="s">
        <v>37</v>
      </c>
      <c r="AX437" s="12" t="s">
        <v>74</v>
      </c>
      <c r="AY437" s="228" t="s">
        <v>182</v>
      </c>
    </row>
    <row r="438" spans="2:65" s="12" customFormat="1" ht="13.5">
      <c r="B438" s="217"/>
      <c r="C438" s="218"/>
      <c r="D438" s="219" t="s">
        <v>191</v>
      </c>
      <c r="E438" s="220" t="s">
        <v>21</v>
      </c>
      <c r="F438" s="221" t="s">
        <v>1351</v>
      </c>
      <c r="G438" s="218"/>
      <c r="H438" s="222">
        <v>1</v>
      </c>
      <c r="I438" s="223"/>
      <c r="J438" s="218"/>
      <c r="K438" s="218"/>
      <c r="L438" s="224"/>
      <c r="M438" s="225"/>
      <c r="N438" s="226"/>
      <c r="O438" s="226"/>
      <c r="P438" s="226"/>
      <c r="Q438" s="226"/>
      <c r="R438" s="226"/>
      <c r="S438" s="226"/>
      <c r="T438" s="227"/>
      <c r="AT438" s="228" t="s">
        <v>191</v>
      </c>
      <c r="AU438" s="228" t="s">
        <v>83</v>
      </c>
      <c r="AV438" s="12" t="s">
        <v>83</v>
      </c>
      <c r="AW438" s="12" t="s">
        <v>37</v>
      </c>
      <c r="AX438" s="12" t="s">
        <v>74</v>
      </c>
      <c r="AY438" s="228" t="s">
        <v>182</v>
      </c>
    </row>
    <row r="439" spans="2:65" s="12" customFormat="1" ht="13.5">
      <c r="B439" s="217"/>
      <c r="C439" s="218"/>
      <c r="D439" s="219" t="s">
        <v>191</v>
      </c>
      <c r="E439" s="220" t="s">
        <v>21</v>
      </c>
      <c r="F439" s="221" t="s">
        <v>1352</v>
      </c>
      <c r="G439" s="218"/>
      <c r="H439" s="222">
        <v>1</v>
      </c>
      <c r="I439" s="223"/>
      <c r="J439" s="218"/>
      <c r="K439" s="218"/>
      <c r="L439" s="224"/>
      <c r="M439" s="225"/>
      <c r="N439" s="226"/>
      <c r="O439" s="226"/>
      <c r="P439" s="226"/>
      <c r="Q439" s="226"/>
      <c r="R439" s="226"/>
      <c r="S439" s="226"/>
      <c r="T439" s="227"/>
      <c r="AT439" s="228" t="s">
        <v>191</v>
      </c>
      <c r="AU439" s="228" t="s">
        <v>83</v>
      </c>
      <c r="AV439" s="12" t="s">
        <v>83</v>
      </c>
      <c r="AW439" s="12" t="s">
        <v>37</v>
      </c>
      <c r="AX439" s="12" t="s">
        <v>74</v>
      </c>
      <c r="AY439" s="228" t="s">
        <v>182</v>
      </c>
    </row>
    <row r="440" spans="2:65" s="12" customFormat="1" ht="13.5">
      <c r="B440" s="217"/>
      <c r="C440" s="218"/>
      <c r="D440" s="219" t="s">
        <v>191</v>
      </c>
      <c r="E440" s="220" t="s">
        <v>21</v>
      </c>
      <c r="F440" s="221" t="s">
        <v>1377</v>
      </c>
      <c r="G440" s="218"/>
      <c r="H440" s="222">
        <v>1</v>
      </c>
      <c r="I440" s="223"/>
      <c r="J440" s="218"/>
      <c r="K440" s="218"/>
      <c r="L440" s="224"/>
      <c r="M440" s="225"/>
      <c r="N440" s="226"/>
      <c r="O440" s="226"/>
      <c r="P440" s="226"/>
      <c r="Q440" s="226"/>
      <c r="R440" s="226"/>
      <c r="S440" s="226"/>
      <c r="T440" s="227"/>
      <c r="AT440" s="228" t="s">
        <v>191</v>
      </c>
      <c r="AU440" s="228" t="s">
        <v>83</v>
      </c>
      <c r="AV440" s="12" t="s">
        <v>83</v>
      </c>
      <c r="AW440" s="12" t="s">
        <v>37</v>
      </c>
      <c r="AX440" s="12" t="s">
        <v>74</v>
      </c>
      <c r="AY440" s="228" t="s">
        <v>182</v>
      </c>
    </row>
    <row r="441" spans="2:65" s="14" customFormat="1" ht="13.5">
      <c r="B441" s="246"/>
      <c r="C441" s="247"/>
      <c r="D441" s="219" t="s">
        <v>191</v>
      </c>
      <c r="E441" s="248" t="s">
        <v>21</v>
      </c>
      <c r="F441" s="249" t="s">
        <v>281</v>
      </c>
      <c r="G441" s="247"/>
      <c r="H441" s="250">
        <v>9</v>
      </c>
      <c r="I441" s="251"/>
      <c r="J441" s="247"/>
      <c r="K441" s="247"/>
      <c r="L441" s="252"/>
      <c r="M441" s="253"/>
      <c r="N441" s="254"/>
      <c r="O441" s="254"/>
      <c r="P441" s="254"/>
      <c r="Q441" s="254"/>
      <c r="R441" s="254"/>
      <c r="S441" s="254"/>
      <c r="T441" s="255"/>
      <c r="AT441" s="256" t="s">
        <v>191</v>
      </c>
      <c r="AU441" s="256" t="s">
        <v>83</v>
      </c>
      <c r="AV441" s="14" t="s">
        <v>189</v>
      </c>
      <c r="AW441" s="14" t="s">
        <v>37</v>
      </c>
      <c r="AX441" s="14" t="s">
        <v>81</v>
      </c>
      <c r="AY441" s="256" t="s">
        <v>182</v>
      </c>
    </row>
    <row r="442" spans="2:65" s="1" customFormat="1" ht="16.5" customHeight="1">
      <c r="B442" s="43"/>
      <c r="C442" s="257" t="s">
        <v>433</v>
      </c>
      <c r="D442" s="257" t="s">
        <v>304</v>
      </c>
      <c r="E442" s="258" t="s">
        <v>1471</v>
      </c>
      <c r="F442" s="259" t="s">
        <v>1472</v>
      </c>
      <c r="G442" s="260" t="s">
        <v>204</v>
      </c>
      <c r="H442" s="261">
        <v>10</v>
      </c>
      <c r="I442" s="262"/>
      <c r="J442" s="263">
        <f>ROUND(I442*H442,2)</f>
        <v>0</v>
      </c>
      <c r="K442" s="259" t="s">
        <v>188</v>
      </c>
      <c r="L442" s="264"/>
      <c r="M442" s="265" t="s">
        <v>21</v>
      </c>
      <c r="N442" s="266" t="s">
        <v>45</v>
      </c>
      <c r="O442" s="44"/>
      <c r="P442" s="214">
        <f>O442*H442</f>
        <v>0</v>
      </c>
      <c r="Q442" s="214">
        <v>0.74</v>
      </c>
      <c r="R442" s="214">
        <f>Q442*H442</f>
        <v>7.4</v>
      </c>
      <c r="S442" s="214">
        <v>0</v>
      </c>
      <c r="T442" s="215">
        <f>S442*H442</f>
        <v>0</v>
      </c>
      <c r="AR442" s="26" t="s">
        <v>218</v>
      </c>
      <c r="AT442" s="26" t="s">
        <v>304</v>
      </c>
      <c r="AU442" s="26" t="s">
        <v>83</v>
      </c>
      <c r="AY442" s="26" t="s">
        <v>182</v>
      </c>
      <c r="BE442" s="216">
        <f>IF(N442="základní",J442,0)</f>
        <v>0</v>
      </c>
      <c r="BF442" s="216">
        <f>IF(N442="snížená",J442,0)</f>
        <v>0</v>
      </c>
      <c r="BG442" s="216">
        <f>IF(N442="zákl. přenesená",J442,0)</f>
        <v>0</v>
      </c>
      <c r="BH442" s="216">
        <f>IF(N442="sníž. přenesená",J442,0)</f>
        <v>0</v>
      </c>
      <c r="BI442" s="216">
        <f>IF(N442="nulová",J442,0)</f>
        <v>0</v>
      </c>
      <c r="BJ442" s="26" t="s">
        <v>81</v>
      </c>
      <c r="BK442" s="216">
        <f>ROUND(I442*H442,2)</f>
        <v>0</v>
      </c>
      <c r="BL442" s="26" t="s">
        <v>189</v>
      </c>
      <c r="BM442" s="26" t="s">
        <v>1473</v>
      </c>
    </row>
    <row r="443" spans="2:65" s="12" customFormat="1" ht="13.5">
      <c r="B443" s="217"/>
      <c r="C443" s="218"/>
      <c r="D443" s="219" t="s">
        <v>191</v>
      </c>
      <c r="E443" s="220" t="s">
        <v>21</v>
      </c>
      <c r="F443" s="221" t="s">
        <v>1349</v>
      </c>
      <c r="G443" s="218"/>
      <c r="H443" s="222">
        <v>1</v>
      </c>
      <c r="I443" s="223"/>
      <c r="J443" s="218"/>
      <c r="K443" s="218"/>
      <c r="L443" s="224"/>
      <c r="M443" s="225"/>
      <c r="N443" s="226"/>
      <c r="O443" s="226"/>
      <c r="P443" s="226"/>
      <c r="Q443" s="226"/>
      <c r="R443" s="226"/>
      <c r="S443" s="226"/>
      <c r="T443" s="227"/>
      <c r="AT443" s="228" t="s">
        <v>191</v>
      </c>
      <c r="AU443" s="228" t="s">
        <v>83</v>
      </c>
      <c r="AV443" s="12" t="s">
        <v>83</v>
      </c>
      <c r="AW443" s="12" t="s">
        <v>37</v>
      </c>
      <c r="AX443" s="12" t="s">
        <v>74</v>
      </c>
      <c r="AY443" s="228" t="s">
        <v>182</v>
      </c>
    </row>
    <row r="444" spans="2:65" s="12" customFormat="1" ht="13.5">
      <c r="B444" s="217"/>
      <c r="C444" s="218"/>
      <c r="D444" s="219" t="s">
        <v>191</v>
      </c>
      <c r="E444" s="220" t="s">
        <v>21</v>
      </c>
      <c r="F444" s="221" t="s">
        <v>1386</v>
      </c>
      <c r="G444" s="218"/>
      <c r="H444" s="222">
        <v>1</v>
      </c>
      <c r="I444" s="223"/>
      <c r="J444" s="218"/>
      <c r="K444" s="218"/>
      <c r="L444" s="224"/>
      <c r="M444" s="225"/>
      <c r="N444" s="226"/>
      <c r="O444" s="226"/>
      <c r="P444" s="226"/>
      <c r="Q444" s="226"/>
      <c r="R444" s="226"/>
      <c r="S444" s="226"/>
      <c r="T444" s="227"/>
      <c r="AT444" s="228" t="s">
        <v>191</v>
      </c>
      <c r="AU444" s="228" t="s">
        <v>83</v>
      </c>
      <c r="AV444" s="12" t="s">
        <v>83</v>
      </c>
      <c r="AW444" s="12" t="s">
        <v>37</v>
      </c>
      <c r="AX444" s="12" t="s">
        <v>74</v>
      </c>
      <c r="AY444" s="228" t="s">
        <v>182</v>
      </c>
    </row>
    <row r="445" spans="2:65" s="12" customFormat="1" ht="13.5">
      <c r="B445" s="217"/>
      <c r="C445" s="218"/>
      <c r="D445" s="219" t="s">
        <v>191</v>
      </c>
      <c r="E445" s="220" t="s">
        <v>21</v>
      </c>
      <c r="F445" s="221" t="s">
        <v>1466</v>
      </c>
      <c r="G445" s="218"/>
      <c r="H445" s="222">
        <v>1</v>
      </c>
      <c r="I445" s="223"/>
      <c r="J445" s="218"/>
      <c r="K445" s="218"/>
      <c r="L445" s="224"/>
      <c r="M445" s="225"/>
      <c r="N445" s="226"/>
      <c r="O445" s="226"/>
      <c r="P445" s="226"/>
      <c r="Q445" s="226"/>
      <c r="R445" s="226"/>
      <c r="S445" s="226"/>
      <c r="T445" s="227"/>
      <c r="AT445" s="228" t="s">
        <v>191</v>
      </c>
      <c r="AU445" s="228" t="s">
        <v>83</v>
      </c>
      <c r="AV445" s="12" t="s">
        <v>83</v>
      </c>
      <c r="AW445" s="12" t="s">
        <v>37</v>
      </c>
      <c r="AX445" s="12" t="s">
        <v>74</v>
      </c>
      <c r="AY445" s="228" t="s">
        <v>182</v>
      </c>
    </row>
    <row r="446" spans="2:65" s="12" customFormat="1" ht="13.5">
      <c r="B446" s="217"/>
      <c r="C446" s="218"/>
      <c r="D446" s="219" t="s">
        <v>191</v>
      </c>
      <c r="E446" s="220" t="s">
        <v>21</v>
      </c>
      <c r="F446" s="221" t="s">
        <v>1372</v>
      </c>
      <c r="G446" s="218"/>
      <c r="H446" s="222">
        <v>1</v>
      </c>
      <c r="I446" s="223"/>
      <c r="J446" s="218"/>
      <c r="K446" s="218"/>
      <c r="L446" s="224"/>
      <c r="M446" s="225"/>
      <c r="N446" s="226"/>
      <c r="O446" s="226"/>
      <c r="P446" s="226"/>
      <c r="Q446" s="226"/>
      <c r="R446" s="226"/>
      <c r="S446" s="226"/>
      <c r="T446" s="227"/>
      <c r="AT446" s="228" t="s">
        <v>191</v>
      </c>
      <c r="AU446" s="228" t="s">
        <v>83</v>
      </c>
      <c r="AV446" s="12" t="s">
        <v>83</v>
      </c>
      <c r="AW446" s="12" t="s">
        <v>37</v>
      </c>
      <c r="AX446" s="12" t="s">
        <v>74</v>
      </c>
      <c r="AY446" s="228" t="s">
        <v>182</v>
      </c>
    </row>
    <row r="447" spans="2:65" s="12" customFormat="1" ht="13.5">
      <c r="B447" s="217"/>
      <c r="C447" s="218"/>
      <c r="D447" s="219" t="s">
        <v>191</v>
      </c>
      <c r="E447" s="220" t="s">
        <v>21</v>
      </c>
      <c r="F447" s="221" t="s">
        <v>1360</v>
      </c>
      <c r="G447" s="218"/>
      <c r="H447" s="222">
        <v>1</v>
      </c>
      <c r="I447" s="223"/>
      <c r="J447" s="218"/>
      <c r="K447" s="218"/>
      <c r="L447" s="224"/>
      <c r="M447" s="225"/>
      <c r="N447" s="226"/>
      <c r="O447" s="226"/>
      <c r="P447" s="226"/>
      <c r="Q447" s="226"/>
      <c r="R447" s="226"/>
      <c r="S447" s="226"/>
      <c r="T447" s="227"/>
      <c r="AT447" s="228" t="s">
        <v>191</v>
      </c>
      <c r="AU447" s="228" t="s">
        <v>83</v>
      </c>
      <c r="AV447" s="12" t="s">
        <v>83</v>
      </c>
      <c r="AW447" s="12" t="s">
        <v>37</v>
      </c>
      <c r="AX447" s="12" t="s">
        <v>74</v>
      </c>
      <c r="AY447" s="228" t="s">
        <v>182</v>
      </c>
    </row>
    <row r="448" spans="2:65" s="12" customFormat="1" ht="13.5">
      <c r="B448" s="217"/>
      <c r="C448" s="218"/>
      <c r="D448" s="219" t="s">
        <v>191</v>
      </c>
      <c r="E448" s="220" t="s">
        <v>21</v>
      </c>
      <c r="F448" s="221" t="s">
        <v>1374</v>
      </c>
      <c r="G448" s="218"/>
      <c r="H448" s="222">
        <v>1</v>
      </c>
      <c r="I448" s="223"/>
      <c r="J448" s="218"/>
      <c r="K448" s="218"/>
      <c r="L448" s="224"/>
      <c r="M448" s="225"/>
      <c r="N448" s="226"/>
      <c r="O448" s="226"/>
      <c r="P448" s="226"/>
      <c r="Q448" s="226"/>
      <c r="R448" s="226"/>
      <c r="S448" s="226"/>
      <c r="T448" s="227"/>
      <c r="AT448" s="228" t="s">
        <v>191</v>
      </c>
      <c r="AU448" s="228" t="s">
        <v>83</v>
      </c>
      <c r="AV448" s="12" t="s">
        <v>83</v>
      </c>
      <c r="AW448" s="12" t="s">
        <v>37</v>
      </c>
      <c r="AX448" s="12" t="s">
        <v>74</v>
      </c>
      <c r="AY448" s="228" t="s">
        <v>182</v>
      </c>
    </row>
    <row r="449" spans="2:65" s="12" customFormat="1" ht="13.5">
      <c r="B449" s="217"/>
      <c r="C449" s="218"/>
      <c r="D449" s="219" t="s">
        <v>191</v>
      </c>
      <c r="E449" s="220" t="s">
        <v>21</v>
      </c>
      <c r="F449" s="221" t="s">
        <v>1351</v>
      </c>
      <c r="G449" s="218"/>
      <c r="H449" s="222">
        <v>1</v>
      </c>
      <c r="I449" s="223"/>
      <c r="J449" s="218"/>
      <c r="K449" s="218"/>
      <c r="L449" s="224"/>
      <c r="M449" s="225"/>
      <c r="N449" s="226"/>
      <c r="O449" s="226"/>
      <c r="P449" s="226"/>
      <c r="Q449" s="226"/>
      <c r="R449" s="226"/>
      <c r="S449" s="226"/>
      <c r="T449" s="227"/>
      <c r="AT449" s="228" t="s">
        <v>191</v>
      </c>
      <c r="AU449" s="228" t="s">
        <v>83</v>
      </c>
      <c r="AV449" s="12" t="s">
        <v>83</v>
      </c>
      <c r="AW449" s="12" t="s">
        <v>37</v>
      </c>
      <c r="AX449" s="12" t="s">
        <v>74</v>
      </c>
      <c r="AY449" s="228" t="s">
        <v>182</v>
      </c>
    </row>
    <row r="450" spans="2:65" s="12" customFormat="1" ht="13.5">
      <c r="B450" s="217"/>
      <c r="C450" s="218"/>
      <c r="D450" s="219" t="s">
        <v>191</v>
      </c>
      <c r="E450" s="220" t="s">
        <v>21</v>
      </c>
      <c r="F450" s="221" t="s">
        <v>1352</v>
      </c>
      <c r="G450" s="218"/>
      <c r="H450" s="222">
        <v>1</v>
      </c>
      <c r="I450" s="223"/>
      <c r="J450" s="218"/>
      <c r="K450" s="218"/>
      <c r="L450" s="224"/>
      <c r="M450" s="225"/>
      <c r="N450" s="226"/>
      <c r="O450" s="226"/>
      <c r="P450" s="226"/>
      <c r="Q450" s="226"/>
      <c r="R450" s="226"/>
      <c r="S450" s="226"/>
      <c r="T450" s="227"/>
      <c r="AT450" s="228" t="s">
        <v>191</v>
      </c>
      <c r="AU450" s="228" t="s">
        <v>83</v>
      </c>
      <c r="AV450" s="12" t="s">
        <v>83</v>
      </c>
      <c r="AW450" s="12" t="s">
        <v>37</v>
      </c>
      <c r="AX450" s="12" t="s">
        <v>74</v>
      </c>
      <c r="AY450" s="228" t="s">
        <v>182</v>
      </c>
    </row>
    <row r="451" spans="2:65" s="12" customFormat="1" ht="13.5">
      <c r="B451" s="217"/>
      <c r="C451" s="218"/>
      <c r="D451" s="219" t="s">
        <v>191</v>
      </c>
      <c r="E451" s="220" t="s">
        <v>21</v>
      </c>
      <c r="F451" s="221" t="s">
        <v>1375</v>
      </c>
      <c r="G451" s="218"/>
      <c r="H451" s="222">
        <v>1</v>
      </c>
      <c r="I451" s="223"/>
      <c r="J451" s="218"/>
      <c r="K451" s="218"/>
      <c r="L451" s="224"/>
      <c r="M451" s="225"/>
      <c r="N451" s="226"/>
      <c r="O451" s="226"/>
      <c r="P451" s="226"/>
      <c r="Q451" s="226"/>
      <c r="R451" s="226"/>
      <c r="S451" s="226"/>
      <c r="T451" s="227"/>
      <c r="AT451" s="228" t="s">
        <v>191</v>
      </c>
      <c r="AU451" s="228" t="s">
        <v>83</v>
      </c>
      <c r="AV451" s="12" t="s">
        <v>83</v>
      </c>
      <c r="AW451" s="12" t="s">
        <v>37</v>
      </c>
      <c r="AX451" s="12" t="s">
        <v>74</v>
      </c>
      <c r="AY451" s="228" t="s">
        <v>182</v>
      </c>
    </row>
    <row r="452" spans="2:65" s="12" customFormat="1" ht="13.5">
      <c r="B452" s="217"/>
      <c r="C452" s="218"/>
      <c r="D452" s="219" t="s">
        <v>191</v>
      </c>
      <c r="E452" s="220" t="s">
        <v>21</v>
      </c>
      <c r="F452" s="221" t="s">
        <v>1377</v>
      </c>
      <c r="G452" s="218"/>
      <c r="H452" s="222">
        <v>1</v>
      </c>
      <c r="I452" s="223"/>
      <c r="J452" s="218"/>
      <c r="K452" s="218"/>
      <c r="L452" s="224"/>
      <c r="M452" s="225"/>
      <c r="N452" s="226"/>
      <c r="O452" s="226"/>
      <c r="P452" s="226"/>
      <c r="Q452" s="226"/>
      <c r="R452" s="226"/>
      <c r="S452" s="226"/>
      <c r="T452" s="227"/>
      <c r="AT452" s="228" t="s">
        <v>191</v>
      </c>
      <c r="AU452" s="228" t="s">
        <v>83</v>
      </c>
      <c r="AV452" s="12" t="s">
        <v>83</v>
      </c>
      <c r="AW452" s="12" t="s">
        <v>37</v>
      </c>
      <c r="AX452" s="12" t="s">
        <v>74</v>
      </c>
      <c r="AY452" s="228" t="s">
        <v>182</v>
      </c>
    </row>
    <row r="453" spans="2:65" s="14" customFormat="1" ht="13.5">
      <c r="B453" s="246"/>
      <c r="C453" s="247"/>
      <c r="D453" s="219" t="s">
        <v>191</v>
      </c>
      <c r="E453" s="248" t="s">
        <v>21</v>
      </c>
      <c r="F453" s="249" t="s">
        <v>281</v>
      </c>
      <c r="G453" s="247"/>
      <c r="H453" s="250">
        <v>10</v>
      </c>
      <c r="I453" s="251"/>
      <c r="J453" s="247"/>
      <c r="K453" s="247"/>
      <c r="L453" s="252"/>
      <c r="M453" s="253"/>
      <c r="N453" s="254"/>
      <c r="O453" s="254"/>
      <c r="P453" s="254"/>
      <c r="Q453" s="254"/>
      <c r="R453" s="254"/>
      <c r="S453" s="254"/>
      <c r="T453" s="255"/>
      <c r="AT453" s="256" t="s">
        <v>191</v>
      </c>
      <c r="AU453" s="256" t="s">
        <v>83</v>
      </c>
      <c r="AV453" s="14" t="s">
        <v>189</v>
      </c>
      <c r="AW453" s="14" t="s">
        <v>37</v>
      </c>
      <c r="AX453" s="14" t="s">
        <v>81</v>
      </c>
      <c r="AY453" s="256" t="s">
        <v>182</v>
      </c>
    </row>
    <row r="454" spans="2:65" s="1" customFormat="1" ht="16.5" customHeight="1">
      <c r="B454" s="43"/>
      <c r="C454" s="257" t="s">
        <v>437</v>
      </c>
      <c r="D454" s="257" t="s">
        <v>304</v>
      </c>
      <c r="E454" s="258" t="s">
        <v>1474</v>
      </c>
      <c r="F454" s="259" t="s">
        <v>1475</v>
      </c>
      <c r="G454" s="260" t="s">
        <v>204</v>
      </c>
      <c r="H454" s="261">
        <v>1</v>
      </c>
      <c r="I454" s="262"/>
      <c r="J454" s="263">
        <f>ROUND(I454*H454,2)</f>
        <v>0</v>
      </c>
      <c r="K454" s="259" t="s">
        <v>21</v>
      </c>
      <c r="L454" s="264"/>
      <c r="M454" s="265" t="s">
        <v>21</v>
      </c>
      <c r="N454" s="266" t="s">
        <v>45</v>
      </c>
      <c r="O454" s="44"/>
      <c r="P454" s="214">
        <f>O454*H454</f>
        <v>0</v>
      </c>
      <c r="Q454" s="214">
        <v>0.74</v>
      </c>
      <c r="R454" s="214">
        <f>Q454*H454</f>
        <v>0.74</v>
      </c>
      <c r="S454" s="214">
        <v>0</v>
      </c>
      <c r="T454" s="215">
        <f>S454*H454</f>
        <v>0</v>
      </c>
      <c r="AR454" s="26" t="s">
        <v>218</v>
      </c>
      <c r="AT454" s="26" t="s">
        <v>304</v>
      </c>
      <c r="AU454" s="26" t="s">
        <v>83</v>
      </c>
      <c r="AY454" s="26" t="s">
        <v>182</v>
      </c>
      <c r="BE454" s="216">
        <f>IF(N454="základní",J454,0)</f>
        <v>0</v>
      </c>
      <c r="BF454" s="216">
        <f>IF(N454="snížená",J454,0)</f>
        <v>0</v>
      </c>
      <c r="BG454" s="216">
        <f>IF(N454="zákl. přenesená",J454,0)</f>
        <v>0</v>
      </c>
      <c r="BH454" s="216">
        <f>IF(N454="sníž. přenesená",J454,0)</f>
        <v>0</v>
      </c>
      <c r="BI454" s="216">
        <f>IF(N454="nulová",J454,0)</f>
        <v>0</v>
      </c>
      <c r="BJ454" s="26" t="s">
        <v>81</v>
      </c>
      <c r="BK454" s="216">
        <f>ROUND(I454*H454,2)</f>
        <v>0</v>
      </c>
      <c r="BL454" s="26" t="s">
        <v>189</v>
      </c>
      <c r="BM454" s="26" t="s">
        <v>1476</v>
      </c>
    </row>
    <row r="455" spans="2:65" s="12" customFormat="1" ht="13.5">
      <c r="B455" s="217"/>
      <c r="C455" s="218"/>
      <c r="D455" s="219" t="s">
        <v>191</v>
      </c>
      <c r="E455" s="220" t="s">
        <v>21</v>
      </c>
      <c r="F455" s="221" t="s">
        <v>1477</v>
      </c>
      <c r="G455" s="218"/>
      <c r="H455" s="222">
        <v>1</v>
      </c>
      <c r="I455" s="223"/>
      <c r="J455" s="218"/>
      <c r="K455" s="218"/>
      <c r="L455" s="224"/>
      <c r="M455" s="225"/>
      <c r="N455" s="226"/>
      <c r="O455" s="226"/>
      <c r="P455" s="226"/>
      <c r="Q455" s="226"/>
      <c r="R455" s="226"/>
      <c r="S455" s="226"/>
      <c r="T455" s="227"/>
      <c r="AT455" s="228" t="s">
        <v>191</v>
      </c>
      <c r="AU455" s="228" t="s">
        <v>83</v>
      </c>
      <c r="AV455" s="12" t="s">
        <v>83</v>
      </c>
      <c r="AW455" s="12" t="s">
        <v>37</v>
      </c>
      <c r="AX455" s="12" t="s">
        <v>81</v>
      </c>
      <c r="AY455" s="228" t="s">
        <v>182</v>
      </c>
    </row>
    <row r="456" spans="2:65" s="1" customFormat="1" ht="16.5" customHeight="1">
      <c r="B456" s="43"/>
      <c r="C456" s="205" t="s">
        <v>441</v>
      </c>
      <c r="D456" s="205" t="s">
        <v>184</v>
      </c>
      <c r="E456" s="206" t="s">
        <v>1478</v>
      </c>
      <c r="F456" s="207" t="s">
        <v>1479</v>
      </c>
      <c r="G456" s="208" t="s">
        <v>204</v>
      </c>
      <c r="H456" s="209">
        <v>28</v>
      </c>
      <c r="I456" s="210"/>
      <c r="J456" s="211">
        <f>ROUND(I456*H456,2)</f>
        <v>0</v>
      </c>
      <c r="K456" s="207" t="s">
        <v>188</v>
      </c>
      <c r="L456" s="63"/>
      <c r="M456" s="212" t="s">
        <v>21</v>
      </c>
      <c r="N456" s="213" t="s">
        <v>45</v>
      </c>
      <c r="O456" s="44"/>
      <c r="P456" s="214">
        <f>O456*H456</f>
        <v>0</v>
      </c>
      <c r="Q456" s="214">
        <v>1.1469999999999999E-2</v>
      </c>
      <c r="R456" s="214">
        <f>Q456*H456</f>
        <v>0.32116</v>
      </c>
      <c r="S456" s="214">
        <v>0</v>
      </c>
      <c r="T456" s="215">
        <f>S456*H456</f>
        <v>0</v>
      </c>
      <c r="AR456" s="26" t="s">
        <v>189</v>
      </c>
      <c r="AT456" s="26" t="s">
        <v>184</v>
      </c>
      <c r="AU456" s="26" t="s">
        <v>83</v>
      </c>
      <c r="AY456" s="26" t="s">
        <v>182</v>
      </c>
      <c r="BE456" s="216">
        <f>IF(N456="základní",J456,0)</f>
        <v>0</v>
      </c>
      <c r="BF456" s="216">
        <f>IF(N456="snížená",J456,0)</f>
        <v>0</v>
      </c>
      <c r="BG456" s="216">
        <f>IF(N456="zákl. přenesená",J456,0)</f>
        <v>0</v>
      </c>
      <c r="BH456" s="216">
        <f>IF(N456="sníž. přenesená",J456,0)</f>
        <v>0</v>
      </c>
      <c r="BI456" s="216">
        <f>IF(N456="nulová",J456,0)</f>
        <v>0</v>
      </c>
      <c r="BJ456" s="26" t="s">
        <v>81</v>
      </c>
      <c r="BK456" s="216">
        <f>ROUND(I456*H456,2)</f>
        <v>0</v>
      </c>
      <c r="BL456" s="26" t="s">
        <v>189</v>
      </c>
      <c r="BM456" s="26" t="s">
        <v>1480</v>
      </c>
    </row>
    <row r="457" spans="2:65" s="12" customFormat="1" ht="13.5">
      <c r="B457" s="217"/>
      <c r="C457" s="218"/>
      <c r="D457" s="219" t="s">
        <v>191</v>
      </c>
      <c r="E457" s="220" t="s">
        <v>21</v>
      </c>
      <c r="F457" s="221" t="s">
        <v>1481</v>
      </c>
      <c r="G457" s="218"/>
      <c r="H457" s="222">
        <v>28</v>
      </c>
      <c r="I457" s="223"/>
      <c r="J457" s="218"/>
      <c r="K457" s="218"/>
      <c r="L457" s="224"/>
      <c r="M457" s="225"/>
      <c r="N457" s="226"/>
      <c r="O457" s="226"/>
      <c r="P457" s="226"/>
      <c r="Q457" s="226"/>
      <c r="R457" s="226"/>
      <c r="S457" s="226"/>
      <c r="T457" s="227"/>
      <c r="AT457" s="228" t="s">
        <v>191</v>
      </c>
      <c r="AU457" s="228" t="s">
        <v>83</v>
      </c>
      <c r="AV457" s="12" t="s">
        <v>83</v>
      </c>
      <c r="AW457" s="12" t="s">
        <v>37</v>
      </c>
      <c r="AX457" s="12" t="s">
        <v>81</v>
      </c>
      <c r="AY457" s="228" t="s">
        <v>182</v>
      </c>
    </row>
    <row r="458" spans="2:65" s="1" customFormat="1" ht="16.5" customHeight="1">
      <c r="B458" s="43"/>
      <c r="C458" s="257" t="s">
        <v>445</v>
      </c>
      <c r="D458" s="257" t="s">
        <v>304</v>
      </c>
      <c r="E458" s="258" t="s">
        <v>1482</v>
      </c>
      <c r="F458" s="259" t="s">
        <v>1483</v>
      </c>
      <c r="G458" s="260" t="s">
        <v>204</v>
      </c>
      <c r="H458" s="261">
        <v>1</v>
      </c>
      <c r="I458" s="262"/>
      <c r="J458" s="263">
        <f>ROUND(I458*H458,2)</f>
        <v>0</v>
      </c>
      <c r="K458" s="259" t="s">
        <v>188</v>
      </c>
      <c r="L458" s="264"/>
      <c r="M458" s="265" t="s">
        <v>21</v>
      </c>
      <c r="N458" s="266" t="s">
        <v>45</v>
      </c>
      <c r="O458" s="44"/>
      <c r="P458" s="214">
        <f>O458*H458</f>
        <v>0</v>
      </c>
      <c r="Q458" s="214">
        <v>1.1000000000000001</v>
      </c>
      <c r="R458" s="214">
        <f>Q458*H458</f>
        <v>1.1000000000000001</v>
      </c>
      <c r="S458" s="214">
        <v>0</v>
      </c>
      <c r="T458" s="215">
        <f>S458*H458</f>
        <v>0</v>
      </c>
      <c r="AR458" s="26" t="s">
        <v>218</v>
      </c>
      <c r="AT458" s="26" t="s">
        <v>304</v>
      </c>
      <c r="AU458" s="26" t="s">
        <v>83</v>
      </c>
      <c r="AY458" s="26" t="s">
        <v>182</v>
      </c>
      <c r="BE458" s="216">
        <f>IF(N458="základní",J458,0)</f>
        <v>0</v>
      </c>
      <c r="BF458" s="216">
        <f>IF(N458="snížená",J458,0)</f>
        <v>0</v>
      </c>
      <c r="BG458" s="216">
        <f>IF(N458="zákl. přenesená",J458,0)</f>
        <v>0</v>
      </c>
      <c r="BH458" s="216">
        <f>IF(N458="sníž. přenesená",J458,0)</f>
        <v>0</v>
      </c>
      <c r="BI458" s="216">
        <f>IF(N458="nulová",J458,0)</f>
        <v>0</v>
      </c>
      <c r="BJ458" s="26" t="s">
        <v>81</v>
      </c>
      <c r="BK458" s="216">
        <f>ROUND(I458*H458,2)</f>
        <v>0</v>
      </c>
      <c r="BL458" s="26" t="s">
        <v>189</v>
      </c>
      <c r="BM458" s="26" t="s">
        <v>1484</v>
      </c>
    </row>
    <row r="459" spans="2:65" s="12" customFormat="1" ht="13.5">
      <c r="B459" s="217"/>
      <c r="C459" s="218"/>
      <c r="D459" s="219" t="s">
        <v>191</v>
      </c>
      <c r="E459" s="220" t="s">
        <v>21</v>
      </c>
      <c r="F459" s="221" t="s">
        <v>1477</v>
      </c>
      <c r="G459" s="218"/>
      <c r="H459" s="222">
        <v>1</v>
      </c>
      <c r="I459" s="223"/>
      <c r="J459" s="218"/>
      <c r="K459" s="218"/>
      <c r="L459" s="224"/>
      <c r="M459" s="225"/>
      <c r="N459" s="226"/>
      <c r="O459" s="226"/>
      <c r="P459" s="226"/>
      <c r="Q459" s="226"/>
      <c r="R459" s="226"/>
      <c r="S459" s="226"/>
      <c r="T459" s="227"/>
      <c r="AT459" s="228" t="s">
        <v>191</v>
      </c>
      <c r="AU459" s="228" t="s">
        <v>83</v>
      </c>
      <c r="AV459" s="12" t="s">
        <v>83</v>
      </c>
      <c r="AW459" s="12" t="s">
        <v>37</v>
      </c>
      <c r="AX459" s="12" t="s">
        <v>81</v>
      </c>
      <c r="AY459" s="228" t="s">
        <v>182</v>
      </c>
    </row>
    <row r="460" spans="2:65" s="1" customFormat="1" ht="16.5" customHeight="1">
      <c r="B460" s="43"/>
      <c r="C460" s="257" t="s">
        <v>449</v>
      </c>
      <c r="D460" s="257" t="s">
        <v>304</v>
      </c>
      <c r="E460" s="258" t="s">
        <v>1485</v>
      </c>
      <c r="F460" s="259" t="s">
        <v>1486</v>
      </c>
      <c r="G460" s="260" t="s">
        <v>204</v>
      </c>
      <c r="H460" s="261">
        <v>16</v>
      </c>
      <c r="I460" s="262"/>
      <c r="J460" s="263">
        <f>ROUND(I460*H460,2)</f>
        <v>0</v>
      </c>
      <c r="K460" s="259" t="s">
        <v>188</v>
      </c>
      <c r="L460" s="264"/>
      <c r="M460" s="265" t="s">
        <v>21</v>
      </c>
      <c r="N460" s="266" t="s">
        <v>45</v>
      </c>
      <c r="O460" s="44"/>
      <c r="P460" s="214">
        <f>O460*H460</f>
        <v>0</v>
      </c>
      <c r="Q460" s="214">
        <v>0.44900000000000001</v>
      </c>
      <c r="R460" s="214">
        <f>Q460*H460</f>
        <v>7.1840000000000002</v>
      </c>
      <c r="S460" s="214">
        <v>0</v>
      </c>
      <c r="T460" s="215">
        <f>S460*H460</f>
        <v>0</v>
      </c>
      <c r="AR460" s="26" t="s">
        <v>218</v>
      </c>
      <c r="AT460" s="26" t="s">
        <v>304</v>
      </c>
      <c r="AU460" s="26" t="s">
        <v>83</v>
      </c>
      <c r="AY460" s="26" t="s">
        <v>182</v>
      </c>
      <c r="BE460" s="216">
        <f>IF(N460="základní",J460,0)</f>
        <v>0</v>
      </c>
      <c r="BF460" s="216">
        <f>IF(N460="snížená",J460,0)</f>
        <v>0</v>
      </c>
      <c r="BG460" s="216">
        <f>IF(N460="zákl. přenesená",J460,0)</f>
        <v>0</v>
      </c>
      <c r="BH460" s="216">
        <f>IF(N460="sníž. přenesená",J460,0)</f>
        <v>0</v>
      </c>
      <c r="BI460" s="216">
        <f>IF(N460="nulová",J460,0)</f>
        <v>0</v>
      </c>
      <c r="BJ460" s="26" t="s">
        <v>81</v>
      </c>
      <c r="BK460" s="216">
        <f>ROUND(I460*H460,2)</f>
        <v>0</v>
      </c>
      <c r="BL460" s="26" t="s">
        <v>189</v>
      </c>
      <c r="BM460" s="26" t="s">
        <v>1487</v>
      </c>
    </row>
    <row r="461" spans="2:65" s="12" customFormat="1" ht="13.5">
      <c r="B461" s="217"/>
      <c r="C461" s="218"/>
      <c r="D461" s="219" t="s">
        <v>191</v>
      </c>
      <c r="E461" s="220" t="s">
        <v>21</v>
      </c>
      <c r="F461" s="221" t="s">
        <v>1383</v>
      </c>
      <c r="G461" s="218"/>
      <c r="H461" s="222">
        <v>1</v>
      </c>
      <c r="I461" s="223"/>
      <c r="J461" s="218"/>
      <c r="K461" s="218"/>
      <c r="L461" s="224"/>
      <c r="M461" s="225"/>
      <c r="N461" s="226"/>
      <c r="O461" s="226"/>
      <c r="P461" s="226"/>
      <c r="Q461" s="226"/>
      <c r="R461" s="226"/>
      <c r="S461" s="226"/>
      <c r="T461" s="227"/>
      <c r="AT461" s="228" t="s">
        <v>191</v>
      </c>
      <c r="AU461" s="228" t="s">
        <v>83</v>
      </c>
      <c r="AV461" s="12" t="s">
        <v>83</v>
      </c>
      <c r="AW461" s="12" t="s">
        <v>37</v>
      </c>
      <c r="AX461" s="12" t="s">
        <v>74</v>
      </c>
      <c r="AY461" s="228" t="s">
        <v>182</v>
      </c>
    </row>
    <row r="462" spans="2:65" s="12" customFormat="1" ht="13.5">
      <c r="B462" s="217"/>
      <c r="C462" s="218"/>
      <c r="D462" s="219" t="s">
        <v>191</v>
      </c>
      <c r="E462" s="220" t="s">
        <v>21</v>
      </c>
      <c r="F462" s="221" t="s">
        <v>1370</v>
      </c>
      <c r="G462" s="218"/>
      <c r="H462" s="222">
        <v>1</v>
      </c>
      <c r="I462" s="223"/>
      <c r="J462" s="218"/>
      <c r="K462" s="218"/>
      <c r="L462" s="224"/>
      <c r="M462" s="225"/>
      <c r="N462" s="226"/>
      <c r="O462" s="226"/>
      <c r="P462" s="226"/>
      <c r="Q462" s="226"/>
      <c r="R462" s="226"/>
      <c r="S462" s="226"/>
      <c r="T462" s="227"/>
      <c r="AT462" s="228" t="s">
        <v>191</v>
      </c>
      <c r="AU462" s="228" t="s">
        <v>83</v>
      </c>
      <c r="AV462" s="12" t="s">
        <v>83</v>
      </c>
      <c r="AW462" s="12" t="s">
        <v>37</v>
      </c>
      <c r="AX462" s="12" t="s">
        <v>74</v>
      </c>
      <c r="AY462" s="228" t="s">
        <v>182</v>
      </c>
    </row>
    <row r="463" spans="2:65" s="12" customFormat="1" ht="13.5">
      <c r="B463" s="217"/>
      <c r="C463" s="218"/>
      <c r="D463" s="219" t="s">
        <v>191</v>
      </c>
      <c r="E463" s="220" t="s">
        <v>21</v>
      </c>
      <c r="F463" s="221" t="s">
        <v>1465</v>
      </c>
      <c r="G463" s="218"/>
      <c r="H463" s="222">
        <v>1</v>
      </c>
      <c r="I463" s="223"/>
      <c r="J463" s="218"/>
      <c r="K463" s="218"/>
      <c r="L463" s="224"/>
      <c r="M463" s="225"/>
      <c r="N463" s="226"/>
      <c r="O463" s="226"/>
      <c r="P463" s="226"/>
      <c r="Q463" s="226"/>
      <c r="R463" s="226"/>
      <c r="S463" s="226"/>
      <c r="T463" s="227"/>
      <c r="AT463" s="228" t="s">
        <v>191</v>
      </c>
      <c r="AU463" s="228" t="s">
        <v>83</v>
      </c>
      <c r="AV463" s="12" t="s">
        <v>83</v>
      </c>
      <c r="AW463" s="12" t="s">
        <v>37</v>
      </c>
      <c r="AX463" s="12" t="s">
        <v>74</v>
      </c>
      <c r="AY463" s="228" t="s">
        <v>182</v>
      </c>
    </row>
    <row r="464" spans="2:65" s="12" customFormat="1" ht="13.5">
      <c r="B464" s="217"/>
      <c r="C464" s="218"/>
      <c r="D464" s="219" t="s">
        <v>191</v>
      </c>
      <c r="E464" s="220" t="s">
        <v>21</v>
      </c>
      <c r="F464" s="221" t="s">
        <v>1349</v>
      </c>
      <c r="G464" s="218"/>
      <c r="H464" s="222">
        <v>1</v>
      </c>
      <c r="I464" s="223"/>
      <c r="J464" s="218"/>
      <c r="K464" s="218"/>
      <c r="L464" s="224"/>
      <c r="M464" s="225"/>
      <c r="N464" s="226"/>
      <c r="O464" s="226"/>
      <c r="P464" s="226"/>
      <c r="Q464" s="226"/>
      <c r="R464" s="226"/>
      <c r="S464" s="226"/>
      <c r="T464" s="227"/>
      <c r="AT464" s="228" t="s">
        <v>191</v>
      </c>
      <c r="AU464" s="228" t="s">
        <v>83</v>
      </c>
      <c r="AV464" s="12" t="s">
        <v>83</v>
      </c>
      <c r="AW464" s="12" t="s">
        <v>37</v>
      </c>
      <c r="AX464" s="12" t="s">
        <v>74</v>
      </c>
      <c r="AY464" s="228" t="s">
        <v>182</v>
      </c>
    </row>
    <row r="465" spans="2:65" s="12" customFormat="1" ht="13.5">
      <c r="B465" s="217"/>
      <c r="C465" s="218"/>
      <c r="D465" s="219" t="s">
        <v>191</v>
      </c>
      <c r="E465" s="220" t="s">
        <v>21</v>
      </c>
      <c r="F465" s="221" t="s">
        <v>1350</v>
      </c>
      <c r="G465" s="218"/>
      <c r="H465" s="222">
        <v>1</v>
      </c>
      <c r="I465" s="223"/>
      <c r="J465" s="218"/>
      <c r="K465" s="218"/>
      <c r="L465" s="224"/>
      <c r="M465" s="225"/>
      <c r="N465" s="226"/>
      <c r="O465" s="226"/>
      <c r="P465" s="226"/>
      <c r="Q465" s="226"/>
      <c r="R465" s="226"/>
      <c r="S465" s="226"/>
      <c r="T465" s="227"/>
      <c r="AT465" s="228" t="s">
        <v>191</v>
      </c>
      <c r="AU465" s="228" t="s">
        <v>83</v>
      </c>
      <c r="AV465" s="12" t="s">
        <v>83</v>
      </c>
      <c r="AW465" s="12" t="s">
        <v>37</v>
      </c>
      <c r="AX465" s="12" t="s">
        <v>74</v>
      </c>
      <c r="AY465" s="228" t="s">
        <v>182</v>
      </c>
    </row>
    <row r="466" spans="2:65" s="12" customFormat="1" ht="13.5">
      <c r="B466" s="217"/>
      <c r="C466" s="218"/>
      <c r="D466" s="219" t="s">
        <v>191</v>
      </c>
      <c r="E466" s="220" t="s">
        <v>21</v>
      </c>
      <c r="F466" s="221" t="s">
        <v>1371</v>
      </c>
      <c r="G466" s="218"/>
      <c r="H466" s="222">
        <v>1</v>
      </c>
      <c r="I466" s="223"/>
      <c r="J466" s="218"/>
      <c r="K466" s="218"/>
      <c r="L466" s="224"/>
      <c r="M466" s="225"/>
      <c r="N466" s="226"/>
      <c r="O466" s="226"/>
      <c r="P466" s="226"/>
      <c r="Q466" s="226"/>
      <c r="R466" s="226"/>
      <c r="S466" s="226"/>
      <c r="T466" s="227"/>
      <c r="AT466" s="228" t="s">
        <v>191</v>
      </c>
      <c r="AU466" s="228" t="s">
        <v>83</v>
      </c>
      <c r="AV466" s="12" t="s">
        <v>83</v>
      </c>
      <c r="AW466" s="12" t="s">
        <v>37</v>
      </c>
      <c r="AX466" s="12" t="s">
        <v>74</v>
      </c>
      <c r="AY466" s="228" t="s">
        <v>182</v>
      </c>
    </row>
    <row r="467" spans="2:65" s="12" customFormat="1" ht="13.5">
      <c r="B467" s="217"/>
      <c r="C467" s="218"/>
      <c r="D467" s="219" t="s">
        <v>191</v>
      </c>
      <c r="E467" s="220" t="s">
        <v>21</v>
      </c>
      <c r="F467" s="221" t="s">
        <v>1386</v>
      </c>
      <c r="G467" s="218"/>
      <c r="H467" s="222">
        <v>1</v>
      </c>
      <c r="I467" s="223"/>
      <c r="J467" s="218"/>
      <c r="K467" s="218"/>
      <c r="L467" s="224"/>
      <c r="M467" s="225"/>
      <c r="N467" s="226"/>
      <c r="O467" s="226"/>
      <c r="P467" s="226"/>
      <c r="Q467" s="226"/>
      <c r="R467" s="226"/>
      <c r="S467" s="226"/>
      <c r="T467" s="227"/>
      <c r="AT467" s="228" t="s">
        <v>191</v>
      </c>
      <c r="AU467" s="228" t="s">
        <v>83</v>
      </c>
      <c r="AV467" s="12" t="s">
        <v>83</v>
      </c>
      <c r="AW467" s="12" t="s">
        <v>37</v>
      </c>
      <c r="AX467" s="12" t="s">
        <v>74</v>
      </c>
      <c r="AY467" s="228" t="s">
        <v>182</v>
      </c>
    </row>
    <row r="468" spans="2:65" s="12" customFormat="1" ht="13.5">
      <c r="B468" s="217"/>
      <c r="C468" s="218"/>
      <c r="D468" s="219" t="s">
        <v>191</v>
      </c>
      <c r="E468" s="220" t="s">
        <v>21</v>
      </c>
      <c r="F468" s="221" t="s">
        <v>1466</v>
      </c>
      <c r="G468" s="218"/>
      <c r="H468" s="222">
        <v>1</v>
      </c>
      <c r="I468" s="223"/>
      <c r="J468" s="218"/>
      <c r="K468" s="218"/>
      <c r="L468" s="224"/>
      <c r="M468" s="225"/>
      <c r="N468" s="226"/>
      <c r="O468" s="226"/>
      <c r="P468" s="226"/>
      <c r="Q468" s="226"/>
      <c r="R468" s="226"/>
      <c r="S468" s="226"/>
      <c r="T468" s="227"/>
      <c r="AT468" s="228" t="s">
        <v>191</v>
      </c>
      <c r="AU468" s="228" t="s">
        <v>83</v>
      </c>
      <c r="AV468" s="12" t="s">
        <v>83</v>
      </c>
      <c r="AW468" s="12" t="s">
        <v>37</v>
      </c>
      <c r="AX468" s="12" t="s">
        <v>74</v>
      </c>
      <c r="AY468" s="228" t="s">
        <v>182</v>
      </c>
    </row>
    <row r="469" spans="2:65" s="12" customFormat="1" ht="13.5">
      <c r="B469" s="217"/>
      <c r="C469" s="218"/>
      <c r="D469" s="219" t="s">
        <v>191</v>
      </c>
      <c r="E469" s="220" t="s">
        <v>21</v>
      </c>
      <c r="F469" s="221" t="s">
        <v>1372</v>
      </c>
      <c r="G469" s="218"/>
      <c r="H469" s="222">
        <v>1</v>
      </c>
      <c r="I469" s="223"/>
      <c r="J469" s="218"/>
      <c r="K469" s="218"/>
      <c r="L469" s="224"/>
      <c r="M469" s="225"/>
      <c r="N469" s="226"/>
      <c r="O469" s="226"/>
      <c r="P469" s="226"/>
      <c r="Q469" s="226"/>
      <c r="R469" s="226"/>
      <c r="S469" s="226"/>
      <c r="T469" s="227"/>
      <c r="AT469" s="228" t="s">
        <v>191</v>
      </c>
      <c r="AU469" s="228" t="s">
        <v>83</v>
      </c>
      <c r="AV469" s="12" t="s">
        <v>83</v>
      </c>
      <c r="AW469" s="12" t="s">
        <v>37</v>
      </c>
      <c r="AX469" s="12" t="s">
        <v>74</v>
      </c>
      <c r="AY469" s="228" t="s">
        <v>182</v>
      </c>
    </row>
    <row r="470" spans="2:65" s="12" customFormat="1" ht="13.5">
      <c r="B470" s="217"/>
      <c r="C470" s="218"/>
      <c r="D470" s="219" t="s">
        <v>191</v>
      </c>
      <c r="E470" s="220" t="s">
        <v>21</v>
      </c>
      <c r="F470" s="221" t="s">
        <v>1360</v>
      </c>
      <c r="G470" s="218"/>
      <c r="H470" s="222">
        <v>1</v>
      </c>
      <c r="I470" s="223"/>
      <c r="J470" s="218"/>
      <c r="K470" s="218"/>
      <c r="L470" s="224"/>
      <c r="M470" s="225"/>
      <c r="N470" s="226"/>
      <c r="O470" s="226"/>
      <c r="P470" s="226"/>
      <c r="Q470" s="226"/>
      <c r="R470" s="226"/>
      <c r="S470" s="226"/>
      <c r="T470" s="227"/>
      <c r="AT470" s="228" t="s">
        <v>191</v>
      </c>
      <c r="AU470" s="228" t="s">
        <v>83</v>
      </c>
      <c r="AV470" s="12" t="s">
        <v>83</v>
      </c>
      <c r="AW470" s="12" t="s">
        <v>37</v>
      </c>
      <c r="AX470" s="12" t="s">
        <v>74</v>
      </c>
      <c r="AY470" s="228" t="s">
        <v>182</v>
      </c>
    </row>
    <row r="471" spans="2:65" s="12" customFormat="1" ht="13.5">
      <c r="B471" s="217"/>
      <c r="C471" s="218"/>
      <c r="D471" s="219" t="s">
        <v>191</v>
      </c>
      <c r="E471" s="220" t="s">
        <v>21</v>
      </c>
      <c r="F471" s="221" t="s">
        <v>1374</v>
      </c>
      <c r="G471" s="218"/>
      <c r="H471" s="222">
        <v>1</v>
      </c>
      <c r="I471" s="223"/>
      <c r="J471" s="218"/>
      <c r="K471" s="218"/>
      <c r="L471" s="224"/>
      <c r="M471" s="225"/>
      <c r="N471" s="226"/>
      <c r="O471" s="226"/>
      <c r="P471" s="226"/>
      <c r="Q471" s="226"/>
      <c r="R471" s="226"/>
      <c r="S471" s="226"/>
      <c r="T471" s="227"/>
      <c r="AT471" s="228" t="s">
        <v>191</v>
      </c>
      <c r="AU471" s="228" t="s">
        <v>83</v>
      </c>
      <c r="AV471" s="12" t="s">
        <v>83</v>
      </c>
      <c r="AW471" s="12" t="s">
        <v>37</v>
      </c>
      <c r="AX471" s="12" t="s">
        <v>74</v>
      </c>
      <c r="AY471" s="228" t="s">
        <v>182</v>
      </c>
    </row>
    <row r="472" spans="2:65" s="12" customFormat="1" ht="13.5">
      <c r="B472" s="217"/>
      <c r="C472" s="218"/>
      <c r="D472" s="219" t="s">
        <v>191</v>
      </c>
      <c r="E472" s="220" t="s">
        <v>21</v>
      </c>
      <c r="F472" s="221" t="s">
        <v>1351</v>
      </c>
      <c r="G472" s="218"/>
      <c r="H472" s="222">
        <v>1</v>
      </c>
      <c r="I472" s="223"/>
      <c r="J472" s="218"/>
      <c r="K472" s="218"/>
      <c r="L472" s="224"/>
      <c r="M472" s="225"/>
      <c r="N472" s="226"/>
      <c r="O472" s="226"/>
      <c r="P472" s="226"/>
      <c r="Q472" s="226"/>
      <c r="R472" s="226"/>
      <c r="S472" s="226"/>
      <c r="T472" s="227"/>
      <c r="AT472" s="228" t="s">
        <v>191</v>
      </c>
      <c r="AU472" s="228" t="s">
        <v>83</v>
      </c>
      <c r="AV472" s="12" t="s">
        <v>83</v>
      </c>
      <c r="AW472" s="12" t="s">
        <v>37</v>
      </c>
      <c r="AX472" s="12" t="s">
        <v>74</v>
      </c>
      <c r="AY472" s="228" t="s">
        <v>182</v>
      </c>
    </row>
    <row r="473" spans="2:65" s="12" customFormat="1" ht="13.5">
      <c r="B473" s="217"/>
      <c r="C473" s="218"/>
      <c r="D473" s="219" t="s">
        <v>191</v>
      </c>
      <c r="E473" s="220" t="s">
        <v>21</v>
      </c>
      <c r="F473" s="221" t="s">
        <v>1352</v>
      </c>
      <c r="G473" s="218"/>
      <c r="H473" s="222">
        <v>1</v>
      </c>
      <c r="I473" s="223"/>
      <c r="J473" s="218"/>
      <c r="K473" s="218"/>
      <c r="L473" s="224"/>
      <c r="M473" s="225"/>
      <c r="N473" s="226"/>
      <c r="O473" s="226"/>
      <c r="P473" s="226"/>
      <c r="Q473" s="226"/>
      <c r="R473" s="226"/>
      <c r="S473" s="226"/>
      <c r="T473" s="227"/>
      <c r="AT473" s="228" t="s">
        <v>191</v>
      </c>
      <c r="AU473" s="228" t="s">
        <v>83</v>
      </c>
      <c r="AV473" s="12" t="s">
        <v>83</v>
      </c>
      <c r="AW473" s="12" t="s">
        <v>37</v>
      </c>
      <c r="AX473" s="12" t="s">
        <v>74</v>
      </c>
      <c r="AY473" s="228" t="s">
        <v>182</v>
      </c>
    </row>
    <row r="474" spans="2:65" s="12" customFormat="1" ht="13.5">
      <c r="B474" s="217"/>
      <c r="C474" s="218"/>
      <c r="D474" s="219" t="s">
        <v>191</v>
      </c>
      <c r="E474" s="220" t="s">
        <v>21</v>
      </c>
      <c r="F474" s="221" t="s">
        <v>1375</v>
      </c>
      <c r="G474" s="218"/>
      <c r="H474" s="222">
        <v>1</v>
      </c>
      <c r="I474" s="223"/>
      <c r="J474" s="218"/>
      <c r="K474" s="218"/>
      <c r="L474" s="224"/>
      <c r="M474" s="225"/>
      <c r="N474" s="226"/>
      <c r="O474" s="226"/>
      <c r="P474" s="226"/>
      <c r="Q474" s="226"/>
      <c r="R474" s="226"/>
      <c r="S474" s="226"/>
      <c r="T474" s="227"/>
      <c r="AT474" s="228" t="s">
        <v>191</v>
      </c>
      <c r="AU474" s="228" t="s">
        <v>83</v>
      </c>
      <c r="AV474" s="12" t="s">
        <v>83</v>
      </c>
      <c r="AW474" s="12" t="s">
        <v>37</v>
      </c>
      <c r="AX474" s="12" t="s">
        <v>74</v>
      </c>
      <c r="AY474" s="228" t="s">
        <v>182</v>
      </c>
    </row>
    <row r="475" spans="2:65" s="12" customFormat="1" ht="13.5">
      <c r="B475" s="217"/>
      <c r="C475" s="218"/>
      <c r="D475" s="219" t="s">
        <v>191</v>
      </c>
      <c r="E475" s="220" t="s">
        <v>21</v>
      </c>
      <c r="F475" s="221" t="s">
        <v>1376</v>
      </c>
      <c r="G475" s="218"/>
      <c r="H475" s="222">
        <v>1</v>
      </c>
      <c r="I475" s="223"/>
      <c r="J475" s="218"/>
      <c r="K475" s="218"/>
      <c r="L475" s="224"/>
      <c r="M475" s="225"/>
      <c r="N475" s="226"/>
      <c r="O475" s="226"/>
      <c r="P475" s="226"/>
      <c r="Q475" s="226"/>
      <c r="R475" s="226"/>
      <c r="S475" s="226"/>
      <c r="T475" s="227"/>
      <c r="AT475" s="228" t="s">
        <v>191</v>
      </c>
      <c r="AU475" s="228" t="s">
        <v>83</v>
      </c>
      <c r="AV475" s="12" t="s">
        <v>83</v>
      </c>
      <c r="AW475" s="12" t="s">
        <v>37</v>
      </c>
      <c r="AX475" s="12" t="s">
        <v>74</v>
      </c>
      <c r="AY475" s="228" t="s">
        <v>182</v>
      </c>
    </row>
    <row r="476" spans="2:65" s="12" customFormat="1" ht="13.5">
      <c r="B476" s="217"/>
      <c r="C476" s="218"/>
      <c r="D476" s="219" t="s">
        <v>191</v>
      </c>
      <c r="E476" s="220" t="s">
        <v>21</v>
      </c>
      <c r="F476" s="221" t="s">
        <v>1355</v>
      </c>
      <c r="G476" s="218"/>
      <c r="H476" s="222">
        <v>1</v>
      </c>
      <c r="I476" s="223"/>
      <c r="J476" s="218"/>
      <c r="K476" s="218"/>
      <c r="L476" s="224"/>
      <c r="M476" s="225"/>
      <c r="N476" s="226"/>
      <c r="O476" s="226"/>
      <c r="P476" s="226"/>
      <c r="Q476" s="226"/>
      <c r="R476" s="226"/>
      <c r="S476" s="226"/>
      <c r="T476" s="227"/>
      <c r="AT476" s="228" t="s">
        <v>191</v>
      </c>
      <c r="AU476" s="228" t="s">
        <v>83</v>
      </c>
      <c r="AV476" s="12" t="s">
        <v>83</v>
      </c>
      <c r="AW476" s="12" t="s">
        <v>37</v>
      </c>
      <c r="AX476" s="12" t="s">
        <v>74</v>
      </c>
      <c r="AY476" s="228" t="s">
        <v>182</v>
      </c>
    </row>
    <row r="477" spans="2:65" s="14" customFormat="1" ht="13.5">
      <c r="B477" s="246"/>
      <c r="C477" s="247"/>
      <c r="D477" s="219" t="s">
        <v>191</v>
      </c>
      <c r="E477" s="248" t="s">
        <v>21</v>
      </c>
      <c r="F477" s="249" t="s">
        <v>281</v>
      </c>
      <c r="G477" s="247"/>
      <c r="H477" s="250">
        <v>16</v>
      </c>
      <c r="I477" s="251"/>
      <c r="J477" s="247"/>
      <c r="K477" s="247"/>
      <c r="L477" s="252"/>
      <c r="M477" s="253"/>
      <c r="N477" s="254"/>
      <c r="O477" s="254"/>
      <c r="P477" s="254"/>
      <c r="Q477" s="254"/>
      <c r="R477" s="254"/>
      <c r="S477" s="254"/>
      <c r="T477" s="255"/>
      <c r="AT477" s="256" t="s">
        <v>191</v>
      </c>
      <c r="AU477" s="256" t="s">
        <v>83</v>
      </c>
      <c r="AV477" s="14" t="s">
        <v>189</v>
      </c>
      <c r="AW477" s="14" t="s">
        <v>37</v>
      </c>
      <c r="AX477" s="14" t="s">
        <v>81</v>
      </c>
      <c r="AY477" s="256" t="s">
        <v>182</v>
      </c>
    </row>
    <row r="478" spans="2:65" s="1" customFormat="1" ht="16.5" customHeight="1">
      <c r="B478" s="43"/>
      <c r="C478" s="257" t="s">
        <v>455</v>
      </c>
      <c r="D478" s="257" t="s">
        <v>304</v>
      </c>
      <c r="E478" s="258" t="s">
        <v>1488</v>
      </c>
      <c r="F478" s="259" t="s">
        <v>1489</v>
      </c>
      <c r="G478" s="260" t="s">
        <v>204</v>
      </c>
      <c r="H478" s="261">
        <v>10</v>
      </c>
      <c r="I478" s="262"/>
      <c r="J478" s="263">
        <f>ROUND(I478*H478,2)</f>
        <v>0</v>
      </c>
      <c r="K478" s="259" t="s">
        <v>188</v>
      </c>
      <c r="L478" s="264"/>
      <c r="M478" s="265" t="s">
        <v>21</v>
      </c>
      <c r="N478" s="266" t="s">
        <v>45</v>
      </c>
      <c r="O478" s="44"/>
      <c r="P478" s="214">
        <f>O478*H478</f>
        <v>0</v>
      </c>
      <c r="Q478" s="214">
        <v>0.58499999999999996</v>
      </c>
      <c r="R478" s="214">
        <f>Q478*H478</f>
        <v>5.85</v>
      </c>
      <c r="S478" s="214">
        <v>0</v>
      </c>
      <c r="T478" s="215">
        <f>S478*H478</f>
        <v>0</v>
      </c>
      <c r="AR478" s="26" t="s">
        <v>218</v>
      </c>
      <c r="AT478" s="26" t="s">
        <v>304</v>
      </c>
      <c r="AU478" s="26" t="s">
        <v>83</v>
      </c>
      <c r="AY478" s="26" t="s">
        <v>182</v>
      </c>
      <c r="BE478" s="216">
        <f>IF(N478="základní",J478,0)</f>
        <v>0</v>
      </c>
      <c r="BF478" s="216">
        <f>IF(N478="snížená",J478,0)</f>
        <v>0</v>
      </c>
      <c r="BG478" s="216">
        <f>IF(N478="zákl. přenesená",J478,0)</f>
        <v>0</v>
      </c>
      <c r="BH478" s="216">
        <f>IF(N478="sníž. přenesená",J478,0)</f>
        <v>0</v>
      </c>
      <c r="BI478" s="216">
        <f>IF(N478="nulová",J478,0)</f>
        <v>0</v>
      </c>
      <c r="BJ478" s="26" t="s">
        <v>81</v>
      </c>
      <c r="BK478" s="216">
        <f>ROUND(I478*H478,2)</f>
        <v>0</v>
      </c>
      <c r="BL478" s="26" t="s">
        <v>189</v>
      </c>
      <c r="BM478" s="26" t="s">
        <v>1490</v>
      </c>
    </row>
    <row r="479" spans="2:65" s="12" customFormat="1" ht="13.5">
      <c r="B479" s="217"/>
      <c r="C479" s="218"/>
      <c r="D479" s="219" t="s">
        <v>191</v>
      </c>
      <c r="E479" s="220" t="s">
        <v>21</v>
      </c>
      <c r="F479" s="221" t="s">
        <v>1345</v>
      </c>
      <c r="G479" s="218"/>
      <c r="H479" s="222">
        <v>1</v>
      </c>
      <c r="I479" s="223"/>
      <c r="J479" s="218"/>
      <c r="K479" s="218"/>
      <c r="L479" s="224"/>
      <c r="M479" s="225"/>
      <c r="N479" s="226"/>
      <c r="O479" s="226"/>
      <c r="P479" s="226"/>
      <c r="Q479" s="226"/>
      <c r="R479" s="226"/>
      <c r="S479" s="226"/>
      <c r="T479" s="227"/>
      <c r="AT479" s="228" t="s">
        <v>191</v>
      </c>
      <c r="AU479" s="228" t="s">
        <v>83</v>
      </c>
      <c r="AV479" s="12" t="s">
        <v>83</v>
      </c>
      <c r="AW479" s="12" t="s">
        <v>37</v>
      </c>
      <c r="AX479" s="12" t="s">
        <v>74</v>
      </c>
      <c r="AY479" s="228" t="s">
        <v>182</v>
      </c>
    </row>
    <row r="480" spans="2:65" s="12" customFormat="1" ht="13.5">
      <c r="B480" s="217"/>
      <c r="C480" s="218"/>
      <c r="D480" s="219" t="s">
        <v>191</v>
      </c>
      <c r="E480" s="220" t="s">
        <v>21</v>
      </c>
      <c r="F480" s="221" t="s">
        <v>1491</v>
      </c>
      <c r="G480" s="218"/>
      <c r="H480" s="222">
        <v>1</v>
      </c>
      <c r="I480" s="223"/>
      <c r="J480" s="218"/>
      <c r="K480" s="218"/>
      <c r="L480" s="224"/>
      <c r="M480" s="225"/>
      <c r="N480" s="226"/>
      <c r="O480" s="226"/>
      <c r="P480" s="226"/>
      <c r="Q480" s="226"/>
      <c r="R480" s="226"/>
      <c r="S480" s="226"/>
      <c r="T480" s="227"/>
      <c r="AT480" s="228" t="s">
        <v>191</v>
      </c>
      <c r="AU480" s="228" t="s">
        <v>83</v>
      </c>
      <c r="AV480" s="12" t="s">
        <v>83</v>
      </c>
      <c r="AW480" s="12" t="s">
        <v>37</v>
      </c>
      <c r="AX480" s="12" t="s">
        <v>74</v>
      </c>
      <c r="AY480" s="228" t="s">
        <v>182</v>
      </c>
    </row>
    <row r="481" spans="2:65" s="12" customFormat="1" ht="13.5">
      <c r="B481" s="217"/>
      <c r="C481" s="218"/>
      <c r="D481" s="219" t="s">
        <v>191</v>
      </c>
      <c r="E481" s="220" t="s">
        <v>21</v>
      </c>
      <c r="F481" s="221" t="s">
        <v>1384</v>
      </c>
      <c r="G481" s="218"/>
      <c r="H481" s="222">
        <v>1</v>
      </c>
      <c r="I481" s="223"/>
      <c r="J481" s="218"/>
      <c r="K481" s="218"/>
      <c r="L481" s="224"/>
      <c r="M481" s="225"/>
      <c r="N481" s="226"/>
      <c r="O481" s="226"/>
      <c r="P481" s="226"/>
      <c r="Q481" s="226"/>
      <c r="R481" s="226"/>
      <c r="S481" s="226"/>
      <c r="T481" s="227"/>
      <c r="AT481" s="228" t="s">
        <v>191</v>
      </c>
      <c r="AU481" s="228" t="s">
        <v>83</v>
      </c>
      <c r="AV481" s="12" t="s">
        <v>83</v>
      </c>
      <c r="AW481" s="12" t="s">
        <v>37</v>
      </c>
      <c r="AX481" s="12" t="s">
        <v>74</v>
      </c>
      <c r="AY481" s="228" t="s">
        <v>182</v>
      </c>
    </row>
    <row r="482" spans="2:65" s="12" customFormat="1" ht="13.5">
      <c r="B482" s="217"/>
      <c r="C482" s="218"/>
      <c r="D482" s="219" t="s">
        <v>191</v>
      </c>
      <c r="E482" s="220" t="s">
        <v>21</v>
      </c>
      <c r="F482" s="221" t="s">
        <v>1367</v>
      </c>
      <c r="G482" s="218"/>
      <c r="H482" s="222">
        <v>1</v>
      </c>
      <c r="I482" s="223"/>
      <c r="J482" s="218"/>
      <c r="K482" s="218"/>
      <c r="L482" s="224"/>
      <c r="M482" s="225"/>
      <c r="N482" s="226"/>
      <c r="O482" s="226"/>
      <c r="P482" s="226"/>
      <c r="Q482" s="226"/>
      <c r="R482" s="226"/>
      <c r="S482" s="226"/>
      <c r="T482" s="227"/>
      <c r="AT482" s="228" t="s">
        <v>191</v>
      </c>
      <c r="AU482" s="228" t="s">
        <v>83</v>
      </c>
      <c r="AV482" s="12" t="s">
        <v>83</v>
      </c>
      <c r="AW482" s="12" t="s">
        <v>37</v>
      </c>
      <c r="AX482" s="12" t="s">
        <v>74</v>
      </c>
      <c r="AY482" s="228" t="s">
        <v>182</v>
      </c>
    </row>
    <row r="483" spans="2:65" s="12" customFormat="1" ht="13.5">
      <c r="B483" s="217"/>
      <c r="C483" s="218"/>
      <c r="D483" s="219" t="s">
        <v>191</v>
      </c>
      <c r="E483" s="220" t="s">
        <v>21</v>
      </c>
      <c r="F483" s="221" t="s">
        <v>1470</v>
      </c>
      <c r="G483" s="218"/>
      <c r="H483" s="222">
        <v>1</v>
      </c>
      <c r="I483" s="223"/>
      <c r="J483" s="218"/>
      <c r="K483" s="218"/>
      <c r="L483" s="224"/>
      <c r="M483" s="225"/>
      <c r="N483" s="226"/>
      <c r="O483" s="226"/>
      <c r="P483" s="226"/>
      <c r="Q483" s="226"/>
      <c r="R483" s="226"/>
      <c r="S483" s="226"/>
      <c r="T483" s="227"/>
      <c r="AT483" s="228" t="s">
        <v>191</v>
      </c>
      <c r="AU483" s="228" t="s">
        <v>83</v>
      </c>
      <c r="AV483" s="12" t="s">
        <v>83</v>
      </c>
      <c r="AW483" s="12" t="s">
        <v>37</v>
      </c>
      <c r="AX483" s="12" t="s">
        <v>74</v>
      </c>
      <c r="AY483" s="228" t="s">
        <v>182</v>
      </c>
    </row>
    <row r="484" spans="2:65" s="12" customFormat="1" ht="13.5">
      <c r="B484" s="217"/>
      <c r="C484" s="218"/>
      <c r="D484" s="219" t="s">
        <v>191</v>
      </c>
      <c r="E484" s="220" t="s">
        <v>21</v>
      </c>
      <c r="F484" s="221" t="s">
        <v>1348</v>
      </c>
      <c r="G484" s="218"/>
      <c r="H484" s="222">
        <v>1</v>
      </c>
      <c r="I484" s="223"/>
      <c r="J484" s="218"/>
      <c r="K484" s="218"/>
      <c r="L484" s="224"/>
      <c r="M484" s="225"/>
      <c r="N484" s="226"/>
      <c r="O484" s="226"/>
      <c r="P484" s="226"/>
      <c r="Q484" s="226"/>
      <c r="R484" s="226"/>
      <c r="S484" s="226"/>
      <c r="T484" s="227"/>
      <c r="AT484" s="228" t="s">
        <v>191</v>
      </c>
      <c r="AU484" s="228" t="s">
        <v>83</v>
      </c>
      <c r="AV484" s="12" t="s">
        <v>83</v>
      </c>
      <c r="AW484" s="12" t="s">
        <v>37</v>
      </c>
      <c r="AX484" s="12" t="s">
        <v>74</v>
      </c>
      <c r="AY484" s="228" t="s">
        <v>182</v>
      </c>
    </row>
    <row r="485" spans="2:65" s="12" customFormat="1" ht="13.5">
      <c r="B485" s="217"/>
      <c r="C485" s="218"/>
      <c r="D485" s="219" t="s">
        <v>191</v>
      </c>
      <c r="E485" s="220" t="s">
        <v>21</v>
      </c>
      <c r="F485" s="221" t="s">
        <v>1377</v>
      </c>
      <c r="G485" s="218"/>
      <c r="H485" s="222">
        <v>1</v>
      </c>
      <c r="I485" s="223"/>
      <c r="J485" s="218"/>
      <c r="K485" s="218"/>
      <c r="L485" s="224"/>
      <c r="M485" s="225"/>
      <c r="N485" s="226"/>
      <c r="O485" s="226"/>
      <c r="P485" s="226"/>
      <c r="Q485" s="226"/>
      <c r="R485" s="226"/>
      <c r="S485" s="226"/>
      <c r="T485" s="227"/>
      <c r="AT485" s="228" t="s">
        <v>191</v>
      </c>
      <c r="AU485" s="228" t="s">
        <v>83</v>
      </c>
      <c r="AV485" s="12" t="s">
        <v>83</v>
      </c>
      <c r="AW485" s="12" t="s">
        <v>37</v>
      </c>
      <c r="AX485" s="12" t="s">
        <v>74</v>
      </c>
      <c r="AY485" s="228" t="s">
        <v>182</v>
      </c>
    </row>
    <row r="486" spans="2:65" s="12" customFormat="1" ht="13.5">
      <c r="B486" s="217"/>
      <c r="C486" s="218"/>
      <c r="D486" s="219" t="s">
        <v>191</v>
      </c>
      <c r="E486" s="220" t="s">
        <v>21</v>
      </c>
      <c r="F486" s="221" t="s">
        <v>1353</v>
      </c>
      <c r="G486" s="218"/>
      <c r="H486" s="222">
        <v>1</v>
      </c>
      <c r="I486" s="223"/>
      <c r="J486" s="218"/>
      <c r="K486" s="218"/>
      <c r="L486" s="224"/>
      <c r="M486" s="225"/>
      <c r="N486" s="226"/>
      <c r="O486" s="226"/>
      <c r="P486" s="226"/>
      <c r="Q486" s="226"/>
      <c r="R486" s="226"/>
      <c r="S486" s="226"/>
      <c r="T486" s="227"/>
      <c r="AT486" s="228" t="s">
        <v>191</v>
      </c>
      <c r="AU486" s="228" t="s">
        <v>83</v>
      </c>
      <c r="AV486" s="12" t="s">
        <v>83</v>
      </c>
      <c r="AW486" s="12" t="s">
        <v>37</v>
      </c>
      <c r="AX486" s="12" t="s">
        <v>74</v>
      </c>
      <c r="AY486" s="228" t="s">
        <v>182</v>
      </c>
    </row>
    <row r="487" spans="2:65" s="12" customFormat="1" ht="13.5">
      <c r="B487" s="217"/>
      <c r="C487" s="218"/>
      <c r="D487" s="219" t="s">
        <v>191</v>
      </c>
      <c r="E487" s="220" t="s">
        <v>21</v>
      </c>
      <c r="F487" s="221" t="s">
        <v>1492</v>
      </c>
      <c r="G487" s="218"/>
      <c r="H487" s="222">
        <v>1</v>
      </c>
      <c r="I487" s="223"/>
      <c r="J487" s="218"/>
      <c r="K487" s="218"/>
      <c r="L487" s="224"/>
      <c r="M487" s="225"/>
      <c r="N487" s="226"/>
      <c r="O487" s="226"/>
      <c r="P487" s="226"/>
      <c r="Q487" s="226"/>
      <c r="R487" s="226"/>
      <c r="S487" s="226"/>
      <c r="T487" s="227"/>
      <c r="AT487" s="228" t="s">
        <v>191</v>
      </c>
      <c r="AU487" s="228" t="s">
        <v>83</v>
      </c>
      <c r="AV487" s="12" t="s">
        <v>83</v>
      </c>
      <c r="AW487" s="12" t="s">
        <v>37</v>
      </c>
      <c r="AX487" s="12" t="s">
        <v>74</v>
      </c>
      <c r="AY487" s="228" t="s">
        <v>182</v>
      </c>
    </row>
    <row r="488" spans="2:65" s="12" customFormat="1" ht="13.5">
      <c r="B488" s="217"/>
      <c r="C488" s="218"/>
      <c r="D488" s="219" t="s">
        <v>191</v>
      </c>
      <c r="E488" s="220" t="s">
        <v>21</v>
      </c>
      <c r="F488" s="221" t="s">
        <v>1354</v>
      </c>
      <c r="G488" s="218"/>
      <c r="H488" s="222">
        <v>1</v>
      </c>
      <c r="I488" s="223"/>
      <c r="J488" s="218"/>
      <c r="K488" s="218"/>
      <c r="L488" s="224"/>
      <c r="M488" s="225"/>
      <c r="N488" s="226"/>
      <c r="O488" s="226"/>
      <c r="P488" s="226"/>
      <c r="Q488" s="226"/>
      <c r="R488" s="226"/>
      <c r="S488" s="226"/>
      <c r="T488" s="227"/>
      <c r="AT488" s="228" t="s">
        <v>191</v>
      </c>
      <c r="AU488" s="228" t="s">
        <v>83</v>
      </c>
      <c r="AV488" s="12" t="s">
        <v>83</v>
      </c>
      <c r="AW488" s="12" t="s">
        <v>37</v>
      </c>
      <c r="AX488" s="12" t="s">
        <v>74</v>
      </c>
      <c r="AY488" s="228" t="s">
        <v>182</v>
      </c>
    </row>
    <row r="489" spans="2:65" s="14" customFormat="1" ht="13.5">
      <c r="B489" s="246"/>
      <c r="C489" s="247"/>
      <c r="D489" s="219" t="s">
        <v>191</v>
      </c>
      <c r="E489" s="248" t="s">
        <v>21</v>
      </c>
      <c r="F489" s="249" t="s">
        <v>281</v>
      </c>
      <c r="G489" s="247"/>
      <c r="H489" s="250">
        <v>10</v>
      </c>
      <c r="I489" s="251"/>
      <c r="J489" s="247"/>
      <c r="K489" s="247"/>
      <c r="L489" s="252"/>
      <c r="M489" s="253"/>
      <c r="N489" s="254"/>
      <c r="O489" s="254"/>
      <c r="P489" s="254"/>
      <c r="Q489" s="254"/>
      <c r="R489" s="254"/>
      <c r="S489" s="254"/>
      <c r="T489" s="255"/>
      <c r="AT489" s="256" t="s">
        <v>191</v>
      </c>
      <c r="AU489" s="256" t="s">
        <v>83</v>
      </c>
      <c r="AV489" s="14" t="s">
        <v>189</v>
      </c>
      <c r="AW489" s="14" t="s">
        <v>37</v>
      </c>
      <c r="AX489" s="14" t="s">
        <v>81</v>
      </c>
      <c r="AY489" s="256" t="s">
        <v>182</v>
      </c>
    </row>
    <row r="490" spans="2:65" s="1" customFormat="1" ht="16.5" customHeight="1">
      <c r="B490" s="43"/>
      <c r="C490" s="257" t="s">
        <v>460</v>
      </c>
      <c r="D490" s="257" t="s">
        <v>304</v>
      </c>
      <c r="E490" s="258" t="s">
        <v>1493</v>
      </c>
      <c r="F490" s="259" t="s">
        <v>1486</v>
      </c>
      <c r="G490" s="260" t="s">
        <v>204</v>
      </c>
      <c r="H490" s="261">
        <v>1</v>
      </c>
      <c r="I490" s="262"/>
      <c r="J490" s="263">
        <f>ROUND(I490*H490,2)</f>
        <v>0</v>
      </c>
      <c r="K490" s="259" t="s">
        <v>21</v>
      </c>
      <c r="L490" s="264"/>
      <c r="M490" s="265" t="s">
        <v>21</v>
      </c>
      <c r="N490" s="266" t="s">
        <v>45</v>
      </c>
      <c r="O490" s="44"/>
      <c r="P490" s="214">
        <f>O490*H490</f>
        <v>0</v>
      </c>
      <c r="Q490" s="214">
        <v>0.44900000000000001</v>
      </c>
      <c r="R490" s="214">
        <f>Q490*H490</f>
        <v>0.44900000000000001</v>
      </c>
      <c r="S490" s="214">
        <v>0</v>
      </c>
      <c r="T490" s="215">
        <f>S490*H490</f>
        <v>0</v>
      </c>
      <c r="AR490" s="26" t="s">
        <v>218</v>
      </c>
      <c r="AT490" s="26" t="s">
        <v>304</v>
      </c>
      <c r="AU490" s="26" t="s">
        <v>83</v>
      </c>
      <c r="AY490" s="26" t="s">
        <v>182</v>
      </c>
      <c r="BE490" s="216">
        <f>IF(N490="základní",J490,0)</f>
        <v>0</v>
      </c>
      <c r="BF490" s="216">
        <f>IF(N490="snížená",J490,0)</f>
        <v>0</v>
      </c>
      <c r="BG490" s="216">
        <f>IF(N490="zákl. přenesená",J490,0)</f>
        <v>0</v>
      </c>
      <c r="BH490" s="216">
        <f>IF(N490="sníž. přenesená",J490,0)</f>
        <v>0</v>
      </c>
      <c r="BI490" s="216">
        <f>IF(N490="nulová",J490,0)</f>
        <v>0</v>
      </c>
      <c r="BJ490" s="26" t="s">
        <v>81</v>
      </c>
      <c r="BK490" s="216">
        <f>ROUND(I490*H490,2)</f>
        <v>0</v>
      </c>
      <c r="BL490" s="26" t="s">
        <v>189</v>
      </c>
      <c r="BM490" s="26" t="s">
        <v>1494</v>
      </c>
    </row>
    <row r="491" spans="2:65" s="12" customFormat="1" ht="13.5">
      <c r="B491" s="217"/>
      <c r="C491" s="218"/>
      <c r="D491" s="219" t="s">
        <v>191</v>
      </c>
      <c r="E491" s="220" t="s">
        <v>21</v>
      </c>
      <c r="F491" s="221" t="s">
        <v>1369</v>
      </c>
      <c r="G491" s="218"/>
      <c r="H491" s="222">
        <v>1</v>
      </c>
      <c r="I491" s="223"/>
      <c r="J491" s="218"/>
      <c r="K491" s="218"/>
      <c r="L491" s="224"/>
      <c r="M491" s="225"/>
      <c r="N491" s="226"/>
      <c r="O491" s="226"/>
      <c r="P491" s="226"/>
      <c r="Q491" s="226"/>
      <c r="R491" s="226"/>
      <c r="S491" s="226"/>
      <c r="T491" s="227"/>
      <c r="AT491" s="228" t="s">
        <v>191</v>
      </c>
      <c r="AU491" s="228" t="s">
        <v>83</v>
      </c>
      <c r="AV491" s="12" t="s">
        <v>83</v>
      </c>
      <c r="AW491" s="12" t="s">
        <v>37</v>
      </c>
      <c r="AX491" s="12" t="s">
        <v>81</v>
      </c>
      <c r="AY491" s="228" t="s">
        <v>182</v>
      </c>
    </row>
    <row r="492" spans="2:65" s="1" customFormat="1" ht="16.5" customHeight="1">
      <c r="B492" s="43"/>
      <c r="C492" s="205" t="s">
        <v>465</v>
      </c>
      <c r="D492" s="205" t="s">
        <v>184</v>
      </c>
      <c r="E492" s="206" t="s">
        <v>1495</v>
      </c>
      <c r="F492" s="207" t="s">
        <v>1496</v>
      </c>
      <c r="G492" s="208" t="s">
        <v>204</v>
      </c>
      <c r="H492" s="209">
        <v>28</v>
      </c>
      <c r="I492" s="210"/>
      <c r="J492" s="211">
        <f>ROUND(I492*H492,2)</f>
        <v>0</v>
      </c>
      <c r="K492" s="207" t="s">
        <v>188</v>
      </c>
      <c r="L492" s="63"/>
      <c r="M492" s="212" t="s">
        <v>21</v>
      </c>
      <c r="N492" s="213" t="s">
        <v>45</v>
      </c>
      <c r="O492" s="44"/>
      <c r="P492" s="214">
        <f>O492*H492</f>
        <v>0</v>
      </c>
      <c r="Q492" s="214">
        <v>2.7529999999999999E-2</v>
      </c>
      <c r="R492" s="214">
        <f>Q492*H492</f>
        <v>0.77083999999999997</v>
      </c>
      <c r="S492" s="214">
        <v>0</v>
      </c>
      <c r="T492" s="215">
        <f>S492*H492</f>
        <v>0</v>
      </c>
      <c r="AR492" s="26" t="s">
        <v>189</v>
      </c>
      <c r="AT492" s="26" t="s">
        <v>184</v>
      </c>
      <c r="AU492" s="26" t="s">
        <v>83</v>
      </c>
      <c r="AY492" s="26" t="s">
        <v>182</v>
      </c>
      <c r="BE492" s="216">
        <f>IF(N492="základní",J492,0)</f>
        <v>0</v>
      </c>
      <c r="BF492" s="216">
        <f>IF(N492="snížená",J492,0)</f>
        <v>0</v>
      </c>
      <c r="BG492" s="216">
        <f>IF(N492="zákl. přenesená",J492,0)</f>
        <v>0</v>
      </c>
      <c r="BH492" s="216">
        <f>IF(N492="sníž. přenesená",J492,0)</f>
        <v>0</v>
      </c>
      <c r="BI492" s="216">
        <f>IF(N492="nulová",J492,0)</f>
        <v>0</v>
      </c>
      <c r="BJ492" s="26" t="s">
        <v>81</v>
      </c>
      <c r="BK492" s="216">
        <f>ROUND(I492*H492,2)</f>
        <v>0</v>
      </c>
      <c r="BL492" s="26" t="s">
        <v>189</v>
      </c>
      <c r="BM492" s="26" t="s">
        <v>1497</v>
      </c>
    </row>
    <row r="493" spans="2:65" s="12" customFormat="1" ht="13.5">
      <c r="B493" s="217"/>
      <c r="C493" s="218"/>
      <c r="D493" s="219" t="s">
        <v>191</v>
      </c>
      <c r="E493" s="220" t="s">
        <v>21</v>
      </c>
      <c r="F493" s="221" t="s">
        <v>1498</v>
      </c>
      <c r="G493" s="218"/>
      <c r="H493" s="222">
        <v>28</v>
      </c>
      <c r="I493" s="223"/>
      <c r="J493" s="218"/>
      <c r="K493" s="218"/>
      <c r="L493" s="224"/>
      <c r="M493" s="225"/>
      <c r="N493" s="226"/>
      <c r="O493" s="226"/>
      <c r="P493" s="226"/>
      <c r="Q493" s="226"/>
      <c r="R493" s="226"/>
      <c r="S493" s="226"/>
      <c r="T493" s="227"/>
      <c r="AT493" s="228" t="s">
        <v>191</v>
      </c>
      <c r="AU493" s="228" t="s">
        <v>83</v>
      </c>
      <c r="AV493" s="12" t="s">
        <v>83</v>
      </c>
      <c r="AW493" s="12" t="s">
        <v>37</v>
      </c>
      <c r="AX493" s="12" t="s">
        <v>81</v>
      </c>
      <c r="AY493" s="228" t="s">
        <v>182</v>
      </c>
    </row>
    <row r="494" spans="2:65" s="1" customFormat="1" ht="89.25" customHeight="1">
      <c r="B494" s="43"/>
      <c r="C494" s="257" t="s">
        <v>470</v>
      </c>
      <c r="D494" s="257" t="s">
        <v>304</v>
      </c>
      <c r="E494" s="258" t="s">
        <v>1499</v>
      </c>
      <c r="F494" s="259" t="s">
        <v>1500</v>
      </c>
      <c r="G494" s="260" t="s">
        <v>204</v>
      </c>
      <c r="H494" s="261">
        <v>1</v>
      </c>
      <c r="I494" s="262"/>
      <c r="J494" s="263">
        <f>ROUND(I494*H494,2)</f>
        <v>0</v>
      </c>
      <c r="K494" s="259" t="s">
        <v>21</v>
      </c>
      <c r="L494" s="264"/>
      <c r="M494" s="265" t="s">
        <v>21</v>
      </c>
      <c r="N494" s="266" t="s">
        <v>45</v>
      </c>
      <c r="O494" s="44"/>
      <c r="P494" s="214">
        <f>O494*H494</f>
        <v>0</v>
      </c>
      <c r="Q494" s="214">
        <v>2.1</v>
      </c>
      <c r="R494" s="214">
        <f>Q494*H494</f>
        <v>2.1</v>
      </c>
      <c r="S494" s="214">
        <v>0</v>
      </c>
      <c r="T494" s="215">
        <f>S494*H494</f>
        <v>0</v>
      </c>
      <c r="AR494" s="26" t="s">
        <v>218</v>
      </c>
      <c r="AT494" s="26" t="s">
        <v>304</v>
      </c>
      <c r="AU494" s="26" t="s">
        <v>83</v>
      </c>
      <c r="AY494" s="26" t="s">
        <v>182</v>
      </c>
      <c r="BE494" s="216">
        <f>IF(N494="základní",J494,0)</f>
        <v>0</v>
      </c>
      <c r="BF494" s="216">
        <f>IF(N494="snížená",J494,0)</f>
        <v>0</v>
      </c>
      <c r="BG494" s="216">
        <f>IF(N494="zákl. přenesená",J494,0)</f>
        <v>0</v>
      </c>
      <c r="BH494" s="216">
        <f>IF(N494="sníž. přenesená",J494,0)</f>
        <v>0</v>
      </c>
      <c r="BI494" s="216">
        <f>IF(N494="nulová",J494,0)</f>
        <v>0</v>
      </c>
      <c r="BJ494" s="26" t="s">
        <v>81</v>
      </c>
      <c r="BK494" s="216">
        <f>ROUND(I494*H494,2)</f>
        <v>0</v>
      </c>
      <c r="BL494" s="26" t="s">
        <v>189</v>
      </c>
      <c r="BM494" s="26" t="s">
        <v>1501</v>
      </c>
    </row>
    <row r="495" spans="2:65" s="12" customFormat="1" ht="13.5">
      <c r="B495" s="217"/>
      <c r="C495" s="218"/>
      <c r="D495" s="219" t="s">
        <v>191</v>
      </c>
      <c r="E495" s="220" t="s">
        <v>21</v>
      </c>
      <c r="F495" s="221" t="s">
        <v>1477</v>
      </c>
      <c r="G495" s="218"/>
      <c r="H495" s="222">
        <v>1</v>
      </c>
      <c r="I495" s="223"/>
      <c r="J495" s="218"/>
      <c r="K495" s="218"/>
      <c r="L495" s="224"/>
      <c r="M495" s="225"/>
      <c r="N495" s="226"/>
      <c r="O495" s="226"/>
      <c r="P495" s="226"/>
      <c r="Q495" s="226"/>
      <c r="R495" s="226"/>
      <c r="S495" s="226"/>
      <c r="T495" s="227"/>
      <c r="AT495" s="228" t="s">
        <v>191</v>
      </c>
      <c r="AU495" s="228" t="s">
        <v>83</v>
      </c>
      <c r="AV495" s="12" t="s">
        <v>83</v>
      </c>
      <c r="AW495" s="12" t="s">
        <v>37</v>
      </c>
      <c r="AX495" s="12" t="s">
        <v>81</v>
      </c>
      <c r="AY495" s="228" t="s">
        <v>182</v>
      </c>
    </row>
    <row r="496" spans="2:65" s="1" customFormat="1" ht="89.25" customHeight="1">
      <c r="B496" s="43"/>
      <c r="C496" s="257" t="s">
        <v>480</v>
      </c>
      <c r="D496" s="257" t="s">
        <v>304</v>
      </c>
      <c r="E496" s="258" t="s">
        <v>1502</v>
      </c>
      <c r="F496" s="259" t="s">
        <v>1503</v>
      </c>
      <c r="G496" s="260" t="s">
        <v>204</v>
      </c>
      <c r="H496" s="261">
        <v>1</v>
      </c>
      <c r="I496" s="262"/>
      <c r="J496" s="263">
        <f>ROUND(I496*H496,2)</f>
        <v>0</v>
      </c>
      <c r="K496" s="259" t="s">
        <v>21</v>
      </c>
      <c r="L496" s="264"/>
      <c r="M496" s="265" t="s">
        <v>21</v>
      </c>
      <c r="N496" s="266" t="s">
        <v>45</v>
      </c>
      <c r="O496" s="44"/>
      <c r="P496" s="214">
        <f>O496*H496</f>
        <v>0</v>
      </c>
      <c r="Q496" s="214">
        <v>2.1</v>
      </c>
      <c r="R496" s="214">
        <f>Q496*H496</f>
        <v>2.1</v>
      </c>
      <c r="S496" s="214">
        <v>0</v>
      </c>
      <c r="T496" s="215">
        <f>S496*H496</f>
        <v>0</v>
      </c>
      <c r="AR496" s="26" t="s">
        <v>218</v>
      </c>
      <c r="AT496" s="26" t="s">
        <v>304</v>
      </c>
      <c r="AU496" s="26" t="s">
        <v>83</v>
      </c>
      <c r="AY496" s="26" t="s">
        <v>182</v>
      </c>
      <c r="BE496" s="216">
        <f>IF(N496="základní",J496,0)</f>
        <v>0</v>
      </c>
      <c r="BF496" s="216">
        <f>IF(N496="snížená",J496,0)</f>
        <v>0</v>
      </c>
      <c r="BG496" s="216">
        <f>IF(N496="zákl. přenesená",J496,0)</f>
        <v>0</v>
      </c>
      <c r="BH496" s="216">
        <f>IF(N496="sníž. přenesená",J496,0)</f>
        <v>0</v>
      </c>
      <c r="BI496" s="216">
        <f>IF(N496="nulová",J496,0)</f>
        <v>0</v>
      </c>
      <c r="BJ496" s="26" t="s">
        <v>81</v>
      </c>
      <c r="BK496" s="216">
        <f>ROUND(I496*H496,2)</f>
        <v>0</v>
      </c>
      <c r="BL496" s="26" t="s">
        <v>189</v>
      </c>
      <c r="BM496" s="26" t="s">
        <v>1504</v>
      </c>
    </row>
    <row r="497" spans="2:65" s="12" customFormat="1" ht="13.5">
      <c r="B497" s="217"/>
      <c r="C497" s="218"/>
      <c r="D497" s="219" t="s">
        <v>191</v>
      </c>
      <c r="E497" s="220" t="s">
        <v>21</v>
      </c>
      <c r="F497" s="221" t="s">
        <v>1383</v>
      </c>
      <c r="G497" s="218"/>
      <c r="H497" s="222">
        <v>1</v>
      </c>
      <c r="I497" s="223"/>
      <c r="J497" s="218"/>
      <c r="K497" s="218"/>
      <c r="L497" s="224"/>
      <c r="M497" s="225"/>
      <c r="N497" s="226"/>
      <c r="O497" s="226"/>
      <c r="P497" s="226"/>
      <c r="Q497" s="226"/>
      <c r="R497" s="226"/>
      <c r="S497" s="226"/>
      <c r="T497" s="227"/>
      <c r="AT497" s="228" t="s">
        <v>191</v>
      </c>
      <c r="AU497" s="228" t="s">
        <v>83</v>
      </c>
      <c r="AV497" s="12" t="s">
        <v>83</v>
      </c>
      <c r="AW497" s="12" t="s">
        <v>37</v>
      </c>
      <c r="AX497" s="12" t="s">
        <v>81</v>
      </c>
      <c r="AY497" s="228" t="s">
        <v>182</v>
      </c>
    </row>
    <row r="498" spans="2:65" s="1" customFormat="1" ht="76.5" customHeight="1">
      <c r="B498" s="43"/>
      <c r="C498" s="257" t="s">
        <v>493</v>
      </c>
      <c r="D498" s="257" t="s">
        <v>304</v>
      </c>
      <c r="E498" s="258" t="s">
        <v>1505</v>
      </c>
      <c r="F498" s="259" t="s">
        <v>1506</v>
      </c>
      <c r="G498" s="260" t="s">
        <v>204</v>
      </c>
      <c r="H498" s="261">
        <v>1</v>
      </c>
      <c r="I498" s="262"/>
      <c r="J498" s="263">
        <f>ROUND(I498*H498,2)</f>
        <v>0</v>
      </c>
      <c r="K498" s="259" t="s">
        <v>21</v>
      </c>
      <c r="L498" s="264"/>
      <c r="M498" s="265" t="s">
        <v>21</v>
      </c>
      <c r="N498" s="266" t="s">
        <v>45</v>
      </c>
      <c r="O498" s="44"/>
      <c r="P498" s="214">
        <f>O498*H498</f>
        <v>0</v>
      </c>
      <c r="Q498" s="214">
        <v>2.1</v>
      </c>
      <c r="R498" s="214">
        <f>Q498*H498</f>
        <v>2.1</v>
      </c>
      <c r="S498" s="214">
        <v>0</v>
      </c>
      <c r="T498" s="215">
        <f>S498*H498</f>
        <v>0</v>
      </c>
      <c r="AR498" s="26" t="s">
        <v>218</v>
      </c>
      <c r="AT498" s="26" t="s">
        <v>304</v>
      </c>
      <c r="AU498" s="26" t="s">
        <v>83</v>
      </c>
      <c r="AY498" s="26" t="s">
        <v>182</v>
      </c>
      <c r="BE498" s="216">
        <f>IF(N498="základní",J498,0)</f>
        <v>0</v>
      </c>
      <c r="BF498" s="216">
        <f>IF(N498="snížená",J498,0)</f>
        <v>0</v>
      </c>
      <c r="BG498" s="216">
        <f>IF(N498="zákl. přenesená",J498,0)</f>
        <v>0</v>
      </c>
      <c r="BH498" s="216">
        <f>IF(N498="sníž. přenesená",J498,0)</f>
        <v>0</v>
      </c>
      <c r="BI498" s="216">
        <f>IF(N498="nulová",J498,0)</f>
        <v>0</v>
      </c>
      <c r="BJ498" s="26" t="s">
        <v>81</v>
      </c>
      <c r="BK498" s="216">
        <f>ROUND(I498*H498,2)</f>
        <v>0</v>
      </c>
      <c r="BL498" s="26" t="s">
        <v>189</v>
      </c>
      <c r="BM498" s="26" t="s">
        <v>1507</v>
      </c>
    </row>
    <row r="499" spans="2:65" s="12" customFormat="1" ht="13.5">
      <c r="B499" s="217"/>
      <c r="C499" s="218"/>
      <c r="D499" s="219" t="s">
        <v>191</v>
      </c>
      <c r="E499" s="220" t="s">
        <v>21</v>
      </c>
      <c r="F499" s="221" t="s">
        <v>1491</v>
      </c>
      <c r="G499" s="218"/>
      <c r="H499" s="222">
        <v>1</v>
      </c>
      <c r="I499" s="223"/>
      <c r="J499" s="218"/>
      <c r="K499" s="218"/>
      <c r="L499" s="224"/>
      <c r="M499" s="225"/>
      <c r="N499" s="226"/>
      <c r="O499" s="226"/>
      <c r="P499" s="226"/>
      <c r="Q499" s="226"/>
      <c r="R499" s="226"/>
      <c r="S499" s="226"/>
      <c r="T499" s="227"/>
      <c r="AT499" s="228" t="s">
        <v>191</v>
      </c>
      <c r="AU499" s="228" t="s">
        <v>83</v>
      </c>
      <c r="AV499" s="12" t="s">
        <v>83</v>
      </c>
      <c r="AW499" s="12" t="s">
        <v>37</v>
      </c>
      <c r="AX499" s="12" t="s">
        <v>81</v>
      </c>
      <c r="AY499" s="228" t="s">
        <v>182</v>
      </c>
    </row>
    <row r="500" spans="2:65" s="1" customFormat="1" ht="89.25" customHeight="1">
      <c r="B500" s="43"/>
      <c r="C500" s="257" t="s">
        <v>497</v>
      </c>
      <c r="D500" s="257" t="s">
        <v>304</v>
      </c>
      <c r="E500" s="258" t="s">
        <v>1508</v>
      </c>
      <c r="F500" s="259" t="s">
        <v>1509</v>
      </c>
      <c r="G500" s="260" t="s">
        <v>204</v>
      </c>
      <c r="H500" s="261">
        <v>1</v>
      </c>
      <c r="I500" s="262"/>
      <c r="J500" s="263">
        <f>ROUND(I500*H500,2)</f>
        <v>0</v>
      </c>
      <c r="K500" s="259" t="s">
        <v>21</v>
      </c>
      <c r="L500" s="264"/>
      <c r="M500" s="265" t="s">
        <v>21</v>
      </c>
      <c r="N500" s="266" t="s">
        <v>45</v>
      </c>
      <c r="O500" s="44"/>
      <c r="P500" s="214">
        <f>O500*H500</f>
        <v>0</v>
      </c>
      <c r="Q500" s="214">
        <v>2.1</v>
      </c>
      <c r="R500" s="214">
        <f>Q500*H500</f>
        <v>2.1</v>
      </c>
      <c r="S500" s="214">
        <v>0</v>
      </c>
      <c r="T500" s="215">
        <f>S500*H500</f>
        <v>0</v>
      </c>
      <c r="AR500" s="26" t="s">
        <v>218</v>
      </c>
      <c r="AT500" s="26" t="s">
        <v>304</v>
      </c>
      <c r="AU500" s="26" t="s">
        <v>83</v>
      </c>
      <c r="AY500" s="26" t="s">
        <v>182</v>
      </c>
      <c r="BE500" s="216">
        <f>IF(N500="základní",J500,0)</f>
        <v>0</v>
      </c>
      <c r="BF500" s="216">
        <f>IF(N500="snížená",J500,0)</f>
        <v>0</v>
      </c>
      <c r="BG500" s="216">
        <f>IF(N500="zákl. přenesená",J500,0)</f>
        <v>0</v>
      </c>
      <c r="BH500" s="216">
        <f>IF(N500="sníž. přenesená",J500,0)</f>
        <v>0</v>
      </c>
      <c r="BI500" s="216">
        <f>IF(N500="nulová",J500,0)</f>
        <v>0</v>
      </c>
      <c r="BJ500" s="26" t="s">
        <v>81</v>
      </c>
      <c r="BK500" s="216">
        <f>ROUND(I500*H500,2)</f>
        <v>0</v>
      </c>
      <c r="BL500" s="26" t="s">
        <v>189</v>
      </c>
      <c r="BM500" s="26" t="s">
        <v>1510</v>
      </c>
    </row>
    <row r="501" spans="2:65" s="12" customFormat="1" ht="13.5">
      <c r="B501" s="217"/>
      <c r="C501" s="218"/>
      <c r="D501" s="219" t="s">
        <v>191</v>
      </c>
      <c r="E501" s="220" t="s">
        <v>21</v>
      </c>
      <c r="F501" s="221" t="s">
        <v>1491</v>
      </c>
      <c r="G501" s="218"/>
      <c r="H501" s="222">
        <v>1</v>
      </c>
      <c r="I501" s="223"/>
      <c r="J501" s="218"/>
      <c r="K501" s="218"/>
      <c r="L501" s="224"/>
      <c r="M501" s="225"/>
      <c r="N501" s="226"/>
      <c r="O501" s="226"/>
      <c r="P501" s="226"/>
      <c r="Q501" s="226"/>
      <c r="R501" s="226"/>
      <c r="S501" s="226"/>
      <c r="T501" s="227"/>
      <c r="AT501" s="228" t="s">
        <v>191</v>
      </c>
      <c r="AU501" s="228" t="s">
        <v>83</v>
      </c>
      <c r="AV501" s="12" t="s">
        <v>83</v>
      </c>
      <c r="AW501" s="12" t="s">
        <v>37</v>
      </c>
      <c r="AX501" s="12" t="s">
        <v>81</v>
      </c>
      <c r="AY501" s="228" t="s">
        <v>182</v>
      </c>
    </row>
    <row r="502" spans="2:65" s="1" customFormat="1" ht="76.5" customHeight="1">
      <c r="B502" s="43"/>
      <c r="C502" s="257" t="s">
        <v>501</v>
      </c>
      <c r="D502" s="257" t="s">
        <v>304</v>
      </c>
      <c r="E502" s="258" t="s">
        <v>1511</v>
      </c>
      <c r="F502" s="259" t="s">
        <v>1512</v>
      </c>
      <c r="G502" s="260" t="s">
        <v>204</v>
      </c>
      <c r="H502" s="261">
        <v>1</v>
      </c>
      <c r="I502" s="262"/>
      <c r="J502" s="263">
        <f>ROUND(I502*H502,2)</f>
        <v>0</v>
      </c>
      <c r="K502" s="259" t="s">
        <v>21</v>
      </c>
      <c r="L502" s="264"/>
      <c r="M502" s="265" t="s">
        <v>21</v>
      </c>
      <c r="N502" s="266" t="s">
        <v>45</v>
      </c>
      <c r="O502" s="44"/>
      <c r="P502" s="214">
        <f>O502*H502</f>
        <v>0</v>
      </c>
      <c r="Q502" s="214">
        <v>2.1</v>
      </c>
      <c r="R502" s="214">
        <f>Q502*H502</f>
        <v>2.1</v>
      </c>
      <c r="S502" s="214">
        <v>0</v>
      </c>
      <c r="T502" s="215">
        <f>S502*H502</f>
        <v>0</v>
      </c>
      <c r="AR502" s="26" t="s">
        <v>218</v>
      </c>
      <c r="AT502" s="26" t="s">
        <v>304</v>
      </c>
      <c r="AU502" s="26" t="s">
        <v>83</v>
      </c>
      <c r="AY502" s="26" t="s">
        <v>182</v>
      </c>
      <c r="BE502" s="216">
        <f>IF(N502="základní",J502,0)</f>
        <v>0</v>
      </c>
      <c r="BF502" s="216">
        <f>IF(N502="snížená",J502,0)</f>
        <v>0</v>
      </c>
      <c r="BG502" s="216">
        <f>IF(N502="zákl. přenesená",J502,0)</f>
        <v>0</v>
      </c>
      <c r="BH502" s="216">
        <f>IF(N502="sníž. přenesená",J502,0)</f>
        <v>0</v>
      </c>
      <c r="BI502" s="216">
        <f>IF(N502="nulová",J502,0)</f>
        <v>0</v>
      </c>
      <c r="BJ502" s="26" t="s">
        <v>81</v>
      </c>
      <c r="BK502" s="216">
        <f>ROUND(I502*H502,2)</f>
        <v>0</v>
      </c>
      <c r="BL502" s="26" t="s">
        <v>189</v>
      </c>
      <c r="BM502" s="26" t="s">
        <v>1513</v>
      </c>
    </row>
    <row r="503" spans="2:65" s="12" customFormat="1" ht="13.5">
      <c r="B503" s="217"/>
      <c r="C503" s="218"/>
      <c r="D503" s="219" t="s">
        <v>191</v>
      </c>
      <c r="E503" s="220" t="s">
        <v>21</v>
      </c>
      <c r="F503" s="221" t="s">
        <v>1384</v>
      </c>
      <c r="G503" s="218"/>
      <c r="H503" s="222">
        <v>1</v>
      </c>
      <c r="I503" s="223"/>
      <c r="J503" s="218"/>
      <c r="K503" s="218"/>
      <c r="L503" s="224"/>
      <c r="M503" s="225"/>
      <c r="N503" s="226"/>
      <c r="O503" s="226"/>
      <c r="P503" s="226"/>
      <c r="Q503" s="226"/>
      <c r="R503" s="226"/>
      <c r="S503" s="226"/>
      <c r="T503" s="227"/>
      <c r="AT503" s="228" t="s">
        <v>191</v>
      </c>
      <c r="AU503" s="228" t="s">
        <v>83</v>
      </c>
      <c r="AV503" s="12" t="s">
        <v>83</v>
      </c>
      <c r="AW503" s="12" t="s">
        <v>37</v>
      </c>
      <c r="AX503" s="12" t="s">
        <v>81</v>
      </c>
      <c r="AY503" s="228" t="s">
        <v>182</v>
      </c>
    </row>
    <row r="504" spans="2:65" s="1" customFormat="1" ht="76.5" customHeight="1">
      <c r="B504" s="43"/>
      <c r="C504" s="257" t="s">
        <v>505</v>
      </c>
      <c r="D504" s="257" t="s">
        <v>304</v>
      </c>
      <c r="E504" s="258" t="s">
        <v>1514</v>
      </c>
      <c r="F504" s="259" t="s">
        <v>1512</v>
      </c>
      <c r="G504" s="260" t="s">
        <v>204</v>
      </c>
      <c r="H504" s="261">
        <v>1</v>
      </c>
      <c r="I504" s="262"/>
      <c r="J504" s="263">
        <f>ROUND(I504*H504,2)</f>
        <v>0</v>
      </c>
      <c r="K504" s="259" t="s">
        <v>21</v>
      </c>
      <c r="L504" s="264"/>
      <c r="M504" s="265" t="s">
        <v>21</v>
      </c>
      <c r="N504" s="266" t="s">
        <v>45</v>
      </c>
      <c r="O504" s="44"/>
      <c r="P504" s="214">
        <f>O504*H504</f>
        <v>0</v>
      </c>
      <c r="Q504" s="214">
        <v>2.1</v>
      </c>
      <c r="R504" s="214">
        <f>Q504*H504</f>
        <v>2.1</v>
      </c>
      <c r="S504" s="214">
        <v>0</v>
      </c>
      <c r="T504" s="215">
        <f>S504*H504</f>
        <v>0</v>
      </c>
      <c r="AR504" s="26" t="s">
        <v>218</v>
      </c>
      <c r="AT504" s="26" t="s">
        <v>304</v>
      </c>
      <c r="AU504" s="26" t="s">
        <v>83</v>
      </c>
      <c r="AY504" s="26" t="s">
        <v>182</v>
      </c>
      <c r="BE504" s="216">
        <f>IF(N504="základní",J504,0)</f>
        <v>0</v>
      </c>
      <c r="BF504" s="216">
        <f>IF(N504="snížená",J504,0)</f>
        <v>0</v>
      </c>
      <c r="BG504" s="216">
        <f>IF(N504="zákl. přenesená",J504,0)</f>
        <v>0</v>
      </c>
      <c r="BH504" s="216">
        <f>IF(N504="sníž. přenesená",J504,0)</f>
        <v>0</v>
      </c>
      <c r="BI504" s="216">
        <f>IF(N504="nulová",J504,0)</f>
        <v>0</v>
      </c>
      <c r="BJ504" s="26" t="s">
        <v>81</v>
      </c>
      <c r="BK504" s="216">
        <f>ROUND(I504*H504,2)</f>
        <v>0</v>
      </c>
      <c r="BL504" s="26" t="s">
        <v>189</v>
      </c>
      <c r="BM504" s="26" t="s">
        <v>1515</v>
      </c>
    </row>
    <row r="505" spans="2:65" s="12" customFormat="1" ht="13.5">
      <c r="B505" s="217"/>
      <c r="C505" s="218"/>
      <c r="D505" s="219" t="s">
        <v>191</v>
      </c>
      <c r="E505" s="220" t="s">
        <v>21</v>
      </c>
      <c r="F505" s="221" t="s">
        <v>1367</v>
      </c>
      <c r="G505" s="218"/>
      <c r="H505" s="222">
        <v>1</v>
      </c>
      <c r="I505" s="223"/>
      <c r="J505" s="218"/>
      <c r="K505" s="218"/>
      <c r="L505" s="224"/>
      <c r="M505" s="225"/>
      <c r="N505" s="226"/>
      <c r="O505" s="226"/>
      <c r="P505" s="226"/>
      <c r="Q505" s="226"/>
      <c r="R505" s="226"/>
      <c r="S505" s="226"/>
      <c r="T505" s="227"/>
      <c r="AT505" s="228" t="s">
        <v>191</v>
      </c>
      <c r="AU505" s="228" t="s">
        <v>83</v>
      </c>
      <c r="AV505" s="12" t="s">
        <v>83</v>
      </c>
      <c r="AW505" s="12" t="s">
        <v>37</v>
      </c>
      <c r="AX505" s="12" t="s">
        <v>81</v>
      </c>
      <c r="AY505" s="228" t="s">
        <v>182</v>
      </c>
    </row>
    <row r="506" spans="2:65" s="1" customFormat="1" ht="76.5" customHeight="1">
      <c r="B506" s="43"/>
      <c r="C506" s="257" t="s">
        <v>513</v>
      </c>
      <c r="D506" s="257" t="s">
        <v>304</v>
      </c>
      <c r="E506" s="258" t="s">
        <v>1516</v>
      </c>
      <c r="F506" s="259" t="s">
        <v>1512</v>
      </c>
      <c r="G506" s="260" t="s">
        <v>204</v>
      </c>
      <c r="H506" s="261">
        <v>1</v>
      </c>
      <c r="I506" s="262"/>
      <c r="J506" s="263">
        <f>ROUND(I506*H506,2)</f>
        <v>0</v>
      </c>
      <c r="K506" s="259" t="s">
        <v>21</v>
      </c>
      <c r="L506" s="264"/>
      <c r="M506" s="265" t="s">
        <v>21</v>
      </c>
      <c r="N506" s="266" t="s">
        <v>45</v>
      </c>
      <c r="O506" s="44"/>
      <c r="P506" s="214">
        <f>O506*H506</f>
        <v>0</v>
      </c>
      <c r="Q506" s="214">
        <v>2.1</v>
      </c>
      <c r="R506" s="214">
        <f>Q506*H506</f>
        <v>2.1</v>
      </c>
      <c r="S506" s="214">
        <v>0</v>
      </c>
      <c r="T506" s="215">
        <f>S506*H506</f>
        <v>0</v>
      </c>
      <c r="AR506" s="26" t="s">
        <v>218</v>
      </c>
      <c r="AT506" s="26" t="s">
        <v>304</v>
      </c>
      <c r="AU506" s="26" t="s">
        <v>83</v>
      </c>
      <c r="AY506" s="26" t="s">
        <v>182</v>
      </c>
      <c r="BE506" s="216">
        <f>IF(N506="základní",J506,0)</f>
        <v>0</v>
      </c>
      <c r="BF506" s="216">
        <f>IF(N506="snížená",J506,0)</f>
        <v>0</v>
      </c>
      <c r="BG506" s="216">
        <f>IF(N506="zákl. přenesená",J506,0)</f>
        <v>0</v>
      </c>
      <c r="BH506" s="216">
        <f>IF(N506="sníž. přenesená",J506,0)</f>
        <v>0</v>
      </c>
      <c r="BI506" s="216">
        <f>IF(N506="nulová",J506,0)</f>
        <v>0</v>
      </c>
      <c r="BJ506" s="26" t="s">
        <v>81</v>
      </c>
      <c r="BK506" s="216">
        <f>ROUND(I506*H506,2)</f>
        <v>0</v>
      </c>
      <c r="BL506" s="26" t="s">
        <v>189</v>
      </c>
      <c r="BM506" s="26" t="s">
        <v>1517</v>
      </c>
    </row>
    <row r="507" spans="2:65" s="12" customFormat="1" ht="13.5">
      <c r="B507" s="217"/>
      <c r="C507" s="218"/>
      <c r="D507" s="219" t="s">
        <v>191</v>
      </c>
      <c r="E507" s="220" t="s">
        <v>21</v>
      </c>
      <c r="F507" s="221" t="s">
        <v>1470</v>
      </c>
      <c r="G507" s="218"/>
      <c r="H507" s="222">
        <v>1</v>
      </c>
      <c r="I507" s="223"/>
      <c r="J507" s="218"/>
      <c r="K507" s="218"/>
      <c r="L507" s="224"/>
      <c r="M507" s="225"/>
      <c r="N507" s="226"/>
      <c r="O507" s="226"/>
      <c r="P507" s="226"/>
      <c r="Q507" s="226"/>
      <c r="R507" s="226"/>
      <c r="S507" s="226"/>
      <c r="T507" s="227"/>
      <c r="AT507" s="228" t="s">
        <v>191</v>
      </c>
      <c r="AU507" s="228" t="s">
        <v>83</v>
      </c>
      <c r="AV507" s="12" t="s">
        <v>83</v>
      </c>
      <c r="AW507" s="12" t="s">
        <v>37</v>
      </c>
      <c r="AX507" s="12" t="s">
        <v>81</v>
      </c>
      <c r="AY507" s="228" t="s">
        <v>182</v>
      </c>
    </row>
    <row r="508" spans="2:65" s="1" customFormat="1" ht="102" customHeight="1">
      <c r="B508" s="43"/>
      <c r="C508" s="257" t="s">
        <v>517</v>
      </c>
      <c r="D508" s="257" t="s">
        <v>304</v>
      </c>
      <c r="E508" s="258" t="s">
        <v>1518</v>
      </c>
      <c r="F508" s="259" t="s">
        <v>1519</v>
      </c>
      <c r="G508" s="260" t="s">
        <v>204</v>
      </c>
      <c r="H508" s="261">
        <v>1</v>
      </c>
      <c r="I508" s="262"/>
      <c r="J508" s="263">
        <f>ROUND(I508*H508,2)</f>
        <v>0</v>
      </c>
      <c r="K508" s="259" t="s">
        <v>21</v>
      </c>
      <c r="L508" s="264"/>
      <c r="M508" s="265" t="s">
        <v>21</v>
      </c>
      <c r="N508" s="266" t="s">
        <v>45</v>
      </c>
      <c r="O508" s="44"/>
      <c r="P508" s="214">
        <f>O508*H508</f>
        <v>0</v>
      </c>
      <c r="Q508" s="214">
        <v>2.1</v>
      </c>
      <c r="R508" s="214">
        <f>Q508*H508</f>
        <v>2.1</v>
      </c>
      <c r="S508" s="214">
        <v>0</v>
      </c>
      <c r="T508" s="215">
        <f>S508*H508</f>
        <v>0</v>
      </c>
      <c r="AR508" s="26" t="s">
        <v>218</v>
      </c>
      <c r="AT508" s="26" t="s">
        <v>304</v>
      </c>
      <c r="AU508" s="26" t="s">
        <v>83</v>
      </c>
      <c r="AY508" s="26" t="s">
        <v>182</v>
      </c>
      <c r="BE508" s="216">
        <f>IF(N508="základní",J508,0)</f>
        <v>0</v>
      </c>
      <c r="BF508" s="216">
        <f>IF(N508="snížená",J508,0)</f>
        <v>0</v>
      </c>
      <c r="BG508" s="216">
        <f>IF(N508="zákl. přenesená",J508,0)</f>
        <v>0</v>
      </c>
      <c r="BH508" s="216">
        <f>IF(N508="sníž. přenesená",J508,0)</f>
        <v>0</v>
      </c>
      <c r="BI508" s="216">
        <f>IF(N508="nulová",J508,0)</f>
        <v>0</v>
      </c>
      <c r="BJ508" s="26" t="s">
        <v>81</v>
      </c>
      <c r="BK508" s="216">
        <f>ROUND(I508*H508,2)</f>
        <v>0</v>
      </c>
      <c r="BL508" s="26" t="s">
        <v>189</v>
      </c>
      <c r="BM508" s="26" t="s">
        <v>1520</v>
      </c>
    </row>
    <row r="509" spans="2:65" s="12" customFormat="1" ht="13.5">
      <c r="B509" s="217"/>
      <c r="C509" s="218"/>
      <c r="D509" s="219" t="s">
        <v>191</v>
      </c>
      <c r="E509" s="220" t="s">
        <v>21</v>
      </c>
      <c r="F509" s="221" t="s">
        <v>1369</v>
      </c>
      <c r="G509" s="218"/>
      <c r="H509" s="222">
        <v>1</v>
      </c>
      <c r="I509" s="223"/>
      <c r="J509" s="218"/>
      <c r="K509" s="218"/>
      <c r="L509" s="224"/>
      <c r="M509" s="225"/>
      <c r="N509" s="226"/>
      <c r="O509" s="226"/>
      <c r="P509" s="226"/>
      <c r="Q509" s="226"/>
      <c r="R509" s="226"/>
      <c r="S509" s="226"/>
      <c r="T509" s="227"/>
      <c r="AT509" s="228" t="s">
        <v>191</v>
      </c>
      <c r="AU509" s="228" t="s">
        <v>83</v>
      </c>
      <c r="AV509" s="12" t="s">
        <v>83</v>
      </c>
      <c r="AW509" s="12" t="s">
        <v>37</v>
      </c>
      <c r="AX509" s="12" t="s">
        <v>81</v>
      </c>
      <c r="AY509" s="228" t="s">
        <v>182</v>
      </c>
    </row>
    <row r="510" spans="2:65" s="1" customFormat="1" ht="89.25" customHeight="1">
      <c r="B510" s="43"/>
      <c r="C510" s="257" t="s">
        <v>521</v>
      </c>
      <c r="D510" s="257" t="s">
        <v>304</v>
      </c>
      <c r="E510" s="258" t="s">
        <v>1521</v>
      </c>
      <c r="F510" s="259" t="s">
        <v>1522</v>
      </c>
      <c r="G510" s="260" t="s">
        <v>204</v>
      </c>
      <c r="H510" s="261">
        <v>1</v>
      </c>
      <c r="I510" s="262"/>
      <c r="J510" s="263">
        <f>ROUND(I510*H510,2)</f>
        <v>0</v>
      </c>
      <c r="K510" s="259" t="s">
        <v>21</v>
      </c>
      <c r="L510" s="264"/>
      <c r="M510" s="265" t="s">
        <v>21</v>
      </c>
      <c r="N510" s="266" t="s">
        <v>45</v>
      </c>
      <c r="O510" s="44"/>
      <c r="P510" s="214">
        <f>O510*H510</f>
        <v>0</v>
      </c>
      <c r="Q510" s="214">
        <v>2.1</v>
      </c>
      <c r="R510" s="214">
        <f>Q510*H510</f>
        <v>2.1</v>
      </c>
      <c r="S510" s="214">
        <v>0</v>
      </c>
      <c r="T510" s="215">
        <f>S510*H510</f>
        <v>0</v>
      </c>
      <c r="AR510" s="26" t="s">
        <v>218</v>
      </c>
      <c r="AT510" s="26" t="s">
        <v>304</v>
      </c>
      <c r="AU510" s="26" t="s">
        <v>83</v>
      </c>
      <c r="AY510" s="26" t="s">
        <v>182</v>
      </c>
      <c r="BE510" s="216">
        <f>IF(N510="základní",J510,0)</f>
        <v>0</v>
      </c>
      <c r="BF510" s="216">
        <f>IF(N510="snížená",J510,0)</f>
        <v>0</v>
      </c>
      <c r="BG510" s="216">
        <f>IF(N510="zákl. přenesená",J510,0)</f>
        <v>0</v>
      </c>
      <c r="BH510" s="216">
        <f>IF(N510="sníž. přenesená",J510,0)</f>
        <v>0</v>
      </c>
      <c r="BI510" s="216">
        <f>IF(N510="nulová",J510,0)</f>
        <v>0</v>
      </c>
      <c r="BJ510" s="26" t="s">
        <v>81</v>
      </c>
      <c r="BK510" s="216">
        <f>ROUND(I510*H510,2)</f>
        <v>0</v>
      </c>
      <c r="BL510" s="26" t="s">
        <v>189</v>
      </c>
      <c r="BM510" s="26" t="s">
        <v>1523</v>
      </c>
    </row>
    <row r="511" spans="2:65" s="12" customFormat="1" ht="13.5">
      <c r="B511" s="217"/>
      <c r="C511" s="218"/>
      <c r="D511" s="219" t="s">
        <v>191</v>
      </c>
      <c r="E511" s="220" t="s">
        <v>21</v>
      </c>
      <c r="F511" s="221" t="s">
        <v>1370</v>
      </c>
      <c r="G511" s="218"/>
      <c r="H511" s="222">
        <v>1</v>
      </c>
      <c r="I511" s="223"/>
      <c r="J511" s="218"/>
      <c r="K511" s="218"/>
      <c r="L511" s="224"/>
      <c r="M511" s="225"/>
      <c r="N511" s="226"/>
      <c r="O511" s="226"/>
      <c r="P511" s="226"/>
      <c r="Q511" s="226"/>
      <c r="R511" s="226"/>
      <c r="S511" s="226"/>
      <c r="T511" s="227"/>
      <c r="AT511" s="228" t="s">
        <v>191</v>
      </c>
      <c r="AU511" s="228" t="s">
        <v>83</v>
      </c>
      <c r="AV511" s="12" t="s">
        <v>83</v>
      </c>
      <c r="AW511" s="12" t="s">
        <v>37</v>
      </c>
      <c r="AX511" s="12" t="s">
        <v>81</v>
      </c>
      <c r="AY511" s="228" t="s">
        <v>182</v>
      </c>
    </row>
    <row r="512" spans="2:65" s="1" customFormat="1" ht="102" customHeight="1">
      <c r="B512" s="43"/>
      <c r="C512" s="257" t="s">
        <v>526</v>
      </c>
      <c r="D512" s="257" t="s">
        <v>304</v>
      </c>
      <c r="E512" s="258" t="s">
        <v>1524</v>
      </c>
      <c r="F512" s="259" t="s">
        <v>1525</v>
      </c>
      <c r="G512" s="260" t="s">
        <v>204</v>
      </c>
      <c r="H512" s="261">
        <v>1</v>
      </c>
      <c r="I512" s="262"/>
      <c r="J512" s="263">
        <f>ROUND(I512*H512,2)</f>
        <v>0</v>
      </c>
      <c r="K512" s="259" t="s">
        <v>21</v>
      </c>
      <c r="L512" s="264"/>
      <c r="M512" s="265" t="s">
        <v>21</v>
      </c>
      <c r="N512" s="266" t="s">
        <v>45</v>
      </c>
      <c r="O512" s="44"/>
      <c r="P512" s="214">
        <f>O512*H512</f>
        <v>0</v>
      </c>
      <c r="Q512" s="214">
        <v>2.1</v>
      </c>
      <c r="R512" s="214">
        <f>Q512*H512</f>
        <v>2.1</v>
      </c>
      <c r="S512" s="214">
        <v>0</v>
      </c>
      <c r="T512" s="215">
        <f>S512*H512</f>
        <v>0</v>
      </c>
      <c r="AR512" s="26" t="s">
        <v>218</v>
      </c>
      <c r="AT512" s="26" t="s">
        <v>304</v>
      </c>
      <c r="AU512" s="26" t="s">
        <v>83</v>
      </c>
      <c r="AY512" s="26" t="s">
        <v>182</v>
      </c>
      <c r="BE512" s="216">
        <f>IF(N512="základní",J512,0)</f>
        <v>0</v>
      </c>
      <c r="BF512" s="216">
        <f>IF(N512="snížená",J512,0)</f>
        <v>0</v>
      </c>
      <c r="BG512" s="216">
        <f>IF(N512="zákl. přenesená",J512,0)</f>
        <v>0</v>
      </c>
      <c r="BH512" s="216">
        <f>IF(N512="sníž. přenesená",J512,0)</f>
        <v>0</v>
      </c>
      <c r="BI512" s="216">
        <f>IF(N512="nulová",J512,0)</f>
        <v>0</v>
      </c>
      <c r="BJ512" s="26" t="s">
        <v>81</v>
      </c>
      <c r="BK512" s="216">
        <f>ROUND(I512*H512,2)</f>
        <v>0</v>
      </c>
      <c r="BL512" s="26" t="s">
        <v>189</v>
      </c>
      <c r="BM512" s="26" t="s">
        <v>1526</v>
      </c>
    </row>
    <row r="513" spans="2:65" s="12" customFormat="1" ht="13.5">
      <c r="B513" s="217"/>
      <c r="C513" s="218"/>
      <c r="D513" s="219" t="s">
        <v>191</v>
      </c>
      <c r="E513" s="220" t="s">
        <v>21</v>
      </c>
      <c r="F513" s="221" t="s">
        <v>1348</v>
      </c>
      <c r="G513" s="218"/>
      <c r="H513" s="222">
        <v>1</v>
      </c>
      <c r="I513" s="223"/>
      <c r="J513" s="218"/>
      <c r="K513" s="218"/>
      <c r="L513" s="224"/>
      <c r="M513" s="225"/>
      <c r="N513" s="226"/>
      <c r="O513" s="226"/>
      <c r="P513" s="226"/>
      <c r="Q513" s="226"/>
      <c r="R513" s="226"/>
      <c r="S513" s="226"/>
      <c r="T513" s="227"/>
      <c r="AT513" s="228" t="s">
        <v>191</v>
      </c>
      <c r="AU513" s="228" t="s">
        <v>83</v>
      </c>
      <c r="AV513" s="12" t="s">
        <v>83</v>
      </c>
      <c r="AW513" s="12" t="s">
        <v>37</v>
      </c>
      <c r="AX513" s="12" t="s">
        <v>81</v>
      </c>
      <c r="AY513" s="228" t="s">
        <v>182</v>
      </c>
    </row>
    <row r="514" spans="2:65" s="1" customFormat="1" ht="89.25" customHeight="1">
      <c r="B514" s="43"/>
      <c r="C514" s="257" t="s">
        <v>532</v>
      </c>
      <c r="D514" s="257" t="s">
        <v>304</v>
      </c>
      <c r="E514" s="258" t="s">
        <v>1527</v>
      </c>
      <c r="F514" s="259" t="s">
        <v>1528</v>
      </c>
      <c r="G514" s="260" t="s">
        <v>204</v>
      </c>
      <c r="H514" s="261">
        <v>1</v>
      </c>
      <c r="I514" s="262"/>
      <c r="J514" s="263">
        <f>ROUND(I514*H514,2)</f>
        <v>0</v>
      </c>
      <c r="K514" s="259" t="s">
        <v>21</v>
      </c>
      <c r="L514" s="264"/>
      <c r="M514" s="265" t="s">
        <v>21</v>
      </c>
      <c r="N514" s="266" t="s">
        <v>45</v>
      </c>
      <c r="O514" s="44"/>
      <c r="P514" s="214">
        <f>O514*H514</f>
        <v>0</v>
      </c>
      <c r="Q514" s="214">
        <v>2.1</v>
      </c>
      <c r="R514" s="214">
        <f>Q514*H514</f>
        <v>2.1</v>
      </c>
      <c r="S514" s="214">
        <v>0</v>
      </c>
      <c r="T514" s="215">
        <f>S514*H514</f>
        <v>0</v>
      </c>
      <c r="AR514" s="26" t="s">
        <v>218</v>
      </c>
      <c r="AT514" s="26" t="s">
        <v>304</v>
      </c>
      <c r="AU514" s="26" t="s">
        <v>83</v>
      </c>
      <c r="AY514" s="26" t="s">
        <v>182</v>
      </c>
      <c r="BE514" s="216">
        <f>IF(N514="základní",J514,0)</f>
        <v>0</v>
      </c>
      <c r="BF514" s="216">
        <f>IF(N514="snížená",J514,0)</f>
        <v>0</v>
      </c>
      <c r="BG514" s="216">
        <f>IF(N514="zákl. přenesená",J514,0)</f>
        <v>0</v>
      </c>
      <c r="BH514" s="216">
        <f>IF(N514="sníž. přenesená",J514,0)</f>
        <v>0</v>
      </c>
      <c r="BI514" s="216">
        <f>IF(N514="nulová",J514,0)</f>
        <v>0</v>
      </c>
      <c r="BJ514" s="26" t="s">
        <v>81</v>
      </c>
      <c r="BK514" s="216">
        <f>ROUND(I514*H514,2)</f>
        <v>0</v>
      </c>
      <c r="BL514" s="26" t="s">
        <v>189</v>
      </c>
      <c r="BM514" s="26" t="s">
        <v>1529</v>
      </c>
    </row>
    <row r="515" spans="2:65" s="12" customFormat="1" ht="13.5">
      <c r="B515" s="217"/>
      <c r="C515" s="218"/>
      <c r="D515" s="219" t="s">
        <v>191</v>
      </c>
      <c r="E515" s="220" t="s">
        <v>21</v>
      </c>
      <c r="F515" s="221" t="s">
        <v>1465</v>
      </c>
      <c r="G515" s="218"/>
      <c r="H515" s="222">
        <v>1</v>
      </c>
      <c r="I515" s="223"/>
      <c r="J515" s="218"/>
      <c r="K515" s="218"/>
      <c r="L515" s="224"/>
      <c r="M515" s="225"/>
      <c r="N515" s="226"/>
      <c r="O515" s="226"/>
      <c r="P515" s="226"/>
      <c r="Q515" s="226"/>
      <c r="R515" s="226"/>
      <c r="S515" s="226"/>
      <c r="T515" s="227"/>
      <c r="AT515" s="228" t="s">
        <v>191</v>
      </c>
      <c r="AU515" s="228" t="s">
        <v>83</v>
      </c>
      <c r="AV515" s="12" t="s">
        <v>83</v>
      </c>
      <c r="AW515" s="12" t="s">
        <v>37</v>
      </c>
      <c r="AX515" s="12" t="s">
        <v>81</v>
      </c>
      <c r="AY515" s="228" t="s">
        <v>182</v>
      </c>
    </row>
    <row r="516" spans="2:65" s="1" customFormat="1" ht="89.25" customHeight="1">
      <c r="B516" s="43"/>
      <c r="C516" s="257" t="s">
        <v>539</v>
      </c>
      <c r="D516" s="257" t="s">
        <v>304</v>
      </c>
      <c r="E516" s="258" t="s">
        <v>1530</v>
      </c>
      <c r="F516" s="259" t="s">
        <v>1531</v>
      </c>
      <c r="G516" s="260" t="s">
        <v>204</v>
      </c>
      <c r="H516" s="261">
        <v>1</v>
      </c>
      <c r="I516" s="262"/>
      <c r="J516" s="263">
        <f>ROUND(I516*H516,2)</f>
        <v>0</v>
      </c>
      <c r="K516" s="259" t="s">
        <v>21</v>
      </c>
      <c r="L516" s="264"/>
      <c r="M516" s="265" t="s">
        <v>21</v>
      </c>
      <c r="N516" s="266" t="s">
        <v>45</v>
      </c>
      <c r="O516" s="44"/>
      <c r="P516" s="214">
        <f>O516*H516</f>
        <v>0</v>
      </c>
      <c r="Q516" s="214">
        <v>2.1</v>
      </c>
      <c r="R516" s="214">
        <f>Q516*H516</f>
        <v>2.1</v>
      </c>
      <c r="S516" s="214">
        <v>0</v>
      </c>
      <c r="T516" s="215">
        <f>S516*H516</f>
        <v>0</v>
      </c>
      <c r="AR516" s="26" t="s">
        <v>218</v>
      </c>
      <c r="AT516" s="26" t="s">
        <v>304</v>
      </c>
      <c r="AU516" s="26" t="s">
        <v>83</v>
      </c>
      <c r="AY516" s="26" t="s">
        <v>182</v>
      </c>
      <c r="BE516" s="216">
        <f>IF(N516="základní",J516,0)</f>
        <v>0</v>
      </c>
      <c r="BF516" s="216">
        <f>IF(N516="snížená",J516,0)</f>
        <v>0</v>
      </c>
      <c r="BG516" s="216">
        <f>IF(N516="zákl. přenesená",J516,0)</f>
        <v>0</v>
      </c>
      <c r="BH516" s="216">
        <f>IF(N516="sníž. přenesená",J516,0)</f>
        <v>0</v>
      </c>
      <c r="BI516" s="216">
        <f>IF(N516="nulová",J516,0)</f>
        <v>0</v>
      </c>
      <c r="BJ516" s="26" t="s">
        <v>81</v>
      </c>
      <c r="BK516" s="216">
        <f>ROUND(I516*H516,2)</f>
        <v>0</v>
      </c>
      <c r="BL516" s="26" t="s">
        <v>189</v>
      </c>
      <c r="BM516" s="26" t="s">
        <v>1532</v>
      </c>
    </row>
    <row r="517" spans="2:65" s="12" customFormat="1" ht="13.5">
      <c r="B517" s="217"/>
      <c r="C517" s="218"/>
      <c r="D517" s="219" t="s">
        <v>191</v>
      </c>
      <c r="E517" s="220" t="s">
        <v>21</v>
      </c>
      <c r="F517" s="221" t="s">
        <v>1349</v>
      </c>
      <c r="G517" s="218"/>
      <c r="H517" s="222">
        <v>1</v>
      </c>
      <c r="I517" s="223"/>
      <c r="J517" s="218"/>
      <c r="K517" s="218"/>
      <c r="L517" s="224"/>
      <c r="M517" s="225"/>
      <c r="N517" s="226"/>
      <c r="O517" s="226"/>
      <c r="P517" s="226"/>
      <c r="Q517" s="226"/>
      <c r="R517" s="226"/>
      <c r="S517" s="226"/>
      <c r="T517" s="227"/>
      <c r="AT517" s="228" t="s">
        <v>191</v>
      </c>
      <c r="AU517" s="228" t="s">
        <v>83</v>
      </c>
      <c r="AV517" s="12" t="s">
        <v>83</v>
      </c>
      <c r="AW517" s="12" t="s">
        <v>37</v>
      </c>
      <c r="AX517" s="12" t="s">
        <v>81</v>
      </c>
      <c r="AY517" s="228" t="s">
        <v>182</v>
      </c>
    </row>
    <row r="518" spans="2:65" s="1" customFormat="1" ht="89.25" customHeight="1">
      <c r="B518" s="43"/>
      <c r="C518" s="257" t="s">
        <v>544</v>
      </c>
      <c r="D518" s="257" t="s">
        <v>304</v>
      </c>
      <c r="E518" s="258" t="s">
        <v>1533</v>
      </c>
      <c r="F518" s="259" t="s">
        <v>1531</v>
      </c>
      <c r="G518" s="260" t="s">
        <v>204</v>
      </c>
      <c r="H518" s="261">
        <v>1</v>
      </c>
      <c r="I518" s="262"/>
      <c r="J518" s="263">
        <f>ROUND(I518*H518,2)</f>
        <v>0</v>
      </c>
      <c r="K518" s="259" t="s">
        <v>21</v>
      </c>
      <c r="L518" s="264"/>
      <c r="M518" s="265" t="s">
        <v>21</v>
      </c>
      <c r="N518" s="266" t="s">
        <v>45</v>
      </c>
      <c r="O518" s="44"/>
      <c r="P518" s="214">
        <f>O518*H518</f>
        <v>0</v>
      </c>
      <c r="Q518" s="214">
        <v>2.1</v>
      </c>
      <c r="R518" s="214">
        <f>Q518*H518</f>
        <v>2.1</v>
      </c>
      <c r="S518" s="214">
        <v>0</v>
      </c>
      <c r="T518" s="215">
        <f>S518*H518</f>
        <v>0</v>
      </c>
      <c r="AR518" s="26" t="s">
        <v>218</v>
      </c>
      <c r="AT518" s="26" t="s">
        <v>304</v>
      </c>
      <c r="AU518" s="26" t="s">
        <v>83</v>
      </c>
      <c r="AY518" s="26" t="s">
        <v>182</v>
      </c>
      <c r="BE518" s="216">
        <f>IF(N518="základní",J518,0)</f>
        <v>0</v>
      </c>
      <c r="BF518" s="216">
        <f>IF(N518="snížená",J518,0)</f>
        <v>0</v>
      </c>
      <c r="BG518" s="216">
        <f>IF(N518="zákl. přenesená",J518,0)</f>
        <v>0</v>
      </c>
      <c r="BH518" s="216">
        <f>IF(N518="sníž. přenesená",J518,0)</f>
        <v>0</v>
      </c>
      <c r="BI518" s="216">
        <f>IF(N518="nulová",J518,0)</f>
        <v>0</v>
      </c>
      <c r="BJ518" s="26" t="s">
        <v>81</v>
      </c>
      <c r="BK518" s="216">
        <f>ROUND(I518*H518,2)</f>
        <v>0</v>
      </c>
      <c r="BL518" s="26" t="s">
        <v>189</v>
      </c>
      <c r="BM518" s="26" t="s">
        <v>1534</v>
      </c>
    </row>
    <row r="519" spans="2:65" s="12" customFormat="1" ht="13.5">
      <c r="B519" s="217"/>
      <c r="C519" s="218"/>
      <c r="D519" s="219" t="s">
        <v>191</v>
      </c>
      <c r="E519" s="220" t="s">
        <v>21</v>
      </c>
      <c r="F519" s="221" t="s">
        <v>1350</v>
      </c>
      <c r="G519" s="218"/>
      <c r="H519" s="222">
        <v>1</v>
      </c>
      <c r="I519" s="223"/>
      <c r="J519" s="218"/>
      <c r="K519" s="218"/>
      <c r="L519" s="224"/>
      <c r="M519" s="225"/>
      <c r="N519" s="226"/>
      <c r="O519" s="226"/>
      <c r="P519" s="226"/>
      <c r="Q519" s="226"/>
      <c r="R519" s="226"/>
      <c r="S519" s="226"/>
      <c r="T519" s="227"/>
      <c r="AT519" s="228" t="s">
        <v>191</v>
      </c>
      <c r="AU519" s="228" t="s">
        <v>83</v>
      </c>
      <c r="AV519" s="12" t="s">
        <v>83</v>
      </c>
      <c r="AW519" s="12" t="s">
        <v>37</v>
      </c>
      <c r="AX519" s="12" t="s">
        <v>81</v>
      </c>
      <c r="AY519" s="228" t="s">
        <v>182</v>
      </c>
    </row>
    <row r="520" spans="2:65" s="1" customFormat="1" ht="89.25" customHeight="1">
      <c r="B520" s="43"/>
      <c r="C520" s="257" t="s">
        <v>548</v>
      </c>
      <c r="D520" s="257" t="s">
        <v>304</v>
      </c>
      <c r="E520" s="258" t="s">
        <v>1535</v>
      </c>
      <c r="F520" s="259" t="s">
        <v>1536</v>
      </c>
      <c r="G520" s="260" t="s">
        <v>204</v>
      </c>
      <c r="H520" s="261">
        <v>1</v>
      </c>
      <c r="I520" s="262"/>
      <c r="J520" s="263">
        <f>ROUND(I520*H520,2)</f>
        <v>0</v>
      </c>
      <c r="K520" s="259" t="s">
        <v>21</v>
      </c>
      <c r="L520" s="264"/>
      <c r="M520" s="265" t="s">
        <v>21</v>
      </c>
      <c r="N520" s="266" t="s">
        <v>45</v>
      </c>
      <c r="O520" s="44"/>
      <c r="P520" s="214">
        <f>O520*H520</f>
        <v>0</v>
      </c>
      <c r="Q520" s="214">
        <v>2.1</v>
      </c>
      <c r="R520" s="214">
        <f>Q520*H520</f>
        <v>2.1</v>
      </c>
      <c r="S520" s="214">
        <v>0</v>
      </c>
      <c r="T520" s="215">
        <f>S520*H520</f>
        <v>0</v>
      </c>
      <c r="AR520" s="26" t="s">
        <v>218</v>
      </c>
      <c r="AT520" s="26" t="s">
        <v>304</v>
      </c>
      <c r="AU520" s="26" t="s">
        <v>83</v>
      </c>
      <c r="AY520" s="26" t="s">
        <v>182</v>
      </c>
      <c r="BE520" s="216">
        <f>IF(N520="základní",J520,0)</f>
        <v>0</v>
      </c>
      <c r="BF520" s="216">
        <f>IF(N520="snížená",J520,0)</f>
        <v>0</v>
      </c>
      <c r="BG520" s="216">
        <f>IF(N520="zákl. přenesená",J520,0)</f>
        <v>0</v>
      </c>
      <c r="BH520" s="216">
        <f>IF(N520="sníž. přenesená",J520,0)</f>
        <v>0</v>
      </c>
      <c r="BI520" s="216">
        <f>IF(N520="nulová",J520,0)</f>
        <v>0</v>
      </c>
      <c r="BJ520" s="26" t="s">
        <v>81</v>
      </c>
      <c r="BK520" s="216">
        <f>ROUND(I520*H520,2)</f>
        <v>0</v>
      </c>
      <c r="BL520" s="26" t="s">
        <v>189</v>
      </c>
      <c r="BM520" s="26" t="s">
        <v>1537</v>
      </c>
    </row>
    <row r="521" spans="2:65" s="12" customFormat="1" ht="13.5">
      <c r="B521" s="217"/>
      <c r="C521" s="218"/>
      <c r="D521" s="219" t="s">
        <v>191</v>
      </c>
      <c r="E521" s="220" t="s">
        <v>21</v>
      </c>
      <c r="F521" s="221" t="s">
        <v>1371</v>
      </c>
      <c r="G521" s="218"/>
      <c r="H521" s="222">
        <v>1</v>
      </c>
      <c r="I521" s="223"/>
      <c r="J521" s="218"/>
      <c r="K521" s="218"/>
      <c r="L521" s="224"/>
      <c r="M521" s="225"/>
      <c r="N521" s="226"/>
      <c r="O521" s="226"/>
      <c r="P521" s="226"/>
      <c r="Q521" s="226"/>
      <c r="R521" s="226"/>
      <c r="S521" s="226"/>
      <c r="T521" s="227"/>
      <c r="AT521" s="228" t="s">
        <v>191</v>
      </c>
      <c r="AU521" s="228" t="s">
        <v>83</v>
      </c>
      <c r="AV521" s="12" t="s">
        <v>83</v>
      </c>
      <c r="AW521" s="12" t="s">
        <v>37</v>
      </c>
      <c r="AX521" s="12" t="s">
        <v>81</v>
      </c>
      <c r="AY521" s="228" t="s">
        <v>182</v>
      </c>
    </row>
    <row r="522" spans="2:65" s="1" customFormat="1" ht="89.25" customHeight="1">
      <c r="B522" s="43"/>
      <c r="C522" s="257" t="s">
        <v>552</v>
      </c>
      <c r="D522" s="257" t="s">
        <v>304</v>
      </c>
      <c r="E522" s="258" t="s">
        <v>1538</v>
      </c>
      <c r="F522" s="259" t="s">
        <v>1539</v>
      </c>
      <c r="G522" s="260" t="s">
        <v>204</v>
      </c>
      <c r="H522" s="261">
        <v>1</v>
      </c>
      <c r="I522" s="262"/>
      <c r="J522" s="263">
        <f>ROUND(I522*H522,2)</f>
        <v>0</v>
      </c>
      <c r="K522" s="259" t="s">
        <v>21</v>
      </c>
      <c r="L522" s="264"/>
      <c r="M522" s="265" t="s">
        <v>21</v>
      </c>
      <c r="N522" s="266" t="s">
        <v>45</v>
      </c>
      <c r="O522" s="44"/>
      <c r="P522" s="214">
        <f>O522*H522</f>
        <v>0</v>
      </c>
      <c r="Q522" s="214">
        <v>2.1</v>
      </c>
      <c r="R522" s="214">
        <f>Q522*H522</f>
        <v>2.1</v>
      </c>
      <c r="S522" s="214">
        <v>0</v>
      </c>
      <c r="T522" s="215">
        <f>S522*H522</f>
        <v>0</v>
      </c>
      <c r="AR522" s="26" t="s">
        <v>218</v>
      </c>
      <c r="AT522" s="26" t="s">
        <v>304</v>
      </c>
      <c r="AU522" s="26" t="s">
        <v>83</v>
      </c>
      <c r="AY522" s="26" t="s">
        <v>182</v>
      </c>
      <c r="BE522" s="216">
        <f>IF(N522="základní",J522,0)</f>
        <v>0</v>
      </c>
      <c r="BF522" s="216">
        <f>IF(N522="snížená",J522,0)</f>
        <v>0</v>
      </c>
      <c r="BG522" s="216">
        <f>IF(N522="zákl. přenesená",J522,0)</f>
        <v>0</v>
      </c>
      <c r="BH522" s="216">
        <f>IF(N522="sníž. přenesená",J522,0)</f>
        <v>0</v>
      </c>
      <c r="BI522" s="216">
        <f>IF(N522="nulová",J522,0)</f>
        <v>0</v>
      </c>
      <c r="BJ522" s="26" t="s">
        <v>81</v>
      </c>
      <c r="BK522" s="216">
        <f>ROUND(I522*H522,2)</f>
        <v>0</v>
      </c>
      <c r="BL522" s="26" t="s">
        <v>189</v>
      </c>
      <c r="BM522" s="26" t="s">
        <v>1540</v>
      </c>
    </row>
    <row r="523" spans="2:65" s="12" customFormat="1" ht="13.5">
      <c r="B523" s="217"/>
      <c r="C523" s="218"/>
      <c r="D523" s="219" t="s">
        <v>191</v>
      </c>
      <c r="E523" s="220" t="s">
        <v>21</v>
      </c>
      <c r="F523" s="221" t="s">
        <v>1386</v>
      </c>
      <c r="G523" s="218"/>
      <c r="H523" s="222">
        <v>1</v>
      </c>
      <c r="I523" s="223"/>
      <c r="J523" s="218"/>
      <c r="K523" s="218"/>
      <c r="L523" s="224"/>
      <c r="M523" s="225"/>
      <c r="N523" s="226"/>
      <c r="O523" s="226"/>
      <c r="P523" s="226"/>
      <c r="Q523" s="226"/>
      <c r="R523" s="226"/>
      <c r="S523" s="226"/>
      <c r="T523" s="227"/>
      <c r="AT523" s="228" t="s">
        <v>191</v>
      </c>
      <c r="AU523" s="228" t="s">
        <v>83</v>
      </c>
      <c r="AV523" s="12" t="s">
        <v>83</v>
      </c>
      <c r="AW523" s="12" t="s">
        <v>37</v>
      </c>
      <c r="AX523" s="12" t="s">
        <v>81</v>
      </c>
      <c r="AY523" s="228" t="s">
        <v>182</v>
      </c>
    </row>
    <row r="524" spans="2:65" s="1" customFormat="1" ht="89.25" customHeight="1">
      <c r="B524" s="43"/>
      <c r="C524" s="257" t="s">
        <v>556</v>
      </c>
      <c r="D524" s="257" t="s">
        <v>304</v>
      </c>
      <c r="E524" s="258" t="s">
        <v>1541</v>
      </c>
      <c r="F524" s="259" t="s">
        <v>1542</v>
      </c>
      <c r="G524" s="260" t="s">
        <v>204</v>
      </c>
      <c r="H524" s="261">
        <v>1</v>
      </c>
      <c r="I524" s="262"/>
      <c r="J524" s="263">
        <f>ROUND(I524*H524,2)</f>
        <v>0</v>
      </c>
      <c r="K524" s="259" t="s">
        <v>21</v>
      </c>
      <c r="L524" s="264"/>
      <c r="M524" s="265" t="s">
        <v>21</v>
      </c>
      <c r="N524" s="266" t="s">
        <v>45</v>
      </c>
      <c r="O524" s="44"/>
      <c r="P524" s="214">
        <f>O524*H524</f>
        <v>0</v>
      </c>
      <c r="Q524" s="214">
        <v>2.1</v>
      </c>
      <c r="R524" s="214">
        <f>Q524*H524</f>
        <v>2.1</v>
      </c>
      <c r="S524" s="214">
        <v>0</v>
      </c>
      <c r="T524" s="215">
        <f>S524*H524</f>
        <v>0</v>
      </c>
      <c r="AR524" s="26" t="s">
        <v>218</v>
      </c>
      <c r="AT524" s="26" t="s">
        <v>304</v>
      </c>
      <c r="AU524" s="26" t="s">
        <v>83</v>
      </c>
      <c r="AY524" s="26" t="s">
        <v>182</v>
      </c>
      <c r="BE524" s="216">
        <f>IF(N524="základní",J524,0)</f>
        <v>0</v>
      </c>
      <c r="BF524" s="216">
        <f>IF(N524="snížená",J524,0)</f>
        <v>0</v>
      </c>
      <c r="BG524" s="216">
        <f>IF(N524="zákl. přenesená",J524,0)</f>
        <v>0</v>
      </c>
      <c r="BH524" s="216">
        <f>IF(N524="sníž. přenesená",J524,0)</f>
        <v>0</v>
      </c>
      <c r="BI524" s="216">
        <f>IF(N524="nulová",J524,0)</f>
        <v>0</v>
      </c>
      <c r="BJ524" s="26" t="s">
        <v>81</v>
      </c>
      <c r="BK524" s="216">
        <f>ROUND(I524*H524,2)</f>
        <v>0</v>
      </c>
      <c r="BL524" s="26" t="s">
        <v>189</v>
      </c>
      <c r="BM524" s="26" t="s">
        <v>1543</v>
      </c>
    </row>
    <row r="525" spans="2:65" s="12" customFormat="1" ht="13.5">
      <c r="B525" s="217"/>
      <c r="C525" s="218"/>
      <c r="D525" s="219" t="s">
        <v>191</v>
      </c>
      <c r="E525" s="220" t="s">
        <v>21</v>
      </c>
      <c r="F525" s="221" t="s">
        <v>1466</v>
      </c>
      <c r="G525" s="218"/>
      <c r="H525" s="222">
        <v>1</v>
      </c>
      <c r="I525" s="223"/>
      <c r="J525" s="218"/>
      <c r="K525" s="218"/>
      <c r="L525" s="224"/>
      <c r="M525" s="225"/>
      <c r="N525" s="226"/>
      <c r="O525" s="226"/>
      <c r="P525" s="226"/>
      <c r="Q525" s="226"/>
      <c r="R525" s="226"/>
      <c r="S525" s="226"/>
      <c r="T525" s="227"/>
      <c r="AT525" s="228" t="s">
        <v>191</v>
      </c>
      <c r="AU525" s="228" t="s">
        <v>83</v>
      </c>
      <c r="AV525" s="12" t="s">
        <v>83</v>
      </c>
      <c r="AW525" s="12" t="s">
        <v>37</v>
      </c>
      <c r="AX525" s="12" t="s">
        <v>81</v>
      </c>
      <c r="AY525" s="228" t="s">
        <v>182</v>
      </c>
    </row>
    <row r="526" spans="2:65" s="1" customFormat="1" ht="89.25" customHeight="1">
      <c r="B526" s="43"/>
      <c r="C526" s="257" t="s">
        <v>558</v>
      </c>
      <c r="D526" s="257" t="s">
        <v>304</v>
      </c>
      <c r="E526" s="258" t="s">
        <v>1544</v>
      </c>
      <c r="F526" s="259" t="s">
        <v>1542</v>
      </c>
      <c r="G526" s="260" t="s">
        <v>204</v>
      </c>
      <c r="H526" s="261">
        <v>1</v>
      </c>
      <c r="I526" s="262"/>
      <c r="J526" s="263">
        <f>ROUND(I526*H526,2)</f>
        <v>0</v>
      </c>
      <c r="K526" s="259" t="s">
        <v>21</v>
      </c>
      <c r="L526" s="264"/>
      <c r="M526" s="265" t="s">
        <v>21</v>
      </c>
      <c r="N526" s="266" t="s">
        <v>45</v>
      </c>
      <c r="O526" s="44"/>
      <c r="P526" s="214">
        <f>O526*H526</f>
        <v>0</v>
      </c>
      <c r="Q526" s="214">
        <v>2.1</v>
      </c>
      <c r="R526" s="214">
        <f>Q526*H526</f>
        <v>2.1</v>
      </c>
      <c r="S526" s="214">
        <v>0</v>
      </c>
      <c r="T526" s="215">
        <f>S526*H526</f>
        <v>0</v>
      </c>
      <c r="AR526" s="26" t="s">
        <v>218</v>
      </c>
      <c r="AT526" s="26" t="s">
        <v>304</v>
      </c>
      <c r="AU526" s="26" t="s">
        <v>83</v>
      </c>
      <c r="AY526" s="26" t="s">
        <v>182</v>
      </c>
      <c r="BE526" s="216">
        <f>IF(N526="základní",J526,0)</f>
        <v>0</v>
      </c>
      <c r="BF526" s="216">
        <f>IF(N526="snížená",J526,0)</f>
        <v>0</v>
      </c>
      <c r="BG526" s="216">
        <f>IF(N526="zákl. přenesená",J526,0)</f>
        <v>0</v>
      </c>
      <c r="BH526" s="216">
        <f>IF(N526="sníž. přenesená",J526,0)</f>
        <v>0</v>
      </c>
      <c r="BI526" s="216">
        <f>IF(N526="nulová",J526,0)</f>
        <v>0</v>
      </c>
      <c r="BJ526" s="26" t="s">
        <v>81</v>
      </c>
      <c r="BK526" s="216">
        <f>ROUND(I526*H526,2)</f>
        <v>0</v>
      </c>
      <c r="BL526" s="26" t="s">
        <v>189</v>
      </c>
      <c r="BM526" s="26" t="s">
        <v>1545</v>
      </c>
    </row>
    <row r="527" spans="2:65" s="12" customFormat="1" ht="13.5">
      <c r="B527" s="217"/>
      <c r="C527" s="218"/>
      <c r="D527" s="219" t="s">
        <v>191</v>
      </c>
      <c r="E527" s="220" t="s">
        <v>21</v>
      </c>
      <c r="F527" s="221" t="s">
        <v>1372</v>
      </c>
      <c r="G527" s="218"/>
      <c r="H527" s="222">
        <v>1</v>
      </c>
      <c r="I527" s="223"/>
      <c r="J527" s="218"/>
      <c r="K527" s="218"/>
      <c r="L527" s="224"/>
      <c r="M527" s="225"/>
      <c r="N527" s="226"/>
      <c r="O527" s="226"/>
      <c r="P527" s="226"/>
      <c r="Q527" s="226"/>
      <c r="R527" s="226"/>
      <c r="S527" s="226"/>
      <c r="T527" s="227"/>
      <c r="AT527" s="228" t="s">
        <v>191</v>
      </c>
      <c r="AU527" s="228" t="s">
        <v>83</v>
      </c>
      <c r="AV527" s="12" t="s">
        <v>83</v>
      </c>
      <c r="AW527" s="12" t="s">
        <v>37</v>
      </c>
      <c r="AX527" s="12" t="s">
        <v>81</v>
      </c>
      <c r="AY527" s="228" t="s">
        <v>182</v>
      </c>
    </row>
    <row r="528" spans="2:65" s="1" customFormat="1" ht="89.25" customHeight="1">
      <c r="B528" s="43"/>
      <c r="C528" s="257" t="s">
        <v>561</v>
      </c>
      <c r="D528" s="257" t="s">
        <v>304</v>
      </c>
      <c r="E528" s="258" t="s">
        <v>1546</v>
      </c>
      <c r="F528" s="259" t="s">
        <v>1547</v>
      </c>
      <c r="G528" s="260" t="s">
        <v>204</v>
      </c>
      <c r="H528" s="261">
        <v>1</v>
      </c>
      <c r="I528" s="262"/>
      <c r="J528" s="263">
        <f>ROUND(I528*H528,2)</f>
        <v>0</v>
      </c>
      <c r="K528" s="259" t="s">
        <v>21</v>
      </c>
      <c r="L528" s="264"/>
      <c r="M528" s="265" t="s">
        <v>21</v>
      </c>
      <c r="N528" s="266" t="s">
        <v>45</v>
      </c>
      <c r="O528" s="44"/>
      <c r="P528" s="214">
        <f>O528*H528</f>
        <v>0</v>
      </c>
      <c r="Q528" s="214">
        <v>2.1</v>
      </c>
      <c r="R528" s="214">
        <f>Q528*H528</f>
        <v>2.1</v>
      </c>
      <c r="S528" s="214">
        <v>0</v>
      </c>
      <c r="T528" s="215">
        <f>S528*H528</f>
        <v>0</v>
      </c>
      <c r="AR528" s="26" t="s">
        <v>218</v>
      </c>
      <c r="AT528" s="26" t="s">
        <v>304</v>
      </c>
      <c r="AU528" s="26" t="s">
        <v>83</v>
      </c>
      <c r="AY528" s="26" t="s">
        <v>182</v>
      </c>
      <c r="BE528" s="216">
        <f>IF(N528="základní",J528,0)</f>
        <v>0</v>
      </c>
      <c r="BF528" s="216">
        <f>IF(N528="snížená",J528,0)</f>
        <v>0</v>
      </c>
      <c r="BG528" s="216">
        <f>IF(N528="zákl. přenesená",J528,0)</f>
        <v>0</v>
      </c>
      <c r="BH528" s="216">
        <f>IF(N528="sníž. přenesená",J528,0)</f>
        <v>0</v>
      </c>
      <c r="BI528" s="216">
        <f>IF(N528="nulová",J528,0)</f>
        <v>0</v>
      </c>
      <c r="BJ528" s="26" t="s">
        <v>81</v>
      </c>
      <c r="BK528" s="216">
        <f>ROUND(I528*H528,2)</f>
        <v>0</v>
      </c>
      <c r="BL528" s="26" t="s">
        <v>189</v>
      </c>
      <c r="BM528" s="26" t="s">
        <v>1548</v>
      </c>
    </row>
    <row r="529" spans="2:65" s="12" customFormat="1" ht="13.5">
      <c r="B529" s="217"/>
      <c r="C529" s="218"/>
      <c r="D529" s="219" t="s">
        <v>191</v>
      </c>
      <c r="E529" s="220" t="s">
        <v>21</v>
      </c>
      <c r="F529" s="221" t="s">
        <v>1360</v>
      </c>
      <c r="G529" s="218"/>
      <c r="H529" s="222">
        <v>1</v>
      </c>
      <c r="I529" s="223"/>
      <c r="J529" s="218"/>
      <c r="K529" s="218"/>
      <c r="L529" s="224"/>
      <c r="M529" s="225"/>
      <c r="N529" s="226"/>
      <c r="O529" s="226"/>
      <c r="P529" s="226"/>
      <c r="Q529" s="226"/>
      <c r="R529" s="226"/>
      <c r="S529" s="226"/>
      <c r="T529" s="227"/>
      <c r="AT529" s="228" t="s">
        <v>191</v>
      </c>
      <c r="AU529" s="228" t="s">
        <v>83</v>
      </c>
      <c r="AV529" s="12" t="s">
        <v>83</v>
      </c>
      <c r="AW529" s="12" t="s">
        <v>37</v>
      </c>
      <c r="AX529" s="12" t="s">
        <v>81</v>
      </c>
      <c r="AY529" s="228" t="s">
        <v>182</v>
      </c>
    </row>
    <row r="530" spans="2:65" s="1" customFormat="1" ht="89.25" customHeight="1">
      <c r="B530" s="43"/>
      <c r="C530" s="257" t="s">
        <v>1090</v>
      </c>
      <c r="D530" s="257" t="s">
        <v>304</v>
      </c>
      <c r="E530" s="258" t="s">
        <v>1549</v>
      </c>
      <c r="F530" s="259" t="s">
        <v>1550</v>
      </c>
      <c r="G530" s="260" t="s">
        <v>204</v>
      </c>
      <c r="H530" s="261">
        <v>1</v>
      </c>
      <c r="I530" s="262"/>
      <c r="J530" s="263">
        <f>ROUND(I530*H530,2)</f>
        <v>0</v>
      </c>
      <c r="K530" s="259" t="s">
        <v>21</v>
      </c>
      <c r="L530" s="264"/>
      <c r="M530" s="265" t="s">
        <v>21</v>
      </c>
      <c r="N530" s="266" t="s">
        <v>45</v>
      </c>
      <c r="O530" s="44"/>
      <c r="P530" s="214">
        <f>O530*H530</f>
        <v>0</v>
      </c>
      <c r="Q530" s="214">
        <v>2.1</v>
      </c>
      <c r="R530" s="214">
        <f>Q530*H530</f>
        <v>2.1</v>
      </c>
      <c r="S530" s="214">
        <v>0</v>
      </c>
      <c r="T530" s="215">
        <f>S530*H530</f>
        <v>0</v>
      </c>
      <c r="AR530" s="26" t="s">
        <v>218</v>
      </c>
      <c r="AT530" s="26" t="s">
        <v>304</v>
      </c>
      <c r="AU530" s="26" t="s">
        <v>83</v>
      </c>
      <c r="AY530" s="26" t="s">
        <v>182</v>
      </c>
      <c r="BE530" s="216">
        <f>IF(N530="základní",J530,0)</f>
        <v>0</v>
      </c>
      <c r="BF530" s="216">
        <f>IF(N530="snížená",J530,0)</f>
        <v>0</v>
      </c>
      <c r="BG530" s="216">
        <f>IF(N530="zákl. přenesená",J530,0)</f>
        <v>0</v>
      </c>
      <c r="BH530" s="216">
        <f>IF(N530="sníž. přenesená",J530,0)</f>
        <v>0</v>
      </c>
      <c r="BI530" s="216">
        <f>IF(N530="nulová",J530,0)</f>
        <v>0</v>
      </c>
      <c r="BJ530" s="26" t="s">
        <v>81</v>
      </c>
      <c r="BK530" s="216">
        <f>ROUND(I530*H530,2)</f>
        <v>0</v>
      </c>
      <c r="BL530" s="26" t="s">
        <v>189</v>
      </c>
      <c r="BM530" s="26" t="s">
        <v>1551</v>
      </c>
    </row>
    <row r="531" spans="2:65" s="12" customFormat="1" ht="13.5">
      <c r="B531" s="217"/>
      <c r="C531" s="218"/>
      <c r="D531" s="219" t="s">
        <v>191</v>
      </c>
      <c r="E531" s="220" t="s">
        <v>21</v>
      </c>
      <c r="F531" s="221" t="s">
        <v>1374</v>
      </c>
      <c r="G531" s="218"/>
      <c r="H531" s="222">
        <v>1</v>
      </c>
      <c r="I531" s="223"/>
      <c r="J531" s="218"/>
      <c r="K531" s="218"/>
      <c r="L531" s="224"/>
      <c r="M531" s="225"/>
      <c r="N531" s="226"/>
      <c r="O531" s="226"/>
      <c r="P531" s="226"/>
      <c r="Q531" s="226"/>
      <c r="R531" s="226"/>
      <c r="S531" s="226"/>
      <c r="T531" s="227"/>
      <c r="AT531" s="228" t="s">
        <v>191</v>
      </c>
      <c r="AU531" s="228" t="s">
        <v>83</v>
      </c>
      <c r="AV531" s="12" t="s">
        <v>83</v>
      </c>
      <c r="AW531" s="12" t="s">
        <v>37</v>
      </c>
      <c r="AX531" s="12" t="s">
        <v>81</v>
      </c>
      <c r="AY531" s="228" t="s">
        <v>182</v>
      </c>
    </row>
    <row r="532" spans="2:65" s="1" customFormat="1" ht="89.25" customHeight="1">
      <c r="B532" s="43"/>
      <c r="C532" s="257" t="s">
        <v>1094</v>
      </c>
      <c r="D532" s="257" t="s">
        <v>304</v>
      </c>
      <c r="E532" s="258" t="s">
        <v>1552</v>
      </c>
      <c r="F532" s="259" t="s">
        <v>1553</v>
      </c>
      <c r="G532" s="260" t="s">
        <v>204</v>
      </c>
      <c r="H532" s="261">
        <v>1</v>
      </c>
      <c r="I532" s="262"/>
      <c r="J532" s="263">
        <f>ROUND(I532*H532,2)</f>
        <v>0</v>
      </c>
      <c r="K532" s="259" t="s">
        <v>21</v>
      </c>
      <c r="L532" s="264"/>
      <c r="M532" s="265" t="s">
        <v>21</v>
      </c>
      <c r="N532" s="266" t="s">
        <v>45</v>
      </c>
      <c r="O532" s="44"/>
      <c r="P532" s="214">
        <f>O532*H532</f>
        <v>0</v>
      </c>
      <c r="Q532" s="214">
        <v>2.1</v>
      </c>
      <c r="R532" s="214">
        <f>Q532*H532</f>
        <v>2.1</v>
      </c>
      <c r="S532" s="214">
        <v>0</v>
      </c>
      <c r="T532" s="215">
        <f>S532*H532</f>
        <v>0</v>
      </c>
      <c r="AR532" s="26" t="s">
        <v>218</v>
      </c>
      <c r="AT532" s="26" t="s">
        <v>304</v>
      </c>
      <c r="AU532" s="26" t="s">
        <v>83</v>
      </c>
      <c r="AY532" s="26" t="s">
        <v>182</v>
      </c>
      <c r="BE532" s="216">
        <f>IF(N532="základní",J532,0)</f>
        <v>0</v>
      </c>
      <c r="BF532" s="216">
        <f>IF(N532="snížená",J532,0)</f>
        <v>0</v>
      </c>
      <c r="BG532" s="216">
        <f>IF(N532="zákl. přenesená",J532,0)</f>
        <v>0</v>
      </c>
      <c r="BH532" s="216">
        <f>IF(N532="sníž. přenesená",J532,0)</f>
        <v>0</v>
      </c>
      <c r="BI532" s="216">
        <f>IF(N532="nulová",J532,0)</f>
        <v>0</v>
      </c>
      <c r="BJ532" s="26" t="s">
        <v>81</v>
      </c>
      <c r="BK532" s="216">
        <f>ROUND(I532*H532,2)</f>
        <v>0</v>
      </c>
      <c r="BL532" s="26" t="s">
        <v>189</v>
      </c>
      <c r="BM532" s="26" t="s">
        <v>1554</v>
      </c>
    </row>
    <row r="533" spans="2:65" s="12" customFormat="1" ht="13.5">
      <c r="B533" s="217"/>
      <c r="C533" s="218"/>
      <c r="D533" s="219" t="s">
        <v>191</v>
      </c>
      <c r="E533" s="220" t="s">
        <v>21</v>
      </c>
      <c r="F533" s="221" t="s">
        <v>1351</v>
      </c>
      <c r="G533" s="218"/>
      <c r="H533" s="222">
        <v>1</v>
      </c>
      <c r="I533" s="223"/>
      <c r="J533" s="218"/>
      <c r="K533" s="218"/>
      <c r="L533" s="224"/>
      <c r="M533" s="225"/>
      <c r="N533" s="226"/>
      <c r="O533" s="226"/>
      <c r="P533" s="226"/>
      <c r="Q533" s="226"/>
      <c r="R533" s="226"/>
      <c r="S533" s="226"/>
      <c r="T533" s="227"/>
      <c r="AT533" s="228" t="s">
        <v>191</v>
      </c>
      <c r="AU533" s="228" t="s">
        <v>83</v>
      </c>
      <c r="AV533" s="12" t="s">
        <v>83</v>
      </c>
      <c r="AW533" s="12" t="s">
        <v>37</v>
      </c>
      <c r="AX533" s="12" t="s">
        <v>81</v>
      </c>
      <c r="AY533" s="228" t="s">
        <v>182</v>
      </c>
    </row>
    <row r="534" spans="2:65" s="1" customFormat="1" ht="89.25" customHeight="1">
      <c r="B534" s="43"/>
      <c r="C534" s="257" t="s">
        <v>1098</v>
      </c>
      <c r="D534" s="257" t="s">
        <v>304</v>
      </c>
      <c r="E534" s="258" t="s">
        <v>1555</v>
      </c>
      <c r="F534" s="259" t="s">
        <v>1556</v>
      </c>
      <c r="G534" s="260" t="s">
        <v>204</v>
      </c>
      <c r="H534" s="261">
        <v>1</v>
      </c>
      <c r="I534" s="262"/>
      <c r="J534" s="263">
        <f>ROUND(I534*H534,2)</f>
        <v>0</v>
      </c>
      <c r="K534" s="259" t="s">
        <v>21</v>
      </c>
      <c r="L534" s="264"/>
      <c r="M534" s="265" t="s">
        <v>21</v>
      </c>
      <c r="N534" s="266" t="s">
        <v>45</v>
      </c>
      <c r="O534" s="44"/>
      <c r="P534" s="214">
        <f>O534*H534</f>
        <v>0</v>
      </c>
      <c r="Q534" s="214">
        <v>2.1</v>
      </c>
      <c r="R534" s="214">
        <f>Q534*H534</f>
        <v>2.1</v>
      </c>
      <c r="S534" s="214">
        <v>0</v>
      </c>
      <c r="T534" s="215">
        <f>S534*H534</f>
        <v>0</v>
      </c>
      <c r="AR534" s="26" t="s">
        <v>218</v>
      </c>
      <c r="AT534" s="26" t="s">
        <v>304</v>
      </c>
      <c r="AU534" s="26" t="s">
        <v>83</v>
      </c>
      <c r="AY534" s="26" t="s">
        <v>182</v>
      </c>
      <c r="BE534" s="216">
        <f>IF(N534="základní",J534,0)</f>
        <v>0</v>
      </c>
      <c r="BF534" s="216">
        <f>IF(N534="snížená",J534,0)</f>
        <v>0</v>
      </c>
      <c r="BG534" s="216">
        <f>IF(N534="zákl. přenesená",J534,0)</f>
        <v>0</v>
      </c>
      <c r="BH534" s="216">
        <f>IF(N534="sníž. přenesená",J534,0)</f>
        <v>0</v>
      </c>
      <c r="BI534" s="216">
        <f>IF(N534="nulová",J534,0)</f>
        <v>0</v>
      </c>
      <c r="BJ534" s="26" t="s">
        <v>81</v>
      </c>
      <c r="BK534" s="216">
        <f>ROUND(I534*H534,2)</f>
        <v>0</v>
      </c>
      <c r="BL534" s="26" t="s">
        <v>189</v>
      </c>
      <c r="BM534" s="26" t="s">
        <v>1557</v>
      </c>
    </row>
    <row r="535" spans="2:65" s="12" customFormat="1" ht="13.5">
      <c r="B535" s="217"/>
      <c r="C535" s="218"/>
      <c r="D535" s="219" t="s">
        <v>191</v>
      </c>
      <c r="E535" s="220" t="s">
        <v>21</v>
      </c>
      <c r="F535" s="221" t="s">
        <v>1352</v>
      </c>
      <c r="G535" s="218"/>
      <c r="H535" s="222">
        <v>1</v>
      </c>
      <c r="I535" s="223"/>
      <c r="J535" s="218"/>
      <c r="K535" s="218"/>
      <c r="L535" s="224"/>
      <c r="M535" s="225"/>
      <c r="N535" s="226"/>
      <c r="O535" s="226"/>
      <c r="P535" s="226"/>
      <c r="Q535" s="226"/>
      <c r="R535" s="226"/>
      <c r="S535" s="226"/>
      <c r="T535" s="227"/>
      <c r="AT535" s="228" t="s">
        <v>191</v>
      </c>
      <c r="AU535" s="228" t="s">
        <v>83</v>
      </c>
      <c r="AV535" s="12" t="s">
        <v>83</v>
      </c>
      <c r="AW535" s="12" t="s">
        <v>37</v>
      </c>
      <c r="AX535" s="12" t="s">
        <v>81</v>
      </c>
      <c r="AY535" s="228" t="s">
        <v>182</v>
      </c>
    </row>
    <row r="536" spans="2:65" s="1" customFormat="1" ht="89.25" customHeight="1">
      <c r="B536" s="43"/>
      <c r="C536" s="257" t="s">
        <v>1102</v>
      </c>
      <c r="D536" s="257" t="s">
        <v>304</v>
      </c>
      <c r="E536" s="258" t="s">
        <v>1558</v>
      </c>
      <c r="F536" s="259" t="s">
        <v>1559</v>
      </c>
      <c r="G536" s="260" t="s">
        <v>204</v>
      </c>
      <c r="H536" s="261">
        <v>1</v>
      </c>
      <c r="I536" s="262"/>
      <c r="J536" s="263">
        <f>ROUND(I536*H536,2)</f>
        <v>0</v>
      </c>
      <c r="K536" s="259" t="s">
        <v>21</v>
      </c>
      <c r="L536" s="264"/>
      <c r="M536" s="265" t="s">
        <v>21</v>
      </c>
      <c r="N536" s="266" t="s">
        <v>45</v>
      </c>
      <c r="O536" s="44"/>
      <c r="P536" s="214">
        <f>O536*H536</f>
        <v>0</v>
      </c>
      <c r="Q536" s="214">
        <v>2.1</v>
      </c>
      <c r="R536" s="214">
        <f>Q536*H536</f>
        <v>2.1</v>
      </c>
      <c r="S536" s="214">
        <v>0</v>
      </c>
      <c r="T536" s="215">
        <f>S536*H536</f>
        <v>0</v>
      </c>
      <c r="AR536" s="26" t="s">
        <v>218</v>
      </c>
      <c r="AT536" s="26" t="s">
        <v>304</v>
      </c>
      <c r="AU536" s="26" t="s">
        <v>83</v>
      </c>
      <c r="AY536" s="26" t="s">
        <v>182</v>
      </c>
      <c r="BE536" s="216">
        <f>IF(N536="základní",J536,0)</f>
        <v>0</v>
      </c>
      <c r="BF536" s="216">
        <f>IF(N536="snížená",J536,0)</f>
        <v>0</v>
      </c>
      <c r="BG536" s="216">
        <f>IF(N536="zákl. přenesená",J536,0)</f>
        <v>0</v>
      </c>
      <c r="BH536" s="216">
        <f>IF(N536="sníž. přenesená",J536,0)</f>
        <v>0</v>
      </c>
      <c r="BI536" s="216">
        <f>IF(N536="nulová",J536,0)</f>
        <v>0</v>
      </c>
      <c r="BJ536" s="26" t="s">
        <v>81</v>
      </c>
      <c r="BK536" s="216">
        <f>ROUND(I536*H536,2)</f>
        <v>0</v>
      </c>
      <c r="BL536" s="26" t="s">
        <v>189</v>
      </c>
      <c r="BM536" s="26" t="s">
        <v>1560</v>
      </c>
    </row>
    <row r="537" spans="2:65" s="12" customFormat="1" ht="13.5">
      <c r="B537" s="217"/>
      <c r="C537" s="218"/>
      <c r="D537" s="219" t="s">
        <v>191</v>
      </c>
      <c r="E537" s="220" t="s">
        <v>21</v>
      </c>
      <c r="F537" s="221" t="s">
        <v>1375</v>
      </c>
      <c r="G537" s="218"/>
      <c r="H537" s="222">
        <v>1</v>
      </c>
      <c r="I537" s="223"/>
      <c r="J537" s="218"/>
      <c r="K537" s="218"/>
      <c r="L537" s="224"/>
      <c r="M537" s="225"/>
      <c r="N537" s="226"/>
      <c r="O537" s="226"/>
      <c r="P537" s="226"/>
      <c r="Q537" s="226"/>
      <c r="R537" s="226"/>
      <c r="S537" s="226"/>
      <c r="T537" s="227"/>
      <c r="AT537" s="228" t="s">
        <v>191</v>
      </c>
      <c r="AU537" s="228" t="s">
        <v>83</v>
      </c>
      <c r="AV537" s="12" t="s">
        <v>83</v>
      </c>
      <c r="AW537" s="12" t="s">
        <v>37</v>
      </c>
      <c r="AX537" s="12" t="s">
        <v>81</v>
      </c>
      <c r="AY537" s="228" t="s">
        <v>182</v>
      </c>
    </row>
    <row r="538" spans="2:65" s="1" customFormat="1" ht="89.25" customHeight="1">
      <c r="B538" s="43"/>
      <c r="C538" s="257" t="s">
        <v>807</v>
      </c>
      <c r="D538" s="257" t="s">
        <v>304</v>
      </c>
      <c r="E538" s="258" t="s">
        <v>1561</v>
      </c>
      <c r="F538" s="259" t="s">
        <v>1562</v>
      </c>
      <c r="G538" s="260" t="s">
        <v>204</v>
      </c>
      <c r="H538" s="261">
        <v>1</v>
      </c>
      <c r="I538" s="262"/>
      <c r="J538" s="263">
        <f>ROUND(I538*H538,2)</f>
        <v>0</v>
      </c>
      <c r="K538" s="259" t="s">
        <v>21</v>
      </c>
      <c r="L538" s="264"/>
      <c r="M538" s="265" t="s">
        <v>21</v>
      </c>
      <c r="N538" s="266" t="s">
        <v>45</v>
      </c>
      <c r="O538" s="44"/>
      <c r="P538" s="214">
        <f>O538*H538</f>
        <v>0</v>
      </c>
      <c r="Q538" s="214">
        <v>2.1</v>
      </c>
      <c r="R538" s="214">
        <f>Q538*H538</f>
        <v>2.1</v>
      </c>
      <c r="S538" s="214">
        <v>0</v>
      </c>
      <c r="T538" s="215">
        <f>S538*H538</f>
        <v>0</v>
      </c>
      <c r="AR538" s="26" t="s">
        <v>218</v>
      </c>
      <c r="AT538" s="26" t="s">
        <v>304</v>
      </c>
      <c r="AU538" s="26" t="s">
        <v>83</v>
      </c>
      <c r="AY538" s="26" t="s">
        <v>182</v>
      </c>
      <c r="BE538" s="216">
        <f>IF(N538="základní",J538,0)</f>
        <v>0</v>
      </c>
      <c r="BF538" s="216">
        <f>IF(N538="snížená",J538,0)</f>
        <v>0</v>
      </c>
      <c r="BG538" s="216">
        <f>IF(N538="zákl. přenesená",J538,0)</f>
        <v>0</v>
      </c>
      <c r="BH538" s="216">
        <f>IF(N538="sníž. přenesená",J538,0)</f>
        <v>0</v>
      </c>
      <c r="BI538" s="216">
        <f>IF(N538="nulová",J538,0)</f>
        <v>0</v>
      </c>
      <c r="BJ538" s="26" t="s">
        <v>81</v>
      </c>
      <c r="BK538" s="216">
        <f>ROUND(I538*H538,2)</f>
        <v>0</v>
      </c>
      <c r="BL538" s="26" t="s">
        <v>189</v>
      </c>
      <c r="BM538" s="26" t="s">
        <v>1563</v>
      </c>
    </row>
    <row r="539" spans="2:65" s="12" customFormat="1" ht="13.5">
      <c r="B539" s="217"/>
      <c r="C539" s="218"/>
      <c r="D539" s="219" t="s">
        <v>191</v>
      </c>
      <c r="E539" s="220" t="s">
        <v>21</v>
      </c>
      <c r="F539" s="221" t="s">
        <v>1376</v>
      </c>
      <c r="G539" s="218"/>
      <c r="H539" s="222">
        <v>1</v>
      </c>
      <c r="I539" s="223"/>
      <c r="J539" s="218"/>
      <c r="K539" s="218"/>
      <c r="L539" s="224"/>
      <c r="M539" s="225"/>
      <c r="N539" s="226"/>
      <c r="O539" s="226"/>
      <c r="P539" s="226"/>
      <c r="Q539" s="226"/>
      <c r="R539" s="226"/>
      <c r="S539" s="226"/>
      <c r="T539" s="227"/>
      <c r="AT539" s="228" t="s">
        <v>191</v>
      </c>
      <c r="AU539" s="228" t="s">
        <v>83</v>
      </c>
      <c r="AV539" s="12" t="s">
        <v>83</v>
      </c>
      <c r="AW539" s="12" t="s">
        <v>37</v>
      </c>
      <c r="AX539" s="12" t="s">
        <v>81</v>
      </c>
      <c r="AY539" s="228" t="s">
        <v>182</v>
      </c>
    </row>
    <row r="540" spans="2:65" s="1" customFormat="1" ht="89.25" customHeight="1">
      <c r="B540" s="43"/>
      <c r="C540" s="257" t="s">
        <v>1109</v>
      </c>
      <c r="D540" s="257" t="s">
        <v>304</v>
      </c>
      <c r="E540" s="258" t="s">
        <v>1564</v>
      </c>
      <c r="F540" s="259" t="s">
        <v>1565</v>
      </c>
      <c r="G540" s="260" t="s">
        <v>204</v>
      </c>
      <c r="H540" s="261">
        <v>1</v>
      </c>
      <c r="I540" s="262"/>
      <c r="J540" s="263">
        <f>ROUND(I540*H540,2)</f>
        <v>0</v>
      </c>
      <c r="K540" s="259" t="s">
        <v>21</v>
      </c>
      <c r="L540" s="264"/>
      <c r="M540" s="265" t="s">
        <v>21</v>
      </c>
      <c r="N540" s="266" t="s">
        <v>45</v>
      </c>
      <c r="O540" s="44"/>
      <c r="P540" s="214">
        <f>O540*H540</f>
        <v>0</v>
      </c>
      <c r="Q540" s="214">
        <v>2.1</v>
      </c>
      <c r="R540" s="214">
        <f>Q540*H540</f>
        <v>2.1</v>
      </c>
      <c r="S540" s="214">
        <v>0</v>
      </c>
      <c r="T540" s="215">
        <f>S540*H540</f>
        <v>0</v>
      </c>
      <c r="AR540" s="26" t="s">
        <v>218</v>
      </c>
      <c r="AT540" s="26" t="s">
        <v>304</v>
      </c>
      <c r="AU540" s="26" t="s">
        <v>83</v>
      </c>
      <c r="AY540" s="26" t="s">
        <v>182</v>
      </c>
      <c r="BE540" s="216">
        <f>IF(N540="základní",J540,0)</f>
        <v>0</v>
      </c>
      <c r="BF540" s="216">
        <f>IF(N540="snížená",J540,0)</f>
        <v>0</v>
      </c>
      <c r="BG540" s="216">
        <f>IF(N540="zákl. přenesená",J540,0)</f>
        <v>0</v>
      </c>
      <c r="BH540" s="216">
        <f>IF(N540="sníž. přenesená",J540,0)</f>
        <v>0</v>
      </c>
      <c r="BI540" s="216">
        <f>IF(N540="nulová",J540,0)</f>
        <v>0</v>
      </c>
      <c r="BJ540" s="26" t="s">
        <v>81</v>
      </c>
      <c r="BK540" s="216">
        <f>ROUND(I540*H540,2)</f>
        <v>0</v>
      </c>
      <c r="BL540" s="26" t="s">
        <v>189</v>
      </c>
      <c r="BM540" s="26" t="s">
        <v>1566</v>
      </c>
    </row>
    <row r="541" spans="2:65" s="12" customFormat="1" ht="13.5">
      <c r="B541" s="217"/>
      <c r="C541" s="218"/>
      <c r="D541" s="219" t="s">
        <v>191</v>
      </c>
      <c r="E541" s="220" t="s">
        <v>21</v>
      </c>
      <c r="F541" s="221" t="s">
        <v>1377</v>
      </c>
      <c r="G541" s="218"/>
      <c r="H541" s="222">
        <v>1</v>
      </c>
      <c r="I541" s="223"/>
      <c r="J541" s="218"/>
      <c r="K541" s="218"/>
      <c r="L541" s="224"/>
      <c r="M541" s="225"/>
      <c r="N541" s="226"/>
      <c r="O541" s="226"/>
      <c r="P541" s="226"/>
      <c r="Q541" s="226"/>
      <c r="R541" s="226"/>
      <c r="S541" s="226"/>
      <c r="T541" s="227"/>
      <c r="AT541" s="228" t="s">
        <v>191</v>
      </c>
      <c r="AU541" s="228" t="s">
        <v>83</v>
      </c>
      <c r="AV541" s="12" t="s">
        <v>83</v>
      </c>
      <c r="AW541" s="12" t="s">
        <v>37</v>
      </c>
      <c r="AX541" s="12" t="s">
        <v>81</v>
      </c>
      <c r="AY541" s="228" t="s">
        <v>182</v>
      </c>
    </row>
    <row r="542" spans="2:65" s="1" customFormat="1" ht="89.25" customHeight="1">
      <c r="B542" s="43"/>
      <c r="C542" s="257" t="s">
        <v>1113</v>
      </c>
      <c r="D542" s="257" t="s">
        <v>304</v>
      </c>
      <c r="E542" s="258" t="s">
        <v>1567</v>
      </c>
      <c r="F542" s="259" t="s">
        <v>1568</v>
      </c>
      <c r="G542" s="260" t="s">
        <v>204</v>
      </c>
      <c r="H542" s="261">
        <v>1</v>
      </c>
      <c r="I542" s="262"/>
      <c r="J542" s="263">
        <f>ROUND(I542*H542,2)</f>
        <v>0</v>
      </c>
      <c r="K542" s="259" t="s">
        <v>21</v>
      </c>
      <c r="L542" s="264"/>
      <c r="M542" s="265" t="s">
        <v>21</v>
      </c>
      <c r="N542" s="266" t="s">
        <v>45</v>
      </c>
      <c r="O542" s="44"/>
      <c r="P542" s="214">
        <f>O542*H542</f>
        <v>0</v>
      </c>
      <c r="Q542" s="214">
        <v>2.1</v>
      </c>
      <c r="R542" s="214">
        <f>Q542*H542</f>
        <v>2.1</v>
      </c>
      <c r="S542" s="214">
        <v>0</v>
      </c>
      <c r="T542" s="215">
        <f>S542*H542</f>
        <v>0</v>
      </c>
      <c r="AR542" s="26" t="s">
        <v>218</v>
      </c>
      <c r="AT542" s="26" t="s">
        <v>304</v>
      </c>
      <c r="AU542" s="26" t="s">
        <v>83</v>
      </c>
      <c r="AY542" s="26" t="s">
        <v>182</v>
      </c>
      <c r="BE542" s="216">
        <f>IF(N542="základní",J542,0)</f>
        <v>0</v>
      </c>
      <c r="BF542" s="216">
        <f>IF(N542="snížená",J542,0)</f>
        <v>0</v>
      </c>
      <c r="BG542" s="216">
        <f>IF(N542="zákl. přenesená",J542,0)</f>
        <v>0</v>
      </c>
      <c r="BH542" s="216">
        <f>IF(N542="sníž. přenesená",J542,0)</f>
        <v>0</v>
      </c>
      <c r="BI542" s="216">
        <f>IF(N542="nulová",J542,0)</f>
        <v>0</v>
      </c>
      <c r="BJ542" s="26" t="s">
        <v>81</v>
      </c>
      <c r="BK542" s="216">
        <f>ROUND(I542*H542,2)</f>
        <v>0</v>
      </c>
      <c r="BL542" s="26" t="s">
        <v>189</v>
      </c>
      <c r="BM542" s="26" t="s">
        <v>1569</v>
      </c>
    </row>
    <row r="543" spans="2:65" s="12" customFormat="1" ht="13.5">
      <c r="B543" s="217"/>
      <c r="C543" s="218"/>
      <c r="D543" s="219" t="s">
        <v>191</v>
      </c>
      <c r="E543" s="220" t="s">
        <v>21</v>
      </c>
      <c r="F543" s="221" t="s">
        <v>1353</v>
      </c>
      <c r="G543" s="218"/>
      <c r="H543" s="222">
        <v>1</v>
      </c>
      <c r="I543" s="223"/>
      <c r="J543" s="218"/>
      <c r="K543" s="218"/>
      <c r="L543" s="224"/>
      <c r="M543" s="225"/>
      <c r="N543" s="226"/>
      <c r="O543" s="226"/>
      <c r="P543" s="226"/>
      <c r="Q543" s="226"/>
      <c r="R543" s="226"/>
      <c r="S543" s="226"/>
      <c r="T543" s="227"/>
      <c r="AT543" s="228" t="s">
        <v>191</v>
      </c>
      <c r="AU543" s="228" t="s">
        <v>83</v>
      </c>
      <c r="AV543" s="12" t="s">
        <v>83</v>
      </c>
      <c r="AW543" s="12" t="s">
        <v>37</v>
      </c>
      <c r="AX543" s="12" t="s">
        <v>81</v>
      </c>
      <c r="AY543" s="228" t="s">
        <v>182</v>
      </c>
    </row>
    <row r="544" spans="2:65" s="1" customFormat="1" ht="89.25" customHeight="1">
      <c r="B544" s="43"/>
      <c r="C544" s="257" t="s">
        <v>1117</v>
      </c>
      <c r="D544" s="257" t="s">
        <v>304</v>
      </c>
      <c r="E544" s="258" t="s">
        <v>1570</v>
      </c>
      <c r="F544" s="259" t="s">
        <v>1571</v>
      </c>
      <c r="G544" s="260" t="s">
        <v>204</v>
      </c>
      <c r="H544" s="261">
        <v>1</v>
      </c>
      <c r="I544" s="262"/>
      <c r="J544" s="263">
        <f>ROUND(I544*H544,2)</f>
        <v>0</v>
      </c>
      <c r="K544" s="259" t="s">
        <v>21</v>
      </c>
      <c r="L544" s="264"/>
      <c r="M544" s="265" t="s">
        <v>21</v>
      </c>
      <c r="N544" s="266" t="s">
        <v>45</v>
      </c>
      <c r="O544" s="44"/>
      <c r="P544" s="214">
        <f>O544*H544</f>
        <v>0</v>
      </c>
      <c r="Q544" s="214">
        <v>2.1</v>
      </c>
      <c r="R544" s="214">
        <f>Q544*H544</f>
        <v>2.1</v>
      </c>
      <c r="S544" s="214">
        <v>0</v>
      </c>
      <c r="T544" s="215">
        <f>S544*H544</f>
        <v>0</v>
      </c>
      <c r="AR544" s="26" t="s">
        <v>218</v>
      </c>
      <c r="AT544" s="26" t="s">
        <v>304</v>
      </c>
      <c r="AU544" s="26" t="s">
        <v>83</v>
      </c>
      <c r="AY544" s="26" t="s">
        <v>182</v>
      </c>
      <c r="BE544" s="216">
        <f>IF(N544="základní",J544,0)</f>
        <v>0</v>
      </c>
      <c r="BF544" s="216">
        <f>IF(N544="snížená",J544,0)</f>
        <v>0</v>
      </c>
      <c r="BG544" s="216">
        <f>IF(N544="zákl. přenesená",J544,0)</f>
        <v>0</v>
      </c>
      <c r="BH544" s="216">
        <f>IF(N544="sníž. přenesená",J544,0)</f>
        <v>0</v>
      </c>
      <c r="BI544" s="216">
        <f>IF(N544="nulová",J544,0)</f>
        <v>0</v>
      </c>
      <c r="BJ544" s="26" t="s">
        <v>81</v>
      </c>
      <c r="BK544" s="216">
        <f>ROUND(I544*H544,2)</f>
        <v>0</v>
      </c>
      <c r="BL544" s="26" t="s">
        <v>189</v>
      </c>
      <c r="BM544" s="26" t="s">
        <v>1572</v>
      </c>
    </row>
    <row r="545" spans="2:65" s="12" customFormat="1" ht="13.5">
      <c r="B545" s="217"/>
      <c r="C545" s="218"/>
      <c r="D545" s="219" t="s">
        <v>191</v>
      </c>
      <c r="E545" s="220" t="s">
        <v>21</v>
      </c>
      <c r="F545" s="221" t="s">
        <v>1492</v>
      </c>
      <c r="G545" s="218"/>
      <c r="H545" s="222">
        <v>1</v>
      </c>
      <c r="I545" s="223"/>
      <c r="J545" s="218"/>
      <c r="K545" s="218"/>
      <c r="L545" s="224"/>
      <c r="M545" s="225"/>
      <c r="N545" s="226"/>
      <c r="O545" s="226"/>
      <c r="P545" s="226"/>
      <c r="Q545" s="226"/>
      <c r="R545" s="226"/>
      <c r="S545" s="226"/>
      <c r="T545" s="227"/>
      <c r="AT545" s="228" t="s">
        <v>191</v>
      </c>
      <c r="AU545" s="228" t="s">
        <v>83</v>
      </c>
      <c r="AV545" s="12" t="s">
        <v>83</v>
      </c>
      <c r="AW545" s="12" t="s">
        <v>37</v>
      </c>
      <c r="AX545" s="12" t="s">
        <v>81</v>
      </c>
      <c r="AY545" s="228" t="s">
        <v>182</v>
      </c>
    </row>
    <row r="546" spans="2:65" s="1" customFormat="1" ht="89.25" customHeight="1">
      <c r="B546" s="43"/>
      <c r="C546" s="257" t="s">
        <v>1121</v>
      </c>
      <c r="D546" s="257" t="s">
        <v>304</v>
      </c>
      <c r="E546" s="258" t="s">
        <v>1573</v>
      </c>
      <c r="F546" s="259" t="s">
        <v>1568</v>
      </c>
      <c r="G546" s="260" t="s">
        <v>204</v>
      </c>
      <c r="H546" s="261">
        <v>1</v>
      </c>
      <c r="I546" s="262"/>
      <c r="J546" s="263">
        <f>ROUND(I546*H546,2)</f>
        <v>0</v>
      </c>
      <c r="K546" s="259" t="s">
        <v>21</v>
      </c>
      <c r="L546" s="264"/>
      <c r="M546" s="265" t="s">
        <v>21</v>
      </c>
      <c r="N546" s="266" t="s">
        <v>45</v>
      </c>
      <c r="O546" s="44"/>
      <c r="P546" s="214">
        <f>O546*H546</f>
        <v>0</v>
      </c>
      <c r="Q546" s="214">
        <v>2.1</v>
      </c>
      <c r="R546" s="214">
        <f>Q546*H546</f>
        <v>2.1</v>
      </c>
      <c r="S546" s="214">
        <v>0</v>
      </c>
      <c r="T546" s="215">
        <f>S546*H546</f>
        <v>0</v>
      </c>
      <c r="AR546" s="26" t="s">
        <v>218</v>
      </c>
      <c r="AT546" s="26" t="s">
        <v>304</v>
      </c>
      <c r="AU546" s="26" t="s">
        <v>83</v>
      </c>
      <c r="AY546" s="26" t="s">
        <v>182</v>
      </c>
      <c r="BE546" s="216">
        <f>IF(N546="základní",J546,0)</f>
        <v>0</v>
      </c>
      <c r="BF546" s="216">
        <f>IF(N546="snížená",J546,0)</f>
        <v>0</v>
      </c>
      <c r="BG546" s="216">
        <f>IF(N546="zákl. přenesená",J546,0)</f>
        <v>0</v>
      </c>
      <c r="BH546" s="216">
        <f>IF(N546="sníž. přenesená",J546,0)</f>
        <v>0</v>
      </c>
      <c r="BI546" s="216">
        <f>IF(N546="nulová",J546,0)</f>
        <v>0</v>
      </c>
      <c r="BJ546" s="26" t="s">
        <v>81</v>
      </c>
      <c r="BK546" s="216">
        <f>ROUND(I546*H546,2)</f>
        <v>0</v>
      </c>
      <c r="BL546" s="26" t="s">
        <v>189</v>
      </c>
      <c r="BM546" s="26" t="s">
        <v>1574</v>
      </c>
    </row>
    <row r="547" spans="2:65" s="12" customFormat="1" ht="13.5">
      <c r="B547" s="217"/>
      <c r="C547" s="218"/>
      <c r="D547" s="219" t="s">
        <v>191</v>
      </c>
      <c r="E547" s="220" t="s">
        <v>21</v>
      </c>
      <c r="F547" s="221" t="s">
        <v>1354</v>
      </c>
      <c r="G547" s="218"/>
      <c r="H547" s="222">
        <v>1</v>
      </c>
      <c r="I547" s="223"/>
      <c r="J547" s="218"/>
      <c r="K547" s="218"/>
      <c r="L547" s="224"/>
      <c r="M547" s="225"/>
      <c r="N547" s="226"/>
      <c r="O547" s="226"/>
      <c r="P547" s="226"/>
      <c r="Q547" s="226"/>
      <c r="R547" s="226"/>
      <c r="S547" s="226"/>
      <c r="T547" s="227"/>
      <c r="AT547" s="228" t="s">
        <v>191</v>
      </c>
      <c r="AU547" s="228" t="s">
        <v>83</v>
      </c>
      <c r="AV547" s="12" t="s">
        <v>83</v>
      </c>
      <c r="AW547" s="12" t="s">
        <v>37</v>
      </c>
      <c r="AX547" s="12" t="s">
        <v>81</v>
      </c>
      <c r="AY547" s="228" t="s">
        <v>182</v>
      </c>
    </row>
    <row r="548" spans="2:65" s="1" customFormat="1" ht="89.25" customHeight="1">
      <c r="B548" s="43"/>
      <c r="C548" s="257" t="s">
        <v>1575</v>
      </c>
      <c r="D548" s="257" t="s">
        <v>304</v>
      </c>
      <c r="E548" s="258" t="s">
        <v>1576</v>
      </c>
      <c r="F548" s="259" t="s">
        <v>1577</v>
      </c>
      <c r="G548" s="260" t="s">
        <v>204</v>
      </c>
      <c r="H548" s="261">
        <v>1</v>
      </c>
      <c r="I548" s="262"/>
      <c r="J548" s="263">
        <f>ROUND(I548*H548,2)</f>
        <v>0</v>
      </c>
      <c r="K548" s="259" t="s">
        <v>21</v>
      </c>
      <c r="L548" s="264"/>
      <c r="M548" s="265" t="s">
        <v>21</v>
      </c>
      <c r="N548" s="266" t="s">
        <v>45</v>
      </c>
      <c r="O548" s="44"/>
      <c r="P548" s="214">
        <f>O548*H548</f>
        <v>0</v>
      </c>
      <c r="Q548" s="214">
        <v>2.1</v>
      </c>
      <c r="R548" s="214">
        <f>Q548*H548</f>
        <v>2.1</v>
      </c>
      <c r="S548" s="214">
        <v>0</v>
      </c>
      <c r="T548" s="215">
        <f>S548*H548</f>
        <v>0</v>
      </c>
      <c r="AR548" s="26" t="s">
        <v>218</v>
      </c>
      <c r="AT548" s="26" t="s">
        <v>304</v>
      </c>
      <c r="AU548" s="26" t="s">
        <v>83</v>
      </c>
      <c r="AY548" s="26" t="s">
        <v>182</v>
      </c>
      <c r="BE548" s="216">
        <f>IF(N548="základní",J548,0)</f>
        <v>0</v>
      </c>
      <c r="BF548" s="216">
        <f>IF(N548="snížená",J548,0)</f>
        <v>0</v>
      </c>
      <c r="BG548" s="216">
        <f>IF(N548="zákl. přenesená",J548,0)</f>
        <v>0</v>
      </c>
      <c r="BH548" s="216">
        <f>IF(N548="sníž. přenesená",J548,0)</f>
        <v>0</v>
      </c>
      <c r="BI548" s="216">
        <f>IF(N548="nulová",J548,0)</f>
        <v>0</v>
      </c>
      <c r="BJ548" s="26" t="s">
        <v>81</v>
      </c>
      <c r="BK548" s="216">
        <f>ROUND(I548*H548,2)</f>
        <v>0</v>
      </c>
      <c r="BL548" s="26" t="s">
        <v>189</v>
      </c>
      <c r="BM548" s="26" t="s">
        <v>1578</v>
      </c>
    </row>
    <row r="549" spans="2:65" s="12" customFormat="1" ht="13.5">
      <c r="B549" s="217"/>
      <c r="C549" s="218"/>
      <c r="D549" s="219" t="s">
        <v>191</v>
      </c>
      <c r="E549" s="220" t="s">
        <v>21</v>
      </c>
      <c r="F549" s="221" t="s">
        <v>1355</v>
      </c>
      <c r="G549" s="218"/>
      <c r="H549" s="222">
        <v>1</v>
      </c>
      <c r="I549" s="223"/>
      <c r="J549" s="218"/>
      <c r="K549" s="218"/>
      <c r="L549" s="224"/>
      <c r="M549" s="225"/>
      <c r="N549" s="226"/>
      <c r="O549" s="226"/>
      <c r="P549" s="226"/>
      <c r="Q549" s="226"/>
      <c r="R549" s="226"/>
      <c r="S549" s="226"/>
      <c r="T549" s="227"/>
      <c r="AT549" s="228" t="s">
        <v>191</v>
      </c>
      <c r="AU549" s="228" t="s">
        <v>83</v>
      </c>
      <c r="AV549" s="12" t="s">
        <v>83</v>
      </c>
      <c r="AW549" s="12" t="s">
        <v>37</v>
      </c>
      <c r="AX549" s="12" t="s">
        <v>81</v>
      </c>
      <c r="AY549" s="228" t="s">
        <v>182</v>
      </c>
    </row>
    <row r="550" spans="2:65" s="1" customFormat="1" ht="16.5" customHeight="1">
      <c r="B550" s="43"/>
      <c r="C550" s="257" t="s">
        <v>1579</v>
      </c>
      <c r="D550" s="257" t="s">
        <v>304</v>
      </c>
      <c r="E550" s="258" t="s">
        <v>1580</v>
      </c>
      <c r="F550" s="259" t="s">
        <v>1581</v>
      </c>
      <c r="G550" s="260" t="s">
        <v>204</v>
      </c>
      <c r="H550" s="261">
        <v>55</v>
      </c>
      <c r="I550" s="262"/>
      <c r="J550" s="263">
        <f>ROUND(I550*H550,2)</f>
        <v>0</v>
      </c>
      <c r="K550" s="259" t="s">
        <v>21</v>
      </c>
      <c r="L550" s="264"/>
      <c r="M550" s="265" t="s">
        <v>21</v>
      </c>
      <c r="N550" s="266" t="s">
        <v>45</v>
      </c>
      <c r="O550" s="44"/>
      <c r="P550" s="214">
        <f>O550*H550</f>
        <v>0</v>
      </c>
      <c r="Q550" s="214">
        <v>1.1000000000000001E-3</v>
      </c>
      <c r="R550" s="214">
        <f>Q550*H550</f>
        <v>6.0500000000000005E-2</v>
      </c>
      <c r="S550" s="214">
        <v>0</v>
      </c>
      <c r="T550" s="215">
        <f>S550*H550</f>
        <v>0</v>
      </c>
      <c r="AR550" s="26" t="s">
        <v>218</v>
      </c>
      <c r="AT550" s="26" t="s">
        <v>304</v>
      </c>
      <c r="AU550" s="26" t="s">
        <v>83</v>
      </c>
      <c r="AY550" s="26" t="s">
        <v>182</v>
      </c>
      <c r="BE550" s="216">
        <f>IF(N550="základní",J550,0)</f>
        <v>0</v>
      </c>
      <c r="BF550" s="216">
        <f>IF(N550="snížená",J550,0)</f>
        <v>0</v>
      </c>
      <c r="BG550" s="216">
        <f>IF(N550="zákl. přenesená",J550,0)</f>
        <v>0</v>
      </c>
      <c r="BH550" s="216">
        <f>IF(N550="sníž. přenesená",J550,0)</f>
        <v>0</v>
      </c>
      <c r="BI550" s="216">
        <f>IF(N550="nulová",J550,0)</f>
        <v>0</v>
      </c>
      <c r="BJ550" s="26" t="s">
        <v>81</v>
      </c>
      <c r="BK550" s="216">
        <f>ROUND(I550*H550,2)</f>
        <v>0</v>
      </c>
      <c r="BL550" s="26" t="s">
        <v>189</v>
      </c>
      <c r="BM550" s="26" t="s">
        <v>1582</v>
      </c>
    </row>
    <row r="551" spans="2:65" s="1" customFormat="1" ht="16.5" customHeight="1">
      <c r="B551" s="43"/>
      <c r="C551" s="257" t="s">
        <v>1583</v>
      </c>
      <c r="D551" s="257" t="s">
        <v>304</v>
      </c>
      <c r="E551" s="258" t="s">
        <v>1584</v>
      </c>
      <c r="F551" s="259" t="s">
        <v>1585</v>
      </c>
      <c r="G551" s="260" t="s">
        <v>204</v>
      </c>
      <c r="H551" s="261">
        <v>1</v>
      </c>
      <c r="I551" s="262"/>
      <c r="J551" s="263">
        <f>ROUND(I551*H551,2)</f>
        <v>0</v>
      </c>
      <c r="K551" s="259" t="s">
        <v>21</v>
      </c>
      <c r="L551" s="264"/>
      <c r="M551" s="265" t="s">
        <v>21</v>
      </c>
      <c r="N551" s="266" t="s">
        <v>45</v>
      </c>
      <c r="O551" s="44"/>
      <c r="P551" s="214">
        <f>O551*H551</f>
        <v>0</v>
      </c>
      <c r="Q551" s="214">
        <v>1.1000000000000001E-3</v>
      </c>
      <c r="R551" s="214">
        <f>Q551*H551</f>
        <v>1.1000000000000001E-3</v>
      </c>
      <c r="S551" s="214">
        <v>0</v>
      </c>
      <c r="T551" s="215">
        <f>S551*H551</f>
        <v>0</v>
      </c>
      <c r="AR551" s="26" t="s">
        <v>218</v>
      </c>
      <c r="AT551" s="26" t="s">
        <v>304</v>
      </c>
      <c r="AU551" s="26" t="s">
        <v>83</v>
      </c>
      <c r="AY551" s="26" t="s">
        <v>182</v>
      </c>
      <c r="BE551" s="216">
        <f>IF(N551="základní",J551,0)</f>
        <v>0</v>
      </c>
      <c r="BF551" s="216">
        <f>IF(N551="snížená",J551,0)</f>
        <v>0</v>
      </c>
      <c r="BG551" s="216">
        <f>IF(N551="zákl. přenesená",J551,0)</f>
        <v>0</v>
      </c>
      <c r="BH551" s="216">
        <f>IF(N551="sníž. přenesená",J551,0)</f>
        <v>0</v>
      </c>
      <c r="BI551" s="216">
        <f>IF(N551="nulová",J551,0)</f>
        <v>0</v>
      </c>
      <c r="BJ551" s="26" t="s">
        <v>81</v>
      </c>
      <c r="BK551" s="216">
        <f>ROUND(I551*H551,2)</f>
        <v>0</v>
      </c>
      <c r="BL551" s="26" t="s">
        <v>189</v>
      </c>
      <c r="BM551" s="26" t="s">
        <v>1586</v>
      </c>
    </row>
    <row r="552" spans="2:65" s="1" customFormat="1" ht="16.5" customHeight="1">
      <c r="B552" s="43"/>
      <c r="C552" s="257" t="s">
        <v>1587</v>
      </c>
      <c r="D552" s="257" t="s">
        <v>304</v>
      </c>
      <c r="E552" s="258" t="s">
        <v>1588</v>
      </c>
      <c r="F552" s="259" t="s">
        <v>1589</v>
      </c>
      <c r="G552" s="260" t="s">
        <v>204</v>
      </c>
      <c r="H552" s="261">
        <v>2</v>
      </c>
      <c r="I552" s="262"/>
      <c r="J552" s="263">
        <f>ROUND(I552*H552,2)</f>
        <v>0</v>
      </c>
      <c r="K552" s="259" t="s">
        <v>21</v>
      </c>
      <c r="L552" s="264"/>
      <c r="M552" s="265" t="s">
        <v>21</v>
      </c>
      <c r="N552" s="266" t="s">
        <v>45</v>
      </c>
      <c r="O552" s="44"/>
      <c r="P552" s="214">
        <f>O552*H552</f>
        <v>0</v>
      </c>
      <c r="Q552" s="214">
        <v>1.1000000000000001E-3</v>
      </c>
      <c r="R552" s="214">
        <f>Q552*H552</f>
        <v>2.2000000000000001E-3</v>
      </c>
      <c r="S552" s="214">
        <v>0</v>
      </c>
      <c r="T552" s="215">
        <f>S552*H552</f>
        <v>0</v>
      </c>
      <c r="AR552" s="26" t="s">
        <v>218</v>
      </c>
      <c r="AT552" s="26" t="s">
        <v>304</v>
      </c>
      <c r="AU552" s="26" t="s">
        <v>83</v>
      </c>
      <c r="AY552" s="26" t="s">
        <v>182</v>
      </c>
      <c r="BE552" s="216">
        <f>IF(N552="základní",J552,0)</f>
        <v>0</v>
      </c>
      <c r="BF552" s="216">
        <f>IF(N552="snížená",J552,0)</f>
        <v>0</v>
      </c>
      <c r="BG552" s="216">
        <f>IF(N552="zákl. přenesená",J552,0)</f>
        <v>0</v>
      </c>
      <c r="BH552" s="216">
        <f>IF(N552="sníž. přenesená",J552,0)</f>
        <v>0</v>
      </c>
      <c r="BI552" s="216">
        <f>IF(N552="nulová",J552,0)</f>
        <v>0</v>
      </c>
      <c r="BJ552" s="26" t="s">
        <v>81</v>
      </c>
      <c r="BK552" s="216">
        <f>ROUND(I552*H552,2)</f>
        <v>0</v>
      </c>
      <c r="BL552" s="26" t="s">
        <v>189</v>
      </c>
      <c r="BM552" s="26" t="s">
        <v>1590</v>
      </c>
    </row>
    <row r="553" spans="2:65" s="1" customFormat="1" ht="16.5" customHeight="1">
      <c r="B553" s="43"/>
      <c r="C553" s="205" t="s">
        <v>1591</v>
      </c>
      <c r="D553" s="205" t="s">
        <v>184</v>
      </c>
      <c r="E553" s="206" t="s">
        <v>1592</v>
      </c>
      <c r="F553" s="207" t="s">
        <v>1593</v>
      </c>
      <c r="G553" s="208" t="s">
        <v>204</v>
      </c>
      <c r="H553" s="209">
        <v>32</v>
      </c>
      <c r="I553" s="210"/>
      <c r="J553" s="211">
        <f>ROUND(I553*H553,2)</f>
        <v>0</v>
      </c>
      <c r="K553" s="207" t="s">
        <v>188</v>
      </c>
      <c r="L553" s="63"/>
      <c r="M553" s="212" t="s">
        <v>21</v>
      </c>
      <c r="N553" s="213" t="s">
        <v>45</v>
      </c>
      <c r="O553" s="44"/>
      <c r="P553" s="214">
        <f>O553*H553</f>
        <v>0</v>
      </c>
      <c r="Q553" s="214">
        <v>0.34089999999999998</v>
      </c>
      <c r="R553" s="214">
        <f>Q553*H553</f>
        <v>10.908799999999999</v>
      </c>
      <c r="S553" s="214">
        <v>0</v>
      </c>
      <c r="T553" s="215">
        <f>S553*H553</f>
        <v>0</v>
      </c>
      <c r="AR553" s="26" t="s">
        <v>189</v>
      </c>
      <c r="AT553" s="26" t="s">
        <v>184</v>
      </c>
      <c r="AU553" s="26" t="s">
        <v>83</v>
      </c>
      <c r="AY553" s="26" t="s">
        <v>182</v>
      </c>
      <c r="BE553" s="216">
        <f>IF(N553="základní",J553,0)</f>
        <v>0</v>
      </c>
      <c r="BF553" s="216">
        <f>IF(N553="snížená",J553,0)</f>
        <v>0</v>
      </c>
      <c r="BG553" s="216">
        <f>IF(N553="zákl. přenesená",J553,0)</f>
        <v>0</v>
      </c>
      <c r="BH553" s="216">
        <f>IF(N553="sníž. přenesená",J553,0)</f>
        <v>0</v>
      </c>
      <c r="BI553" s="216">
        <f>IF(N553="nulová",J553,0)</f>
        <v>0</v>
      </c>
      <c r="BJ553" s="26" t="s">
        <v>81</v>
      </c>
      <c r="BK553" s="216">
        <f>ROUND(I553*H553,2)</f>
        <v>0</v>
      </c>
      <c r="BL553" s="26" t="s">
        <v>189</v>
      </c>
      <c r="BM553" s="26" t="s">
        <v>1594</v>
      </c>
    </row>
    <row r="554" spans="2:65" s="12" customFormat="1" ht="13.5">
      <c r="B554" s="217"/>
      <c r="C554" s="218"/>
      <c r="D554" s="219" t="s">
        <v>191</v>
      </c>
      <c r="E554" s="220" t="s">
        <v>21</v>
      </c>
      <c r="F554" s="221" t="s">
        <v>1595</v>
      </c>
      <c r="G554" s="218"/>
      <c r="H554" s="222">
        <v>32</v>
      </c>
      <c r="I554" s="223"/>
      <c r="J554" s="218"/>
      <c r="K554" s="218"/>
      <c r="L554" s="224"/>
      <c r="M554" s="225"/>
      <c r="N554" s="226"/>
      <c r="O554" s="226"/>
      <c r="P554" s="226"/>
      <c r="Q554" s="226"/>
      <c r="R554" s="226"/>
      <c r="S554" s="226"/>
      <c r="T554" s="227"/>
      <c r="AT554" s="228" t="s">
        <v>191</v>
      </c>
      <c r="AU554" s="228" t="s">
        <v>83</v>
      </c>
      <c r="AV554" s="12" t="s">
        <v>83</v>
      </c>
      <c r="AW554" s="12" t="s">
        <v>37</v>
      </c>
      <c r="AX554" s="12" t="s">
        <v>81</v>
      </c>
      <c r="AY554" s="228" t="s">
        <v>182</v>
      </c>
    </row>
    <row r="555" spans="2:65" s="1" customFormat="1" ht="16.5" customHeight="1">
      <c r="B555" s="43"/>
      <c r="C555" s="257" t="s">
        <v>1596</v>
      </c>
      <c r="D555" s="257" t="s">
        <v>304</v>
      </c>
      <c r="E555" s="258" t="s">
        <v>1597</v>
      </c>
      <c r="F555" s="259" t="s">
        <v>1598</v>
      </c>
      <c r="G555" s="260" t="s">
        <v>204</v>
      </c>
      <c r="H555" s="261">
        <v>32</v>
      </c>
      <c r="I555" s="262"/>
      <c r="J555" s="263">
        <f>ROUND(I555*H555,2)</f>
        <v>0</v>
      </c>
      <c r="K555" s="259" t="s">
        <v>21</v>
      </c>
      <c r="L555" s="264"/>
      <c r="M555" s="265" t="s">
        <v>21</v>
      </c>
      <c r="N555" s="266" t="s">
        <v>45</v>
      </c>
      <c r="O555" s="44"/>
      <c r="P555" s="214">
        <f>O555*H555</f>
        <v>0</v>
      </c>
      <c r="Q555" s="214">
        <v>9.7000000000000003E-2</v>
      </c>
      <c r="R555" s="214">
        <f>Q555*H555</f>
        <v>3.1040000000000001</v>
      </c>
      <c r="S555" s="214">
        <v>0</v>
      </c>
      <c r="T555" s="215">
        <f>S555*H555</f>
        <v>0</v>
      </c>
      <c r="AR555" s="26" t="s">
        <v>218</v>
      </c>
      <c r="AT555" s="26" t="s">
        <v>304</v>
      </c>
      <c r="AU555" s="26" t="s">
        <v>83</v>
      </c>
      <c r="AY555" s="26" t="s">
        <v>182</v>
      </c>
      <c r="BE555" s="216">
        <f>IF(N555="základní",J555,0)</f>
        <v>0</v>
      </c>
      <c r="BF555" s="216">
        <f>IF(N555="snížená",J555,0)</f>
        <v>0</v>
      </c>
      <c r="BG555" s="216">
        <f>IF(N555="zákl. přenesená",J555,0)</f>
        <v>0</v>
      </c>
      <c r="BH555" s="216">
        <f>IF(N555="sníž. přenesená",J555,0)</f>
        <v>0</v>
      </c>
      <c r="BI555" s="216">
        <f>IF(N555="nulová",J555,0)</f>
        <v>0</v>
      </c>
      <c r="BJ555" s="26" t="s">
        <v>81</v>
      </c>
      <c r="BK555" s="216">
        <f>ROUND(I555*H555,2)</f>
        <v>0</v>
      </c>
      <c r="BL555" s="26" t="s">
        <v>189</v>
      </c>
      <c r="BM555" s="26" t="s">
        <v>1599</v>
      </c>
    </row>
    <row r="556" spans="2:65" s="1" customFormat="1" ht="16.5" customHeight="1">
      <c r="B556" s="43"/>
      <c r="C556" s="257" t="s">
        <v>1600</v>
      </c>
      <c r="D556" s="257" t="s">
        <v>304</v>
      </c>
      <c r="E556" s="258" t="s">
        <v>1601</v>
      </c>
      <c r="F556" s="259" t="s">
        <v>1602</v>
      </c>
      <c r="G556" s="260" t="s">
        <v>204</v>
      </c>
      <c r="H556" s="261">
        <v>127</v>
      </c>
      <c r="I556" s="262"/>
      <c r="J556" s="263">
        <f>ROUND(I556*H556,2)</f>
        <v>0</v>
      </c>
      <c r="K556" s="259" t="s">
        <v>188</v>
      </c>
      <c r="L556" s="264"/>
      <c r="M556" s="265" t="s">
        <v>21</v>
      </c>
      <c r="N556" s="266" t="s">
        <v>45</v>
      </c>
      <c r="O556" s="44"/>
      <c r="P556" s="214">
        <f>O556*H556</f>
        <v>0</v>
      </c>
      <c r="Q556" s="214">
        <v>0.04</v>
      </c>
      <c r="R556" s="214">
        <f>Q556*H556</f>
        <v>5.08</v>
      </c>
      <c r="S556" s="214">
        <v>0</v>
      </c>
      <c r="T556" s="215">
        <f>S556*H556</f>
        <v>0</v>
      </c>
      <c r="AR556" s="26" t="s">
        <v>218</v>
      </c>
      <c r="AT556" s="26" t="s">
        <v>304</v>
      </c>
      <c r="AU556" s="26" t="s">
        <v>83</v>
      </c>
      <c r="AY556" s="26" t="s">
        <v>182</v>
      </c>
      <c r="BE556" s="216">
        <f>IF(N556="základní",J556,0)</f>
        <v>0</v>
      </c>
      <c r="BF556" s="216">
        <f>IF(N556="snížená",J556,0)</f>
        <v>0</v>
      </c>
      <c r="BG556" s="216">
        <f>IF(N556="zákl. přenesená",J556,0)</f>
        <v>0</v>
      </c>
      <c r="BH556" s="216">
        <f>IF(N556="sníž. přenesená",J556,0)</f>
        <v>0</v>
      </c>
      <c r="BI556" s="216">
        <f>IF(N556="nulová",J556,0)</f>
        <v>0</v>
      </c>
      <c r="BJ556" s="26" t="s">
        <v>81</v>
      </c>
      <c r="BK556" s="216">
        <f>ROUND(I556*H556,2)</f>
        <v>0</v>
      </c>
      <c r="BL556" s="26" t="s">
        <v>189</v>
      </c>
      <c r="BM556" s="26" t="s">
        <v>1603</v>
      </c>
    </row>
    <row r="557" spans="2:65" s="12" customFormat="1" ht="13.5">
      <c r="B557" s="217"/>
      <c r="C557" s="218"/>
      <c r="D557" s="219" t="s">
        <v>191</v>
      </c>
      <c r="E557" s="220" t="s">
        <v>21</v>
      </c>
      <c r="F557" s="221" t="s">
        <v>1604</v>
      </c>
      <c r="G557" s="218"/>
      <c r="H557" s="222">
        <v>5</v>
      </c>
      <c r="I557" s="223"/>
      <c r="J557" s="218"/>
      <c r="K557" s="218"/>
      <c r="L557" s="224"/>
      <c r="M557" s="225"/>
      <c r="N557" s="226"/>
      <c r="O557" s="226"/>
      <c r="P557" s="226"/>
      <c r="Q557" s="226"/>
      <c r="R557" s="226"/>
      <c r="S557" s="226"/>
      <c r="T557" s="227"/>
      <c r="AT557" s="228" t="s">
        <v>191</v>
      </c>
      <c r="AU557" s="228" t="s">
        <v>83</v>
      </c>
      <c r="AV557" s="12" t="s">
        <v>83</v>
      </c>
      <c r="AW557" s="12" t="s">
        <v>37</v>
      </c>
      <c r="AX557" s="12" t="s">
        <v>74</v>
      </c>
      <c r="AY557" s="228" t="s">
        <v>182</v>
      </c>
    </row>
    <row r="558" spans="2:65" s="12" customFormat="1" ht="13.5">
      <c r="B558" s="217"/>
      <c r="C558" s="218"/>
      <c r="D558" s="219" t="s">
        <v>191</v>
      </c>
      <c r="E558" s="220" t="s">
        <v>21</v>
      </c>
      <c r="F558" s="221" t="s">
        <v>1605</v>
      </c>
      <c r="G558" s="218"/>
      <c r="H558" s="222">
        <v>5</v>
      </c>
      <c r="I558" s="223"/>
      <c r="J558" s="218"/>
      <c r="K558" s="218"/>
      <c r="L558" s="224"/>
      <c r="M558" s="225"/>
      <c r="N558" s="226"/>
      <c r="O558" s="226"/>
      <c r="P558" s="226"/>
      <c r="Q558" s="226"/>
      <c r="R558" s="226"/>
      <c r="S558" s="226"/>
      <c r="T558" s="227"/>
      <c r="AT558" s="228" t="s">
        <v>191</v>
      </c>
      <c r="AU558" s="228" t="s">
        <v>83</v>
      </c>
      <c r="AV558" s="12" t="s">
        <v>83</v>
      </c>
      <c r="AW558" s="12" t="s">
        <v>37</v>
      </c>
      <c r="AX558" s="12" t="s">
        <v>74</v>
      </c>
      <c r="AY558" s="228" t="s">
        <v>182</v>
      </c>
    </row>
    <row r="559" spans="2:65" s="12" customFormat="1" ht="13.5">
      <c r="B559" s="217"/>
      <c r="C559" s="218"/>
      <c r="D559" s="219" t="s">
        <v>191</v>
      </c>
      <c r="E559" s="220" t="s">
        <v>21</v>
      </c>
      <c r="F559" s="221" t="s">
        <v>1606</v>
      </c>
      <c r="G559" s="218"/>
      <c r="H559" s="222">
        <v>5</v>
      </c>
      <c r="I559" s="223"/>
      <c r="J559" s="218"/>
      <c r="K559" s="218"/>
      <c r="L559" s="224"/>
      <c r="M559" s="225"/>
      <c r="N559" s="226"/>
      <c r="O559" s="226"/>
      <c r="P559" s="226"/>
      <c r="Q559" s="226"/>
      <c r="R559" s="226"/>
      <c r="S559" s="226"/>
      <c r="T559" s="227"/>
      <c r="AT559" s="228" t="s">
        <v>191</v>
      </c>
      <c r="AU559" s="228" t="s">
        <v>83</v>
      </c>
      <c r="AV559" s="12" t="s">
        <v>83</v>
      </c>
      <c r="AW559" s="12" t="s">
        <v>37</v>
      </c>
      <c r="AX559" s="12" t="s">
        <v>74</v>
      </c>
      <c r="AY559" s="228" t="s">
        <v>182</v>
      </c>
    </row>
    <row r="560" spans="2:65" s="12" customFormat="1" ht="13.5">
      <c r="B560" s="217"/>
      <c r="C560" s="218"/>
      <c r="D560" s="219" t="s">
        <v>191</v>
      </c>
      <c r="E560" s="220" t="s">
        <v>21</v>
      </c>
      <c r="F560" s="221" t="s">
        <v>1607</v>
      </c>
      <c r="G560" s="218"/>
      <c r="H560" s="222">
        <v>2</v>
      </c>
      <c r="I560" s="223"/>
      <c r="J560" s="218"/>
      <c r="K560" s="218"/>
      <c r="L560" s="224"/>
      <c r="M560" s="225"/>
      <c r="N560" s="226"/>
      <c r="O560" s="226"/>
      <c r="P560" s="226"/>
      <c r="Q560" s="226"/>
      <c r="R560" s="226"/>
      <c r="S560" s="226"/>
      <c r="T560" s="227"/>
      <c r="AT560" s="228" t="s">
        <v>191</v>
      </c>
      <c r="AU560" s="228" t="s">
        <v>83</v>
      </c>
      <c r="AV560" s="12" t="s">
        <v>83</v>
      </c>
      <c r="AW560" s="12" t="s">
        <v>37</v>
      </c>
      <c r="AX560" s="12" t="s">
        <v>74</v>
      </c>
      <c r="AY560" s="228" t="s">
        <v>182</v>
      </c>
    </row>
    <row r="561" spans="2:51" s="12" customFormat="1" ht="13.5">
      <c r="B561" s="217"/>
      <c r="C561" s="218"/>
      <c r="D561" s="219" t="s">
        <v>191</v>
      </c>
      <c r="E561" s="220" t="s">
        <v>21</v>
      </c>
      <c r="F561" s="221" t="s">
        <v>1608</v>
      </c>
      <c r="G561" s="218"/>
      <c r="H561" s="222">
        <v>2</v>
      </c>
      <c r="I561" s="223"/>
      <c r="J561" s="218"/>
      <c r="K561" s="218"/>
      <c r="L561" s="224"/>
      <c r="M561" s="225"/>
      <c r="N561" s="226"/>
      <c r="O561" s="226"/>
      <c r="P561" s="226"/>
      <c r="Q561" s="226"/>
      <c r="R561" s="226"/>
      <c r="S561" s="226"/>
      <c r="T561" s="227"/>
      <c r="AT561" s="228" t="s">
        <v>191</v>
      </c>
      <c r="AU561" s="228" t="s">
        <v>83</v>
      </c>
      <c r="AV561" s="12" t="s">
        <v>83</v>
      </c>
      <c r="AW561" s="12" t="s">
        <v>37</v>
      </c>
      <c r="AX561" s="12" t="s">
        <v>74</v>
      </c>
      <c r="AY561" s="228" t="s">
        <v>182</v>
      </c>
    </row>
    <row r="562" spans="2:51" s="12" customFormat="1" ht="13.5">
      <c r="B562" s="217"/>
      <c r="C562" s="218"/>
      <c r="D562" s="219" t="s">
        <v>191</v>
      </c>
      <c r="E562" s="220" t="s">
        <v>21</v>
      </c>
      <c r="F562" s="221" t="s">
        <v>1609</v>
      </c>
      <c r="G562" s="218"/>
      <c r="H562" s="222">
        <v>4</v>
      </c>
      <c r="I562" s="223"/>
      <c r="J562" s="218"/>
      <c r="K562" s="218"/>
      <c r="L562" s="224"/>
      <c r="M562" s="225"/>
      <c r="N562" s="226"/>
      <c r="O562" s="226"/>
      <c r="P562" s="226"/>
      <c r="Q562" s="226"/>
      <c r="R562" s="226"/>
      <c r="S562" s="226"/>
      <c r="T562" s="227"/>
      <c r="AT562" s="228" t="s">
        <v>191</v>
      </c>
      <c r="AU562" s="228" t="s">
        <v>83</v>
      </c>
      <c r="AV562" s="12" t="s">
        <v>83</v>
      </c>
      <c r="AW562" s="12" t="s">
        <v>37</v>
      </c>
      <c r="AX562" s="12" t="s">
        <v>74</v>
      </c>
      <c r="AY562" s="228" t="s">
        <v>182</v>
      </c>
    </row>
    <row r="563" spans="2:51" s="12" customFormat="1" ht="13.5">
      <c r="B563" s="217"/>
      <c r="C563" s="218"/>
      <c r="D563" s="219" t="s">
        <v>191</v>
      </c>
      <c r="E563" s="220" t="s">
        <v>21</v>
      </c>
      <c r="F563" s="221" t="s">
        <v>1610</v>
      </c>
      <c r="G563" s="218"/>
      <c r="H563" s="222">
        <v>5</v>
      </c>
      <c r="I563" s="223"/>
      <c r="J563" s="218"/>
      <c r="K563" s="218"/>
      <c r="L563" s="224"/>
      <c r="M563" s="225"/>
      <c r="N563" s="226"/>
      <c r="O563" s="226"/>
      <c r="P563" s="226"/>
      <c r="Q563" s="226"/>
      <c r="R563" s="226"/>
      <c r="S563" s="226"/>
      <c r="T563" s="227"/>
      <c r="AT563" s="228" t="s">
        <v>191</v>
      </c>
      <c r="AU563" s="228" t="s">
        <v>83</v>
      </c>
      <c r="AV563" s="12" t="s">
        <v>83</v>
      </c>
      <c r="AW563" s="12" t="s">
        <v>37</v>
      </c>
      <c r="AX563" s="12" t="s">
        <v>74</v>
      </c>
      <c r="AY563" s="228" t="s">
        <v>182</v>
      </c>
    </row>
    <row r="564" spans="2:51" s="12" customFormat="1" ht="13.5">
      <c r="B564" s="217"/>
      <c r="C564" s="218"/>
      <c r="D564" s="219" t="s">
        <v>191</v>
      </c>
      <c r="E564" s="220" t="s">
        <v>21</v>
      </c>
      <c r="F564" s="221" t="s">
        <v>1611</v>
      </c>
      <c r="G564" s="218"/>
      <c r="H564" s="222">
        <v>5</v>
      </c>
      <c r="I564" s="223"/>
      <c r="J564" s="218"/>
      <c r="K564" s="218"/>
      <c r="L564" s="224"/>
      <c r="M564" s="225"/>
      <c r="N564" s="226"/>
      <c r="O564" s="226"/>
      <c r="P564" s="226"/>
      <c r="Q564" s="226"/>
      <c r="R564" s="226"/>
      <c r="S564" s="226"/>
      <c r="T564" s="227"/>
      <c r="AT564" s="228" t="s">
        <v>191</v>
      </c>
      <c r="AU564" s="228" t="s">
        <v>83</v>
      </c>
      <c r="AV564" s="12" t="s">
        <v>83</v>
      </c>
      <c r="AW564" s="12" t="s">
        <v>37</v>
      </c>
      <c r="AX564" s="12" t="s">
        <v>74</v>
      </c>
      <c r="AY564" s="228" t="s">
        <v>182</v>
      </c>
    </row>
    <row r="565" spans="2:51" s="12" customFormat="1" ht="13.5">
      <c r="B565" s="217"/>
      <c r="C565" s="218"/>
      <c r="D565" s="219" t="s">
        <v>191</v>
      </c>
      <c r="E565" s="220" t="s">
        <v>21</v>
      </c>
      <c r="F565" s="221" t="s">
        <v>1612</v>
      </c>
      <c r="G565" s="218"/>
      <c r="H565" s="222">
        <v>5</v>
      </c>
      <c r="I565" s="223"/>
      <c r="J565" s="218"/>
      <c r="K565" s="218"/>
      <c r="L565" s="224"/>
      <c r="M565" s="225"/>
      <c r="N565" s="226"/>
      <c r="O565" s="226"/>
      <c r="P565" s="226"/>
      <c r="Q565" s="226"/>
      <c r="R565" s="226"/>
      <c r="S565" s="226"/>
      <c r="T565" s="227"/>
      <c r="AT565" s="228" t="s">
        <v>191</v>
      </c>
      <c r="AU565" s="228" t="s">
        <v>83</v>
      </c>
      <c r="AV565" s="12" t="s">
        <v>83</v>
      </c>
      <c r="AW565" s="12" t="s">
        <v>37</v>
      </c>
      <c r="AX565" s="12" t="s">
        <v>74</v>
      </c>
      <c r="AY565" s="228" t="s">
        <v>182</v>
      </c>
    </row>
    <row r="566" spans="2:51" s="12" customFormat="1" ht="13.5">
      <c r="B566" s="217"/>
      <c r="C566" s="218"/>
      <c r="D566" s="219" t="s">
        <v>191</v>
      </c>
      <c r="E566" s="220" t="s">
        <v>21</v>
      </c>
      <c r="F566" s="221" t="s">
        <v>1613</v>
      </c>
      <c r="G566" s="218"/>
      <c r="H566" s="222">
        <v>3</v>
      </c>
      <c r="I566" s="223"/>
      <c r="J566" s="218"/>
      <c r="K566" s="218"/>
      <c r="L566" s="224"/>
      <c r="M566" s="225"/>
      <c r="N566" s="226"/>
      <c r="O566" s="226"/>
      <c r="P566" s="226"/>
      <c r="Q566" s="226"/>
      <c r="R566" s="226"/>
      <c r="S566" s="226"/>
      <c r="T566" s="227"/>
      <c r="AT566" s="228" t="s">
        <v>191</v>
      </c>
      <c r="AU566" s="228" t="s">
        <v>83</v>
      </c>
      <c r="AV566" s="12" t="s">
        <v>83</v>
      </c>
      <c r="AW566" s="12" t="s">
        <v>37</v>
      </c>
      <c r="AX566" s="12" t="s">
        <v>74</v>
      </c>
      <c r="AY566" s="228" t="s">
        <v>182</v>
      </c>
    </row>
    <row r="567" spans="2:51" s="12" customFormat="1" ht="13.5">
      <c r="B567" s="217"/>
      <c r="C567" s="218"/>
      <c r="D567" s="219" t="s">
        <v>191</v>
      </c>
      <c r="E567" s="220" t="s">
        <v>21</v>
      </c>
      <c r="F567" s="221" t="s">
        <v>1614</v>
      </c>
      <c r="G567" s="218"/>
      <c r="H567" s="222">
        <v>3</v>
      </c>
      <c r="I567" s="223"/>
      <c r="J567" s="218"/>
      <c r="K567" s="218"/>
      <c r="L567" s="224"/>
      <c r="M567" s="225"/>
      <c r="N567" s="226"/>
      <c r="O567" s="226"/>
      <c r="P567" s="226"/>
      <c r="Q567" s="226"/>
      <c r="R567" s="226"/>
      <c r="S567" s="226"/>
      <c r="T567" s="227"/>
      <c r="AT567" s="228" t="s">
        <v>191</v>
      </c>
      <c r="AU567" s="228" t="s">
        <v>83</v>
      </c>
      <c r="AV567" s="12" t="s">
        <v>83</v>
      </c>
      <c r="AW567" s="12" t="s">
        <v>37</v>
      </c>
      <c r="AX567" s="12" t="s">
        <v>74</v>
      </c>
      <c r="AY567" s="228" t="s">
        <v>182</v>
      </c>
    </row>
    <row r="568" spans="2:51" s="12" customFormat="1" ht="13.5">
      <c r="B568" s="217"/>
      <c r="C568" s="218"/>
      <c r="D568" s="219" t="s">
        <v>191</v>
      </c>
      <c r="E568" s="220" t="s">
        <v>21</v>
      </c>
      <c r="F568" s="221" t="s">
        <v>1615</v>
      </c>
      <c r="G568" s="218"/>
      <c r="H568" s="222">
        <v>3</v>
      </c>
      <c r="I568" s="223"/>
      <c r="J568" s="218"/>
      <c r="K568" s="218"/>
      <c r="L568" s="224"/>
      <c r="M568" s="225"/>
      <c r="N568" s="226"/>
      <c r="O568" s="226"/>
      <c r="P568" s="226"/>
      <c r="Q568" s="226"/>
      <c r="R568" s="226"/>
      <c r="S568" s="226"/>
      <c r="T568" s="227"/>
      <c r="AT568" s="228" t="s">
        <v>191</v>
      </c>
      <c r="AU568" s="228" t="s">
        <v>83</v>
      </c>
      <c r="AV568" s="12" t="s">
        <v>83</v>
      </c>
      <c r="AW568" s="12" t="s">
        <v>37</v>
      </c>
      <c r="AX568" s="12" t="s">
        <v>74</v>
      </c>
      <c r="AY568" s="228" t="s">
        <v>182</v>
      </c>
    </row>
    <row r="569" spans="2:51" s="12" customFormat="1" ht="13.5">
      <c r="B569" s="217"/>
      <c r="C569" s="218"/>
      <c r="D569" s="219" t="s">
        <v>191</v>
      </c>
      <c r="E569" s="220" t="s">
        <v>21</v>
      </c>
      <c r="F569" s="221" t="s">
        <v>1616</v>
      </c>
      <c r="G569" s="218"/>
      <c r="H569" s="222">
        <v>3</v>
      </c>
      <c r="I569" s="223"/>
      <c r="J569" s="218"/>
      <c r="K569" s="218"/>
      <c r="L569" s="224"/>
      <c r="M569" s="225"/>
      <c r="N569" s="226"/>
      <c r="O569" s="226"/>
      <c r="P569" s="226"/>
      <c r="Q569" s="226"/>
      <c r="R569" s="226"/>
      <c r="S569" s="226"/>
      <c r="T569" s="227"/>
      <c r="AT569" s="228" t="s">
        <v>191</v>
      </c>
      <c r="AU569" s="228" t="s">
        <v>83</v>
      </c>
      <c r="AV569" s="12" t="s">
        <v>83</v>
      </c>
      <c r="AW569" s="12" t="s">
        <v>37</v>
      </c>
      <c r="AX569" s="12" t="s">
        <v>74</v>
      </c>
      <c r="AY569" s="228" t="s">
        <v>182</v>
      </c>
    </row>
    <row r="570" spans="2:51" s="12" customFormat="1" ht="13.5">
      <c r="B570" s="217"/>
      <c r="C570" s="218"/>
      <c r="D570" s="219" t="s">
        <v>191</v>
      </c>
      <c r="E570" s="220" t="s">
        <v>21</v>
      </c>
      <c r="F570" s="221" t="s">
        <v>1617</v>
      </c>
      <c r="G570" s="218"/>
      <c r="H570" s="222">
        <v>4</v>
      </c>
      <c r="I570" s="223"/>
      <c r="J570" s="218"/>
      <c r="K570" s="218"/>
      <c r="L570" s="224"/>
      <c r="M570" s="225"/>
      <c r="N570" s="226"/>
      <c r="O570" s="226"/>
      <c r="P570" s="226"/>
      <c r="Q570" s="226"/>
      <c r="R570" s="226"/>
      <c r="S570" s="226"/>
      <c r="T570" s="227"/>
      <c r="AT570" s="228" t="s">
        <v>191</v>
      </c>
      <c r="AU570" s="228" t="s">
        <v>83</v>
      </c>
      <c r="AV570" s="12" t="s">
        <v>83</v>
      </c>
      <c r="AW570" s="12" t="s">
        <v>37</v>
      </c>
      <c r="AX570" s="12" t="s">
        <v>74</v>
      </c>
      <c r="AY570" s="228" t="s">
        <v>182</v>
      </c>
    </row>
    <row r="571" spans="2:51" s="12" customFormat="1" ht="13.5">
      <c r="B571" s="217"/>
      <c r="C571" s="218"/>
      <c r="D571" s="219" t="s">
        <v>191</v>
      </c>
      <c r="E571" s="220" t="s">
        <v>21</v>
      </c>
      <c r="F571" s="221" t="s">
        <v>1618</v>
      </c>
      <c r="G571" s="218"/>
      <c r="H571" s="222">
        <v>4</v>
      </c>
      <c r="I571" s="223"/>
      <c r="J571" s="218"/>
      <c r="K571" s="218"/>
      <c r="L571" s="224"/>
      <c r="M571" s="225"/>
      <c r="N571" s="226"/>
      <c r="O571" s="226"/>
      <c r="P571" s="226"/>
      <c r="Q571" s="226"/>
      <c r="R571" s="226"/>
      <c r="S571" s="226"/>
      <c r="T571" s="227"/>
      <c r="AT571" s="228" t="s">
        <v>191</v>
      </c>
      <c r="AU571" s="228" t="s">
        <v>83</v>
      </c>
      <c r="AV571" s="12" t="s">
        <v>83</v>
      </c>
      <c r="AW571" s="12" t="s">
        <v>37</v>
      </c>
      <c r="AX571" s="12" t="s">
        <v>74</v>
      </c>
      <c r="AY571" s="228" t="s">
        <v>182</v>
      </c>
    </row>
    <row r="572" spans="2:51" s="12" customFormat="1" ht="13.5">
      <c r="B572" s="217"/>
      <c r="C572" s="218"/>
      <c r="D572" s="219" t="s">
        <v>191</v>
      </c>
      <c r="E572" s="220" t="s">
        <v>21</v>
      </c>
      <c r="F572" s="221" t="s">
        <v>1619</v>
      </c>
      <c r="G572" s="218"/>
      <c r="H572" s="222">
        <v>4</v>
      </c>
      <c r="I572" s="223"/>
      <c r="J572" s="218"/>
      <c r="K572" s="218"/>
      <c r="L572" s="224"/>
      <c r="M572" s="225"/>
      <c r="N572" s="226"/>
      <c r="O572" s="226"/>
      <c r="P572" s="226"/>
      <c r="Q572" s="226"/>
      <c r="R572" s="226"/>
      <c r="S572" s="226"/>
      <c r="T572" s="227"/>
      <c r="AT572" s="228" t="s">
        <v>191</v>
      </c>
      <c r="AU572" s="228" t="s">
        <v>83</v>
      </c>
      <c r="AV572" s="12" t="s">
        <v>83</v>
      </c>
      <c r="AW572" s="12" t="s">
        <v>37</v>
      </c>
      <c r="AX572" s="12" t="s">
        <v>74</v>
      </c>
      <c r="AY572" s="228" t="s">
        <v>182</v>
      </c>
    </row>
    <row r="573" spans="2:51" s="12" customFormat="1" ht="13.5">
      <c r="B573" s="217"/>
      <c r="C573" s="218"/>
      <c r="D573" s="219" t="s">
        <v>191</v>
      </c>
      <c r="E573" s="220" t="s">
        <v>21</v>
      </c>
      <c r="F573" s="221" t="s">
        <v>1620</v>
      </c>
      <c r="G573" s="218"/>
      <c r="H573" s="222">
        <v>3</v>
      </c>
      <c r="I573" s="223"/>
      <c r="J573" s="218"/>
      <c r="K573" s="218"/>
      <c r="L573" s="224"/>
      <c r="M573" s="225"/>
      <c r="N573" s="226"/>
      <c r="O573" s="226"/>
      <c r="P573" s="226"/>
      <c r="Q573" s="226"/>
      <c r="R573" s="226"/>
      <c r="S573" s="226"/>
      <c r="T573" s="227"/>
      <c r="AT573" s="228" t="s">
        <v>191</v>
      </c>
      <c r="AU573" s="228" t="s">
        <v>83</v>
      </c>
      <c r="AV573" s="12" t="s">
        <v>83</v>
      </c>
      <c r="AW573" s="12" t="s">
        <v>37</v>
      </c>
      <c r="AX573" s="12" t="s">
        <v>74</v>
      </c>
      <c r="AY573" s="228" t="s">
        <v>182</v>
      </c>
    </row>
    <row r="574" spans="2:51" s="12" customFormat="1" ht="13.5">
      <c r="B574" s="217"/>
      <c r="C574" s="218"/>
      <c r="D574" s="219" t="s">
        <v>191</v>
      </c>
      <c r="E574" s="220" t="s">
        <v>21</v>
      </c>
      <c r="F574" s="221" t="s">
        <v>1621</v>
      </c>
      <c r="G574" s="218"/>
      <c r="H574" s="222">
        <v>2</v>
      </c>
      <c r="I574" s="223"/>
      <c r="J574" s="218"/>
      <c r="K574" s="218"/>
      <c r="L574" s="224"/>
      <c r="M574" s="225"/>
      <c r="N574" s="226"/>
      <c r="O574" s="226"/>
      <c r="P574" s="226"/>
      <c r="Q574" s="226"/>
      <c r="R574" s="226"/>
      <c r="S574" s="226"/>
      <c r="T574" s="227"/>
      <c r="AT574" s="228" t="s">
        <v>191</v>
      </c>
      <c r="AU574" s="228" t="s">
        <v>83</v>
      </c>
      <c r="AV574" s="12" t="s">
        <v>83</v>
      </c>
      <c r="AW574" s="12" t="s">
        <v>37</v>
      </c>
      <c r="AX574" s="12" t="s">
        <v>74</v>
      </c>
      <c r="AY574" s="228" t="s">
        <v>182</v>
      </c>
    </row>
    <row r="575" spans="2:51" s="12" customFormat="1" ht="13.5">
      <c r="B575" s="217"/>
      <c r="C575" s="218"/>
      <c r="D575" s="219" t="s">
        <v>191</v>
      </c>
      <c r="E575" s="220" t="s">
        <v>21</v>
      </c>
      <c r="F575" s="221" t="s">
        <v>1622</v>
      </c>
      <c r="G575" s="218"/>
      <c r="H575" s="222">
        <v>3</v>
      </c>
      <c r="I575" s="223"/>
      <c r="J575" s="218"/>
      <c r="K575" s="218"/>
      <c r="L575" s="224"/>
      <c r="M575" s="225"/>
      <c r="N575" s="226"/>
      <c r="O575" s="226"/>
      <c r="P575" s="226"/>
      <c r="Q575" s="226"/>
      <c r="R575" s="226"/>
      <c r="S575" s="226"/>
      <c r="T575" s="227"/>
      <c r="AT575" s="228" t="s">
        <v>191</v>
      </c>
      <c r="AU575" s="228" t="s">
        <v>83</v>
      </c>
      <c r="AV575" s="12" t="s">
        <v>83</v>
      </c>
      <c r="AW575" s="12" t="s">
        <v>37</v>
      </c>
      <c r="AX575" s="12" t="s">
        <v>74</v>
      </c>
      <c r="AY575" s="228" t="s">
        <v>182</v>
      </c>
    </row>
    <row r="576" spans="2:51" s="12" customFormat="1" ht="13.5">
      <c r="B576" s="217"/>
      <c r="C576" s="218"/>
      <c r="D576" s="219" t="s">
        <v>191</v>
      </c>
      <c r="E576" s="220" t="s">
        <v>21</v>
      </c>
      <c r="F576" s="221" t="s">
        <v>1623</v>
      </c>
      <c r="G576" s="218"/>
      <c r="H576" s="222">
        <v>3</v>
      </c>
      <c r="I576" s="223"/>
      <c r="J576" s="218"/>
      <c r="K576" s="218"/>
      <c r="L576" s="224"/>
      <c r="M576" s="225"/>
      <c r="N576" s="226"/>
      <c r="O576" s="226"/>
      <c r="P576" s="226"/>
      <c r="Q576" s="226"/>
      <c r="R576" s="226"/>
      <c r="S576" s="226"/>
      <c r="T576" s="227"/>
      <c r="AT576" s="228" t="s">
        <v>191</v>
      </c>
      <c r="AU576" s="228" t="s">
        <v>83</v>
      </c>
      <c r="AV576" s="12" t="s">
        <v>83</v>
      </c>
      <c r="AW576" s="12" t="s">
        <v>37</v>
      </c>
      <c r="AX576" s="12" t="s">
        <v>74</v>
      </c>
      <c r="AY576" s="228" t="s">
        <v>182</v>
      </c>
    </row>
    <row r="577" spans="2:65" s="12" customFormat="1" ht="13.5">
      <c r="B577" s="217"/>
      <c r="C577" s="218"/>
      <c r="D577" s="219" t="s">
        <v>191</v>
      </c>
      <c r="E577" s="220" t="s">
        <v>21</v>
      </c>
      <c r="F577" s="221" t="s">
        <v>1624</v>
      </c>
      <c r="G577" s="218"/>
      <c r="H577" s="222">
        <v>5</v>
      </c>
      <c r="I577" s="223"/>
      <c r="J577" s="218"/>
      <c r="K577" s="218"/>
      <c r="L577" s="224"/>
      <c r="M577" s="225"/>
      <c r="N577" s="226"/>
      <c r="O577" s="226"/>
      <c r="P577" s="226"/>
      <c r="Q577" s="226"/>
      <c r="R577" s="226"/>
      <c r="S577" s="226"/>
      <c r="T577" s="227"/>
      <c r="AT577" s="228" t="s">
        <v>191</v>
      </c>
      <c r="AU577" s="228" t="s">
        <v>83</v>
      </c>
      <c r="AV577" s="12" t="s">
        <v>83</v>
      </c>
      <c r="AW577" s="12" t="s">
        <v>37</v>
      </c>
      <c r="AX577" s="12" t="s">
        <v>74</v>
      </c>
      <c r="AY577" s="228" t="s">
        <v>182</v>
      </c>
    </row>
    <row r="578" spans="2:65" s="12" customFormat="1" ht="13.5">
      <c r="B578" s="217"/>
      <c r="C578" s="218"/>
      <c r="D578" s="219" t="s">
        <v>191</v>
      </c>
      <c r="E578" s="220" t="s">
        <v>21</v>
      </c>
      <c r="F578" s="221" t="s">
        <v>1625</v>
      </c>
      <c r="G578" s="218"/>
      <c r="H578" s="222">
        <v>5</v>
      </c>
      <c r="I578" s="223"/>
      <c r="J578" s="218"/>
      <c r="K578" s="218"/>
      <c r="L578" s="224"/>
      <c r="M578" s="225"/>
      <c r="N578" s="226"/>
      <c r="O578" s="226"/>
      <c r="P578" s="226"/>
      <c r="Q578" s="226"/>
      <c r="R578" s="226"/>
      <c r="S578" s="226"/>
      <c r="T578" s="227"/>
      <c r="AT578" s="228" t="s">
        <v>191</v>
      </c>
      <c r="AU578" s="228" t="s">
        <v>83</v>
      </c>
      <c r="AV578" s="12" t="s">
        <v>83</v>
      </c>
      <c r="AW578" s="12" t="s">
        <v>37</v>
      </c>
      <c r="AX578" s="12" t="s">
        <v>74</v>
      </c>
      <c r="AY578" s="228" t="s">
        <v>182</v>
      </c>
    </row>
    <row r="579" spans="2:65" s="12" customFormat="1" ht="13.5">
      <c r="B579" s="217"/>
      <c r="C579" s="218"/>
      <c r="D579" s="219" t="s">
        <v>191</v>
      </c>
      <c r="E579" s="220" t="s">
        <v>21</v>
      </c>
      <c r="F579" s="221" t="s">
        <v>1626</v>
      </c>
      <c r="G579" s="218"/>
      <c r="H579" s="222">
        <v>5</v>
      </c>
      <c r="I579" s="223"/>
      <c r="J579" s="218"/>
      <c r="K579" s="218"/>
      <c r="L579" s="224"/>
      <c r="M579" s="225"/>
      <c r="N579" s="226"/>
      <c r="O579" s="226"/>
      <c r="P579" s="226"/>
      <c r="Q579" s="226"/>
      <c r="R579" s="226"/>
      <c r="S579" s="226"/>
      <c r="T579" s="227"/>
      <c r="AT579" s="228" t="s">
        <v>191</v>
      </c>
      <c r="AU579" s="228" t="s">
        <v>83</v>
      </c>
      <c r="AV579" s="12" t="s">
        <v>83</v>
      </c>
      <c r="AW579" s="12" t="s">
        <v>37</v>
      </c>
      <c r="AX579" s="12" t="s">
        <v>74</v>
      </c>
      <c r="AY579" s="228" t="s">
        <v>182</v>
      </c>
    </row>
    <row r="580" spans="2:65" s="12" customFormat="1" ht="13.5">
      <c r="B580" s="217"/>
      <c r="C580" s="218"/>
      <c r="D580" s="219" t="s">
        <v>191</v>
      </c>
      <c r="E580" s="220" t="s">
        <v>21</v>
      </c>
      <c r="F580" s="221" t="s">
        <v>1627</v>
      </c>
      <c r="G580" s="218"/>
      <c r="H580" s="222">
        <v>4</v>
      </c>
      <c r="I580" s="223"/>
      <c r="J580" s="218"/>
      <c r="K580" s="218"/>
      <c r="L580" s="224"/>
      <c r="M580" s="225"/>
      <c r="N580" s="226"/>
      <c r="O580" s="226"/>
      <c r="P580" s="226"/>
      <c r="Q580" s="226"/>
      <c r="R580" s="226"/>
      <c r="S580" s="226"/>
      <c r="T580" s="227"/>
      <c r="AT580" s="228" t="s">
        <v>191</v>
      </c>
      <c r="AU580" s="228" t="s">
        <v>83</v>
      </c>
      <c r="AV580" s="12" t="s">
        <v>83</v>
      </c>
      <c r="AW580" s="12" t="s">
        <v>37</v>
      </c>
      <c r="AX580" s="12" t="s">
        <v>74</v>
      </c>
      <c r="AY580" s="228" t="s">
        <v>182</v>
      </c>
    </row>
    <row r="581" spans="2:65" s="12" customFormat="1" ht="13.5">
      <c r="B581" s="217"/>
      <c r="C581" s="218"/>
      <c r="D581" s="219" t="s">
        <v>191</v>
      </c>
      <c r="E581" s="220" t="s">
        <v>21</v>
      </c>
      <c r="F581" s="221" t="s">
        <v>1628</v>
      </c>
      <c r="G581" s="218"/>
      <c r="H581" s="222">
        <v>5</v>
      </c>
      <c r="I581" s="223"/>
      <c r="J581" s="218"/>
      <c r="K581" s="218"/>
      <c r="L581" s="224"/>
      <c r="M581" s="225"/>
      <c r="N581" s="226"/>
      <c r="O581" s="226"/>
      <c r="P581" s="226"/>
      <c r="Q581" s="226"/>
      <c r="R581" s="226"/>
      <c r="S581" s="226"/>
      <c r="T581" s="227"/>
      <c r="AT581" s="228" t="s">
        <v>191</v>
      </c>
      <c r="AU581" s="228" t="s">
        <v>83</v>
      </c>
      <c r="AV581" s="12" t="s">
        <v>83</v>
      </c>
      <c r="AW581" s="12" t="s">
        <v>37</v>
      </c>
      <c r="AX581" s="12" t="s">
        <v>74</v>
      </c>
      <c r="AY581" s="228" t="s">
        <v>182</v>
      </c>
    </row>
    <row r="582" spans="2:65" s="12" customFormat="1" ht="13.5">
      <c r="B582" s="217"/>
      <c r="C582" s="218"/>
      <c r="D582" s="219" t="s">
        <v>191</v>
      </c>
      <c r="E582" s="220" t="s">
        <v>21</v>
      </c>
      <c r="F582" s="221" t="s">
        <v>1629</v>
      </c>
      <c r="G582" s="218"/>
      <c r="H582" s="222">
        <v>5</v>
      </c>
      <c r="I582" s="223"/>
      <c r="J582" s="218"/>
      <c r="K582" s="218"/>
      <c r="L582" s="224"/>
      <c r="M582" s="225"/>
      <c r="N582" s="226"/>
      <c r="O582" s="226"/>
      <c r="P582" s="226"/>
      <c r="Q582" s="226"/>
      <c r="R582" s="226"/>
      <c r="S582" s="226"/>
      <c r="T582" s="227"/>
      <c r="AT582" s="228" t="s">
        <v>191</v>
      </c>
      <c r="AU582" s="228" t="s">
        <v>83</v>
      </c>
      <c r="AV582" s="12" t="s">
        <v>83</v>
      </c>
      <c r="AW582" s="12" t="s">
        <v>37</v>
      </c>
      <c r="AX582" s="12" t="s">
        <v>74</v>
      </c>
      <c r="AY582" s="228" t="s">
        <v>182</v>
      </c>
    </row>
    <row r="583" spans="2:65" s="12" customFormat="1" ht="13.5">
      <c r="B583" s="217"/>
      <c r="C583" s="218"/>
      <c r="D583" s="219" t="s">
        <v>191</v>
      </c>
      <c r="E583" s="220" t="s">
        <v>21</v>
      </c>
      <c r="F583" s="221" t="s">
        <v>1630</v>
      </c>
      <c r="G583" s="218"/>
      <c r="H583" s="222">
        <v>5</v>
      </c>
      <c r="I583" s="223"/>
      <c r="J583" s="218"/>
      <c r="K583" s="218"/>
      <c r="L583" s="224"/>
      <c r="M583" s="225"/>
      <c r="N583" s="226"/>
      <c r="O583" s="226"/>
      <c r="P583" s="226"/>
      <c r="Q583" s="226"/>
      <c r="R583" s="226"/>
      <c r="S583" s="226"/>
      <c r="T583" s="227"/>
      <c r="AT583" s="228" t="s">
        <v>191</v>
      </c>
      <c r="AU583" s="228" t="s">
        <v>83</v>
      </c>
      <c r="AV583" s="12" t="s">
        <v>83</v>
      </c>
      <c r="AW583" s="12" t="s">
        <v>37</v>
      </c>
      <c r="AX583" s="12" t="s">
        <v>74</v>
      </c>
      <c r="AY583" s="228" t="s">
        <v>182</v>
      </c>
    </row>
    <row r="584" spans="2:65" s="12" customFormat="1" ht="13.5">
      <c r="B584" s="217"/>
      <c r="C584" s="218"/>
      <c r="D584" s="219" t="s">
        <v>191</v>
      </c>
      <c r="E584" s="220" t="s">
        <v>21</v>
      </c>
      <c r="F584" s="221" t="s">
        <v>1631</v>
      </c>
      <c r="G584" s="218"/>
      <c r="H584" s="222">
        <v>5</v>
      </c>
      <c r="I584" s="223"/>
      <c r="J584" s="218"/>
      <c r="K584" s="218"/>
      <c r="L584" s="224"/>
      <c r="M584" s="225"/>
      <c r="N584" s="226"/>
      <c r="O584" s="226"/>
      <c r="P584" s="226"/>
      <c r="Q584" s="226"/>
      <c r="R584" s="226"/>
      <c r="S584" s="226"/>
      <c r="T584" s="227"/>
      <c r="AT584" s="228" t="s">
        <v>191</v>
      </c>
      <c r="AU584" s="228" t="s">
        <v>83</v>
      </c>
      <c r="AV584" s="12" t="s">
        <v>83</v>
      </c>
      <c r="AW584" s="12" t="s">
        <v>37</v>
      </c>
      <c r="AX584" s="12" t="s">
        <v>74</v>
      </c>
      <c r="AY584" s="228" t="s">
        <v>182</v>
      </c>
    </row>
    <row r="585" spans="2:65" s="12" customFormat="1" ht="13.5">
      <c r="B585" s="217"/>
      <c r="C585" s="218"/>
      <c r="D585" s="219" t="s">
        <v>191</v>
      </c>
      <c r="E585" s="220" t="s">
        <v>21</v>
      </c>
      <c r="F585" s="221" t="s">
        <v>1632</v>
      </c>
      <c r="G585" s="218"/>
      <c r="H585" s="222">
        <v>5</v>
      </c>
      <c r="I585" s="223"/>
      <c r="J585" s="218"/>
      <c r="K585" s="218"/>
      <c r="L585" s="224"/>
      <c r="M585" s="225"/>
      <c r="N585" s="226"/>
      <c r="O585" s="226"/>
      <c r="P585" s="226"/>
      <c r="Q585" s="226"/>
      <c r="R585" s="226"/>
      <c r="S585" s="226"/>
      <c r="T585" s="227"/>
      <c r="AT585" s="228" t="s">
        <v>191</v>
      </c>
      <c r="AU585" s="228" t="s">
        <v>83</v>
      </c>
      <c r="AV585" s="12" t="s">
        <v>83</v>
      </c>
      <c r="AW585" s="12" t="s">
        <v>37</v>
      </c>
      <c r="AX585" s="12" t="s">
        <v>74</v>
      </c>
      <c r="AY585" s="228" t="s">
        <v>182</v>
      </c>
    </row>
    <row r="586" spans="2:65" s="12" customFormat="1" ht="13.5">
      <c r="B586" s="217"/>
      <c r="C586" s="218"/>
      <c r="D586" s="219" t="s">
        <v>191</v>
      </c>
      <c r="E586" s="220" t="s">
        <v>21</v>
      </c>
      <c r="F586" s="221" t="s">
        <v>1633</v>
      </c>
      <c r="G586" s="218"/>
      <c r="H586" s="222">
        <v>4</v>
      </c>
      <c r="I586" s="223"/>
      <c r="J586" s="218"/>
      <c r="K586" s="218"/>
      <c r="L586" s="224"/>
      <c r="M586" s="225"/>
      <c r="N586" s="226"/>
      <c r="O586" s="226"/>
      <c r="P586" s="226"/>
      <c r="Q586" s="226"/>
      <c r="R586" s="226"/>
      <c r="S586" s="226"/>
      <c r="T586" s="227"/>
      <c r="AT586" s="228" t="s">
        <v>191</v>
      </c>
      <c r="AU586" s="228" t="s">
        <v>83</v>
      </c>
      <c r="AV586" s="12" t="s">
        <v>83</v>
      </c>
      <c r="AW586" s="12" t="s">
        <v>37</v>
      </c>
      <c r="AX586" s="12" t="s">
        <v>74</v>
      </c>
      <c r="AY586" s="228" t="s">
        <v>182</v>
      </c>
    </row>
    <row r="587" spans="2:65" s="12" customFormat="1" ht="13.5">
      <c r="B587" s="217"/>
      <c r="C587" s="218"/>
      <c r="D587" s="219" t="s">
        <v>191</v>
      </c>
      <c r="E587" s="220" t="s">
        <v>21</v>
      </c>
      <c r="F587" s="221" t="s">
        <v>1634</v>
      </c>
      <c r="G587" s="218"/>
      <c r="H587" s="222">
        <v>4</v>
      </c>
      <c r="I587" s="223"/>
      <c r="J587" s="218"/>
      <c r="K587" s="218"/>
      <c r="L587" s="224"/>
      <c r="M587" s="225"/>
      <c r="N587" s="226"/>
      <c r="O587" s="226"/>
      <c r="P587" s="226"/>
      <c r="Q587" s="226"/>
      <c r="R587" s="226"/>
      <c r="S587" s="226"/>
      <c r="T587" s="227"/>
      <c r="AT587" s="228" t="s">
        <v>191</v>
      </c>
      <c r="AU587" s="228" t="s">
        <v>83</v>
      </c>
      <c r="AV587" s="12" t="s">
        <v>83</v>
      </c>
      <c r="AW587" s="12" t="s">
        <v>37</v>
      </c>
      <c r="AX587" s="12" t="s">
        <v>74</v>
      </c>
      <c r="AY587" s="228" t="s">
        <v>182</v>
      </c>
    </row>
    <row r="588" spans="2:65" s="12" customFormat="1" ht="13.5">
      <c r="B588" s="217"/>
      <c r="C588" s="218"/>
      <c r="D588" s="219" t="s">
        <v>191</v>
      </c>
      <c r="E588" s="220" t="s">
        <v>21</v>
      </c>
      <c r="F588" s="221" t="s">
        <v>1635</v>
      </c>
      <c r="G588" s="218"/>
      <c r="H588" s="222">
        <v>2</v>
      </c>
      <c r="I588" s="223"/>
      <c r="J588" s="218"/>
      <c r="K588" s="218"/>
      <c r="L588" s="224"/>
      <c r="M588" s="225"/>
      <c r="N588" s="226"/>
      <c r="O588" s="226"/>
      <c r="P588" s="226"/>
      <c r="Q588" s="226"/>
      <c r="R588" s="226"/>
      <c r="S588" s="226"/>
      <c r="T588" s="227"/>
      <c r="AT588" s="228" t="s">
        <v>191</v>
      </c>
      <c r="AU588" s="228" t="s">
        <v>83</v>
      </c>
      <c r="AV588" s="12" t="s">
        <v>83</v>
      </c>
      <c r="AW588" s="12" t="s">
        <v>37</v>
      </c>
      <c r="AX588" s="12" t="s">
        <v>74</v>
      </c>
      <c r="AY588" s="228" t="s">
        <v>182</v>
      </c>
    </row>
    <row r="589" spans="2:65" s="14" customFormat="1" ht="13.5">
      <c r="B589" s="246"/>
      <c r="C589" s="247"/>
      <c r="D589" s="219" t="s">
        <v>191</v>
      </c>
      <c r="E589" s="248" t="s">
        <v>21</v>
      </c>
      <c r="F589" s="249" t="s">
        <v>281</v>
      </c>
      <c r="G589" s="247"/>
      <c r="H589" s="250">
        <v>127</v>
      </c>
      <c r="I589" s="251"/>
      <c r="J589" s="247"/>
      <c r="K589" s="247"/>
      <c r="L589" s="252"/>
      <c r="M589" s="253"/>
      <c r="N589" s="254"/>
      <c r="O589" s="254"/>
      <c r="P589" s="254"/>
      <c r="Q589" s="254"/>
      <c r="R589" s="254"/>
      <c r="S589" s="254"/>
      <c r="T589" s="255"/>
      <c r="AT589" s="256" t="s">
        <v>191</v>
      </c>
      <c r="AU589" s="256" t="s">
        <v>83</v>
      </c>
      <c r="AV589" s="14" t="s">
        <v>189</v>
      </c>
      <c r="AW589" s="14" t="s">
        <v>37</v>
      </c>
      <c r="AX589" s="14" t="s">
        <v>81</v>
      </c>
      <c r="AY589" s="256" t="s">
        <v>182</v>
      </c>
    </row>
    <row r="590" spans="2:65" s="1" customFormat="1" ht="16.5" customHeight="1">
      <c r="B590" s="43"/>
      <c r="C590" s="257" t="s">
        <v>1636</v>
      </c>
      <c r="D590" s="257" t="s">
        <v>304</v>
      </c>
      <c r="E590" s="258" t="s">
        <v>1637</v>
      </c>
      <c r="F590" s="259" t="s">
        <v>1638</v>
      </c>
      <c r="G590" s="260" t="s">
        <v>204</v>
      </c>
      <c r="H590" s="261">
        <v>32</v>
      </c>
      <c r="I590" s="262"/>
      <c r="J590" s="263">
        <f>ROUND(I590*H590,2)</f>
        <v>0</v>
      </c>
      <c r="K590" s="259" t="s">
        <v>188</v>
      </c>
      <c r="L590" s="264"/>
      <c r="M590" s="265" t="s">
        <v>21</v>
      </c>
      <c r="N590" s="266" t="s">
        <v>45</v>
      </c>
      <c r="O590" s="44"/>
      <c r="P590" s="214">
        <f>O590*H590</f>
        <v>0</v>
      </c>
      <c r="Q590" s="214">
        <v>2.7E-2</v>
      </c>
      <c r="R590" s="214">
        <f>Q590*H590</f>
        <v>0.86399999999999999</v>
      </c>
      <c r="S590" s="214">
        <v>0</v>
      </c>
      <c r="T590" s="215">
        <f>S590*H590</f>
        <v>0</v>
      </c>
      <c r="AR590" s="26" t="s">
        <v>218</v>
      </c>
      <c r="AT590" s="26" t="s">
        <v>304</v>
      </c>
      <c r="AU590" s="26" t="s">
        <v>83</v>
      </c>
      <c r="AY590" s="26" t="s">
        <v>182</v>
      </c>
      <c r="BE590" s="216">
        <f>IF(N590="základní",J590,0)</f>
        <v>0</v>
      </c>
      <c r="BF590" s="216">
        <f>IF(N590="snížená",J590,0)</f>
        <v>0</v>
      </c>
      <c r="BG590" s="216">
        <f>IF(N590="zákl. přenesená",J590,0)</f>
        <v>0</v>
      </c>
      <c r="BH590" s="216">
        <f>IF(N590="sníž. přenesená",J590,0)</f>
        <v>0</v>
      </c>
      <c r="BI590" s="216">
        <f>IF(N590="nulová",J590,0)</f>
        <v>0</v>
      </c>
      <c r="BJ590" s="26" t="s">
        <v>81</v>
      </c>
      <c r="BK590" s="216">
        <f>ROUND(I590*H590,2)</f>
        <v>0</v>
      </c>
      <c r="BL590" s="26" t="s">
        <v>189</v>
      </c>
      <c r="BM590" s="26" t="s">
        <v>1639</v>
      </c>
    </row>
    <row r="591" spans="2:65" s="1" customFormat="1" ht="16.5" customHeight="1">
      <c r="B591" s="43"/>
      <c r="C591" s="257" t="s">
        <v>1640</v>
      </c>
      <c r="D591" s="257" t="s">
        <v>304</v>
      </c>
      <c r="E591" s="258" t="s">
        <v>1641</v>
      </c>
      <c r="F591" s="259" t="s">
        <v>1642</v>
      </c>
      <c r="G591" s="260" t="s">
        <v>204</v>
      </c>
      <c r="H591" s="261">
        <v>32</v>
      </c>
      <c r="I591" s="262"/>
      <c r="J591" s="263">
        <f>ROUND(I591*H591,2)</f>
        <v>0</v>
      </c>
      <c r="K591" s="259" t="s">
        <v>188</v>
      </c>
      <c r="L591" s="264"/>
      <c r="M591" s="265" t="s">
        <v>21</v>
      </c>
      <c r="N591" s="266" t="s">
        <v>45</v>
      </c>
      <c r="O591" s="44"/>
      <c r="P591" s="214">
        <f>O591*H591</f>
        <v>0</v>
      </c>
      <c r="Q591" s="214">
        <v>6.0000000000000001E-3</v>
      </c>
      <c r="R591" s="214">
        <f>Q591*H591</f>
        <v>0.192</v>
      </c>
      <c r="S591" s="214">
        <v>0</v>
      </c>
      <c r="T591" s="215">
        <f>S591*H591</f>
        <v>0</v>
      </c>
      <c r="AR591" s="26" t="s">
        <v>218</v>
      </c>
      <c r="AT591" s="26" t="s">
        <v>304</v>
      </c>
      <c r="AU591" s="26" t="s">
        <v>83</v>
      </c>
      <c r="AY591" s="26" t="s">
        <v>182</v>
      </c>
      <c r="BE591" s="216">
        <f>IF(N591="základní",J591,0)</f>
        <v>0</v>
      </c>
      <c r="BF591" s="216">
        <f>IF(N591="snížená",J591,0)</f>
        <v>0</v>
      </c>
      <c r="BG591" s="216">
        <f>IF(N591="zákl. přenesená",J591,0)</f>
        <v>0</v>
      </c>
      <c r="BH591" s="216">
        <f>IF(N591="sníž. přenesená",J591,0)</f>
        <v>0</v>
      </c>
      <c r="BI591" s="216">
        <f>IF(N591="nulová",J591,0)</f>
        <v>0</v>
      </c>
      <c r="BJ591" s="26" t="s">
        <v>81</v>
      </c>
      <c r="BK591" s="216">
        <f>ROUND(I591*H591,2)</f>
        <v>0</v>
      </c>
      <c r="BL591" s="26" t="s">
        <v>189</v>
      </c>
      <c r="BM591" s="26" t="s">
        <v>1643</v>
      </c>
    </row>
    <row r="592" spans="2:65" s="1" customFormat="1" ht="16.5" customHeight="1">
      <c r="B592" s="43"/>
      <c r="C592" s="257" t="s">
        <v>1644</v>
      </c>
      <c r="D592" s="257" t="s">
        <v>304</v>
      </c>
      <c r="E592" s="258" t="s">
        <v>1645</v>
      </c>
      <c r="F592" s="259" t="s">
        <v>1646</v>
      </c>
      <c r="G592" s="260" t="s">
        <v>204</v>
      </c>
      <c r="H592" s="261">
        <v>3</v>
      </c>
      <c r="I592" s="262"/>
      <c r="J592" s="263">
        <f>ROUND(I592*H592,2)</f>
        <v>0</v>
      </c>
      <c r="K592" s="259" t="s">
        <v>188</v>
      </c>
      <c r="L592" s="264"/>
      <c r="M592" s="265" t="s">
        <v>21</v>
      </c>
      <c r="N592" s="266" t="s">
        <v>45</v>
      </c>
      <c r="O592" s="44"/>
      <c r="P592" s="214">
        <f>O592*H592</f>
        <v>0</v>
      </c>
      <c r="Q592" s="214">
        <v>5.8000000000000003E-2</v>
      </c>
      <c r="R592" s="214">
        <f>Q592*H592</f>
        <v>0.17400000000000002</v>
      </c>
      <c r="S592" s="214">
        <v>0</v>
      </c>
      <c r="T592" s="215">
        <f>S592*H592</f>
        <v>0</v>
      </c>
      <c r="AR592" s="26" t="s">
        <v>218</v>
      </c>
      <c r="AT592" s="26" t="s">
        <v>304</v>
      </c>
      <c r="AU592" s="26" t="s">
        <v>83</v>
      </c>
      <c r="AY592" s="26" t="s">
        <v>182</v>
      </c>
      <c r="BE592" s="216">
        <f>IF(N592="základní",J592,0)</f>
        <v>0</v>
      </c>
      <c r="BF592" s="216">
        <f>IF(N592="snížená",J592,0)</f>
        <v>0</v>
      </c>
      <c r="BG592" s="216">
        <f>IF(N592="zákl. přenesená",J592,0)</f>
        <v>0</v>
      </c>
      <c r="BH592" s="216">
        <f>IF(N592="sníž. přenesená",J592,0)</f>
        <v>0</v>
      </c>
      <c r="BI592" s="216">
        <f>IF(N592="nulová",J592,0)</f>
        <v>0</v>
      </c>
      <c r="BJ592" s="26" t="s">
        <v>81</v>
      </c>
      <c r="BK592" s="216">
        <f>ROUND(I592*H592,2)</f>
        <v>0</v>
      </c>
      <c r="BL592" s="26" t="s">
        <v>189</v>
      </c>
      <c r="BM592" s="26" t="s">
        <v>1647</v>
      </c>
    </row>
    <row r="593" spans="2:65" s="12" customFormat="1" ht="13.5">
      <c r="B593" s="217"/>
      <c r="C593" s="218"/>
      <c r="D593" s="219" t="s">
        <v>191</v>
      </c>
      <c r="E593" s="220" t="s">
        <v>21</v>
      </c>
      <c r="F593" s="221" t="s">
        <v>1648</v>
      </c>
      <c r="G593" s="218"/>
      <c r="H593" s="222">
        <v>3</v>
      </c>
      <c r="I593" s="223"/>
      <c r="J593" s="218"/>
      <c r="K593" s="218"/>
      <c r="L593" s="224"/>
      <c r="M593" s="225"/>
      <c r="N593" s="226"/>
      <c r="O593" s="226"/>
      <c r="P593" s="226"/>
      <c r="Q593" s="226"/>
      <c r="R593" s="226"/>
      <c r="S593" s="226"/>
      <c r="T593" s="227"/>
      <c r="AT593" s="228" t="s">
        <v>191</v>
      </c>
      <c r="AU593" s="228" t="s">
        <v>83</v>
      </c>
      <c r="AV593" s="12" t="s">
        <v>83</v>
      </c>
      <c r="AW593" s="12" t="s">
        <v>37</v>
      </c>
      <c r="AX593" s="12" t="s">
        <v>81</v>
      </c>
      <c r="AY593" s="228" t="s">
        <v>182</v>
      </c>
    </row>
    <row r="594" spans="2:65" s="1" customFormat="1" ht="16.5" customHeight="1">
      <c r="B594" s="43"/>
      <c r="C594" s="257" t="s">
        <v>1649</v>
      </c>
      <c r="D594" s="257" t="s">
        <v>304</v>
      </c>
      <c r="E594" s="258" t="s">
        <v>1650</v>
      </c>
      <c r="F594" s="259" t="s">
        <v>1651</v>
      </c>
      <c r="G594" s="260" t="s">
        <v>204</v>
      </c>
      <c r="H594" s="261">
        <v>29</v>
      </c>
      <c r="I594" s="262"/>
      <c r="J594" s="263">
        <f>ROUND(I594*H594,2)</f>
        <v>0</v>
      </c>
      <c r="K594" s="259" t="s">
        <v>21</v>
      </c>
      <c r="L594" s="264"/>
      <c r="M594" s="265" t="s">
        <v>21</v>
      </c>
      <c r="N594" s="266" t="s">
        <v>45</v>
      </c>
      <c r="O594" s="44"/>
      <c r="P594" s="214">
        <f>O594*H594</f>
        <v>0</v>
      </c>
      <c r="Q594" s="214">
        <v>5.8000000000000003E-2</v>
      </c>
      <c r="R594" s="214">
        <f>Q594*H594</f>
        <v>1.6820000000000002</v>
      </c>
      <c r="S594" s="214">
        <v>0</v>
      </c>
      <c r="T594" s="215">
        <f>S594*H594</f>
        <v>0</v>
      </c>
      <c r="AR594" s="26" t="s">
        <v>218</v>
      </c>
      <c r="AT594" s="26" t="s">
        <v>304</v>
      </c>
      <c r="AU594" s="26" t="s">
        <v>83</v>
      </c>
      <c r="AY594" s="26" t="s">
        <v>182</v>
      </c>
      <c r="BE594" s="216">
        <f>IF(N594="základní",J594,0)</f>
        <v>0</v>
      </c>
      <c r="BF594" s="216">
        <f>IF(N594="snížená",J594,0)</f>
        <v>0</v>
      </c>
      <c r="BG594" s="216">
        <f>IF(N594="zákl. přenesená",J594,0)</f>
        <v>0</v>
      </c>
      <c r="BH594" s="216">
        <f>IF(N594="sníž. přenesená",J594,0)</f>
        <v>0</v>
      </c>
      <c r="BI594" s="216">
        <f>IF(N594="nulová",J594,0)</f>
        <v>0</v>
      </c>
      <c r="BJ594" s="26" t="s">
        <v>81</v>
      </c>
      <c r="BK594" s="216">
        <f>ROUND(I594*H594,2)</f>
        <v>0</v>
      </c>
      <c r="BL594" s="26" t="s">
        <v>189</v>
      </c>
      <c r="BM594" s="26" t="s">
        <v>1652</v>
      </c>
    </row>
    <row r="595" spans="2:65" s="12" customFormat="1" ht="13.5">
      <c r="B595" s="217"/>
      <c r="C595" s="218"/>
      <c r="D595" s="219" t="s">
        <v>191</v>
      </c>
      <c r="E595" s="220" t="s">
        <v>21</v>
      </c>
      <c r="F595" s="221" t="s">
        <v>1653</v>
      </c>
      <c r="G595" s="218"/>
      <c r="H595" s="222">
        <v>1</v>
      </c>
      <c r="I595" s="223"/>
      <c r="J595" s="218"/>
      <c r="K595" s="218"/>
      <c r="L595" s="224"/>
      <c r="M595" s="225"/>
      <c r="N595" s="226"/>
      <c r="O595" s="226"/>
      <c r="P595" s="226"/>
      <c r="Q595" s="226"/>
      <c r="R595" s="226"/>
      <c r="S595" s="226"/>
      <c r="T595" s="227"/>
      <c r="AT595" s="228" t="s">
        <v>191</v>
      </c>
      <c r="AU595" s="228" t="s">
        <v>83</v>
      </c>
      <c r="AV595" s="12" t="s">
        <v>83</v>
      </c>
      <c r="AW595" s="12" t="s">
        <v>37</v>
      </c>
      <c r="AX595" s="12" t="s">
        <v>74</v>
      </c>
      <c r="AY595" s="228" t="s">
        <v>182</v>
      </c>
    </row>
    <row r="596" spans="2:65" s="12" customFormat="1" ht="13.5">
      <c r="B596" s="217"/>
      <c r="C596" s="218"/>
      <c r="D596" s="219" t="s">
        <v>191</v>
      </c>
      <c r="E596" s="220" t="s">
        <v>21</v>
      </c>
      <c r="F596" s="221" t="s">
        <v>1654</v>
      </c>
      <c r="G596" s="218"/>
      <c r="H596" s="222">
        <v>28</v>
      </c>
      <c r="I596" s="223"/>
      <c r="J596" s="218"/>
      <c r="K596" s="218"/>
      <c r="L596" s="224"/>
      <c r="M596" s="225"/>
      <c r="N596" s="226"/>
      <c r="O596" s="226"/>
      <c r="P596" s="226"/>
      <c r="Q596" s="226"/>
      <c r="R596" s="226"/>
      <c r="S596" s="226"/>
      <c r="T596" s="227"/>
      <c r="AT596" s="228" t="s">
        <v>191</v>
      </c>
      <c r="AU596" s="228" t="s">
        <v>83</v>
      </c>
      <c r="AV596" s="12" t="s">
        <v>83</v>
      </c>
      <c r="AW596" s="12" t="s">
        <v>37</v>
      </c>
      <c r="AX596" s="12" t="s">
        <v>74</v>
      </c>
      <c r="AY596" s="228" t="s">
        <v>182</v>
      </c>
    </row>
    <row r="597" spans="2:65" s="14" customFormat="1" ht="13.5">
      <c r="B597" s="246"/>
      <c r="C597" s="247"/>
      <c r="D597" s="219" t="s">
        <v>191</v>
      </c>
      <c r="E597" s="248" t="s">
        <v>21</v>
      </c>
      <c r="F597" s="249" t="s">
        <v>281</v>
      </c>
      <c r="G597" s="247"/>
      <c r="H597" s="250">
        <v>29</v>
      </c>
      <c r="I597" s="251"/>
      <c r="J597" s="247"/>
      <c r="K597" s="247"/>
      <c r="L597" s="252"/>
      <c r="M597" s="253"/>
      <c r="N597" s="254"/>
      <c r="O597" s="254"/>
      <c r="P597" s="254"/>
      <c r="Q597" s="254"/>
      <c r="R597" s="254"/>
      <c r="S597" s="254"/>
      <c r="T597" s="255"/>
      <c r="AT597" s="256" t="s">
        <v>191</v>
      </c>
      <c r="AU597" s="256" t="s">
        <v>83</v>
      </c>
      <c r="AV597" s="14" t="s">
        <v>189</v>
      </c>
      <c r="AW597" s="14" t="s">
        <v>37</v>
      </c>
      <c r="AX597" s="14" t="s">
        <v>81</v>
      </c>
      <c r="AY597" s="256" t="s">
        <v>182</v>
      </c>
    </row>
    <row r="598" spans="2:65" s="11" customFormat="1" ht="29.85" customHeight="1">
      <c r="B598" s="189"/>
      <c r="C598" s="190"/>
      <c r="D598" s="191" t="s">
        <v>73</v>
      </c>
      <c r="E598" s="203" t="s">
        <v>223</v>
      </c>
      <c r="F598" s="203" t="s">
        <v>251</v>
      </c>
      <c r="G598" s="190"/>
      <c r="H598" s="190"/>
      <c r="I598" s="193"/>
      <c r="J598" s="204">
        <f>BK598</f>
        <v>0</v>
      </c>
      <c r="K598" s="190"/>
      <c r="L598" s="195"/>
      <c r="M598" s="196"/>
      <c r="N598" s="197"/>
      <c r="O598" s="197"/>
      <c r="P598" s="198">
        <f>P599+SUM(P600:P614)</f>
        <v>0</v>
      </c>
      <c r="Q598" s="197"/>
      <c r="R598" s="198">
        <f>R599+SUM(R600:R614)</f>
        <v>184.83418</v>
      </c>
      <c r="S598" s="197"/>
      <c r="T598" s="199">
        <f>T599+SUM(T600:T614)</f>
        <v>30</v>
      </c>
      <c r="AR598" s="200" t="s">
        <v>81</v>
      </c>
      <c r="AT598" s="201" t="s">
        <v>73</v>
      </c>
      <c r="AU598" s="201" t="s">
        <v>81</v>
      </c>
      <c r="AY598" s="200" t="s">
        <v>182</v>
      </c>
      <c r="BK598" s="202">
        <f>BK599+SUM(BK600:BK614)</f>
        <v>0</v>
      </c>
    </row>
    <row r="599" spans="2:65" s="1" customFormat="1" ht="51" customHeight="1">
      <c r="B599" s="43"/>
      <c r="C599" s="205" t="s">
        <v>1655</v>
      </c>
      <c r="D599" s="205" t="s">
        <v>184</v>
      </c>
      <c r="E599" s="206" t="s">
        <v>1656</v>
      </c>
      <c r="F599" s="207" t="s">
        <v>1657</v>
      </c>
      <c r="G599" s="208" t="s">
        <v>372</v>
      </c>
      <c r="H599" s="209">
        <v>50</v>
      </c>
      <c r="I599" s="210"/>
      <c r="J599" s="211">
        <f>ROUND(I599*H599,2)</f>
        <v>0</v>
      </c>
      <c r="K599" s="207" t="s">
        <v>188</v>
      </c>
      <c r="L599" s="63"/>
      <c r="M599" s="212" t="s">
        <v>21</v>
      </c>
      <c r="N599" s="213" t="s">
        <v>45</v>
      </c>
      <c r="O599" s="44"/>
      <c r="P599" s="214">
        <f>O599*H599</f>
        <v>0</v>
      </c>
      <c r="Q599" s="214">
        <v>0</v>
      </c>
      <c r="R599" s="214">
        <f>Q599*H599</f>
        <v>0</v>
      </c>
      <c r="S599" s="214">
        <v>0.6</v>
      </c>
      <c r="T599" s="215">
        <f>S599*H599</f>
        <v>30</v>
      </c>
      <c r="AR599" s="26" t="s">
        <v>189</v>
      </c>
      <c r="AT599" s="26" t="s">
        <v>184</v>
      </c>
      <c r="AU599" s="26" t="s">
        <v>83</v>
      </c>
      <c r="AY599" s="26" t="s">
        <v>182</v>
      </c>
      <c r="BE599" s="216">
        <f>IF(N599="základní",J599,0)</f>
        <v>0</v>
      </c>
      <c r="BF599" s="216">
        <f>IF(N599="snížená",J599,0)</f>
        <v>0</v>
      </c>
      <c r="BG599" s="216">
        <f>IF(N599="zákl. přenesená",J599,0)</f>
        <v>0</v>
      </c>
      <c r="BH599" s="216">
        <f>IF(N599="sníž. přenesená",J599,0)</f>
        <v>0</v>
      </c>
      <c r="BI599" s="216">
        <f>IF(N599="nulová",J599,0)</f>
        <v>0</v>
      </c>
      <c r="BJ599" s="26" t="s">
        <v>81</v>
      </c>
      <c r="BK599" s="216">
        <f>ROUND(I599*H599,2)</f>
        <v>0</v>
      </c>
      <c r="BL599" s="26" t="s">
        <v>189</v>
      </c>
      <c r="BM599" s="26" t="s">
        <v>1658</v>
      </c>
    </row>
    <row r="600" spans="2:65" s="12" customFormat="1" ht="13.5">
      <c r="B600" s="217"/>
      <c r="C600" s="218"/>
      <c r="D600" s="219" t="s">
        <v>191</v>
      </c>
      <c r="E600" s="220" t="s">
        <v>21</v>
      </c>
      <c r="F600" s="221" t="s">
        <v>1659</v>
      </c>
      <c r="G600" s="218"/>
      <c r="H600" s="222">
        <v>50</v>
      </c>
      <c r="I600" s="223"/>
      <c r="J600" s="218"/>
      <c r="K600" s="218"/>
      <c r="L600" s="224"/>
      <c r="M600" s="225"/>
      <c r="N600" s="226"/>
      <c r="O600" s="226"/>
      <c r="P600" s="226"/>
      <c r="Q600" s="226"/>
      <c r="R600" s="226"/>
      <c r="S600" s="226"/>
      <c r="T600" s="227"/>
      <c r="AT600" s="228" t="s">
        <v>191</v>
      </c>
      <c r="AU600" s="228" t="s">
        <v>83</v>
      </c>
      <c r="AV600" s="12" t="s">
        <v>83</v>
      </c>
      <c r="AW600" s="12" t="s">
        <v>37</v>
      </c>
      <c r="AX600" s="12" t="s">
        <v>81</v>
      </c>
      <c r="AY600" s="228" t="s">
        <v>182</v>
      </c>
    </row>
    <row r="601" spans="2:65" s="1" customFormat="1" ht="25.5" customHeight="1">
      <c r="B601" s="43"/>
      <c r="C601" s="205" t="s">
        <v>1660</v>
      </c>
      <c r="D601" s="205" t="s">
        <v>184</v>
      </c>
      <c r="E601" s="206" t="s">
        <v>1661</v>
      </c>
      <c r="F601" s="207" t="s">
        <v>1662</v>
      </c>
      <c r="G601" s="208" t="s">
        <v>236</v>
      </c>
      <c r="H601" s="209">
        <v>10.026999999999999</v>
      </c>
      <c r="I601" s="210"/>
      <c r="J601" s="211">
        <f>ROUND(I601*H601,2)</f>
        <v>0</v>
      </c>
      <c r="K601" s="207" t="s">
        <v>21</v>
      </c>
      <c r="L601" s="63"/>
      <c r="M601" s="212" t="s">
        <v>21</v>
      </c>
      <c r="N601" s="213" t="s">
        <v>45</v>
      </c>
      <c r="O601" s="44"/>
      <c r="P601" s="214">
        <f>O601*H601</f>
        <v>0</v>
      </c>
      <c r="Q601" s="214">
        <v>2.4</v>
      </c>
      <c r="R601" s="214">
        <f>Q601*H601</f>
        <v>24.064799999999998</v>
      </c>
      <c r="S601" s="214">
        <v>0</v>
      </c>
      <c r="T601" s="215">
        <f>S601*H601</f>
        <v>0</v>
      </c>
      <c r="AR601" s="26" t="s">
        <v>189</v>
      </c>
      <c r="AT601" s="26" t="s">
        <v>184</v>
      </c>
      <c r="AU601" s="26" t="s">
        <v>83</v>
      </c>
      <c r="AY601" s="26" t="s">
        <v>182</v>
      </c>
      <c r="BE601" s="216">
        <f>IF(N601="základní",J601,0)</f>
        <v>0</v>
      </c>
      <c r="BF601" s="216">
        <f>IF(N601="snížená",J601,0)</f>
        <v>0</v>
      </c>
      <c r="BG601" s="216">
        <f>IF(N601="zákl. přenesená",J601,0)</f>
        <v>0</v>
      </c>
      <c r="BH601" s="216">
        <f>IF(N601="sníž. přenesená",J601,0)</f>
        <v>0</v>
      </c>
      <c r="BI601" s="216">
        <f>IF(N601="nulová",J601,0)</f>
        <v>0</v>
      </c>
      <c r="BJ601" s="26" t="s">
        <v>81</v>
      </c>
      <c r="BK601" s="216">
        <f>ROUND(I601*H601,2)</f>
        <v>0</v>
      </c>
      <c r="BL601" s="26" t="s">
        <v>189</v>
      </c>
      <c r="BM601" s="26" t="s">
        <v>1663</v>
      </c>
    </row>
    <row r="602" spans="2:65" s="12" customFormat="1" ht="13.5">
      <c r="B602" s="217"/>
      <c r="C602" s="218"/>
      <c r="D602" s="219" t="s">
        <v>191</v>
      </c>
      <c r="E602" s="220" t="s">
        <v>21</v>
      </c>
      <c r="F602" s="221" t="s">
        <v>1664</v>
      </c>
      <c r="G602" s="218"/>
      <c r="H602" s="222">
        <v>10.026999999999999</v>
      </c>
      <c r="I602" s="223"/>
      <c r="J602" s="218"/>
      <c r="K602" s="218"/>
      <c r="L602" s="224"/>
      <c r="M602" s="225"/>
      <c r="N602" s="226"/>
      <c r="O602" s="226"/>
      <c r="P602" s="226"/>
      <c r="Q602" s="226"/>
      <c r="R602" s="226"/>
      <c r="S602" s="226"/>
      <c r="T602" s="227"/>
      <c r="AT602" s="228" t="s">
        <v>191</v>
      </c>
      <c r="AU602" s="228" t="s">
        <v>83</v>
      </c>
      <c r="AV602" s="12" t="s">
        <v>83</v>
      </c>
      <c r="AW602" s="12" t="s">
        <v>37</v>
      </c>
      <c r="AX602" s="12" t="s">
        <v>81</v>
      </c>
      <c r="AY602" s="228" t="s">
        <v>182</v>
      </c>
    </row>
    <row r="603" spans="2:65" s="1" customFormat="1" ht="38.25" customHeight="1">
      <c r="B603" s="43"/>
      <c r="C603" s="205" t="s">
        <v>1665</v>
      </c>
      <c r="D603" s="205" t="s">
        <v>184</v>
      </c>
      <c r="E603" s="206" t="s">
        <v>1666</v>
      </c>
      <c r="F603" s="207" t="s">
        <v>1667</v>
      </c>
      <c r="G603" s="208" t="s">
        <v>372</v>
      </c>
      <c r="H603" s="209">
        <v>46</v>
      </c>
      <c r="I603" s="210"/>
      <c r="J603" s="211">
        <f>ROUND(I603*H603,2)</f>
        <v>0</v>
      </c>
      <c r="K603" s="207" t="s">
        <v>188</v>
      </c>
      <c r="L603" s="63"/>
      <c r="M603" s="212" t="s">
        <v>21</v>
      </c>
      <c r="N603" s="213" t="s">
        <v>45</v>
      </c>
      <c r="O603" s="44"/>
      <c r="P603" s="214">
        <f>O603*H603</f>
        <v>0</v>
      </c>
      <c r="Q603" s="214">
        <v>2.2041900000000001</v>
      </c>
      <c r="R603" s="214">
        <f>Q603*H603</f>
        <v>101.39274</v>
      </c>
      <c r="S603" s="214">
        <v>0</v>
      </c>
      <c r="T603" s="215">
        <f>S603*H603</f>
        <v>0</v>
      </c>
      <c r="AR603" s="26" t="s">
        <v>189</v>
      </c>
      <c r="AT603" s="26" t="s">
        <v>184</v>
      </c>
      <c r="AU603" s="26" t="s">
        <v>83</v>
      </c>
      <c r="AY603" s="26" t="s">
        <v>182</v>
      </c>
      <c r="BE603" s="216">
        <f>IF(N603="základní",J603,0)</f>
        <v>0</v>
      </c>
      <c r="BF603" s="216">
        <f>IF(N603="snížená",J603,0)</f>
        <v>0</v>
      </c>
      <c r="BG603" s="216">
        <f>IF(N603="zákl. přenesená",J603,0)</f>
        <v>0</v>
      </c>
      <c r="BH603" s="216">
        <f>IF(N603="sníž. přenesená",J603,0)</f>
        <v>0</v>
      </c>
      <c r="BI603" s="216">
        <f>IF(N603="nulová",J603,0)</f>
        <v>0</v>
      </c>
      <c r="BJ603" s="26" t="s">
        <v>81</v>
      </c>
      <c r="BK603" s="216">
        <f>ROUND(I603*H603,2)</f>
        <v>0</v>
      </c>
      <c r="BL603" s="26" t="s">
        <v>189</v>
      </c>
      <c r="BM603" s="26" t="s">
        <v>1668</v>
      </c>
    </row>
    <row r="604" spans="2:65" s="12" customFormat="1" ht="13.5">
      <c r="B604" s="217"/>
      <c r="C604" s="218"/>
      <c r="D604" s="219" t="s">
        <v>191</v>
      </c>
      <c r="E604" s="220" t="s">
        <v>21</v>
      </c>
      <c r="F604" s="221" t="s">
        <v>1669</v>
      </c>
      <c r="G604" s="218"/>
      <c r="H604" s="222">
        <v>46</v>
      </c>
      <c r="I604" s="223"/>
      <c r="J604" s="218"/>
      <c r="K604" s="218"/>
      <c r="L604" s="224"/>
      <c r="M604" s="225"/>
      <c r="N604" s="226"/>
      <c r="O604" s="226"/>
      <c r="P604" s="226"/>
      <c r="Q604" s="226"/>
      <c r="R604" s="226"/>
      <c r="S604" s="226"/>
      <c r="T604" s="227"/>
      <c r="AT604" s="228" t="s">
        <v>191</v>
      </c>
      <c r="AU604" s="228" t="s">
        <v>83</v>
      </c>
      <c r="AV604" s="12" t="s">
        <v>83</v>
      </c>
      <c r="AW604" s="12" t="s">
        <v>37</v>
      </c>
      <c r="AX604" s="12" t="s">
        <v>81</v>
      </c>
      <c r="AY604" s="228" t="s">
        <v>182</v>
      </c>
    </row>
    <row r="605" spans="2:65" s="1" customFormat="1" ht="16.5" customHeight="1">
      <c r="B605" s="43"/>
      <c r="C605" s="257" t="s">
        <v>1670</v>
      </c>
      <c r="D605" s="257" t="s">
        <v>304</v>
      </c>
      <c r="E605" s="258" t="s">
        <v>1671</v>
      </c>
      <c r="F605" s="259" t="s">
        <v>1672</v>
      </c>
      <c r="G605" s="260" t="s">
        <v>204</v>
      </c>
      <c r="H605" s="261">
        <v>46</v>
      </c>
      <c r="I605" s="262"/>
      <c r="J605" s="263">
        <f>ROUND(I605*H605,2)</f>
        <v>0</v>
      </c>
      <c r="K605" s="259" t="s">
        <v>188</v>
      </c>
      <c r="L605" s="264"/>
      <c r="M605" s="265" t="s">
        <v>21</v>
      </c>
      <c r="N605" s="266" t="s">
        <v>45</v>
      </c>
      <c r="O605" s="44"/>
      <c r="P605" s="214">
        <f>O605*H605</f>
        <v>0</v>
      </c>
      <c r="Q605" s="214">
        <v>1.2250000000000001</v>
      </c>
      <c r="R605" s="214">
        <f>Q605*H605</f>
        <v>56.35</v>
      </c>
      <c r="S605" s="214">
        <v>0</v>
      </c>
      <c r="T605" s="215">
        <f>S605*H605</f>
        <v>0</v>
      </c>
      <c r="AR605" s="26" t="s">
        <v>218</v>
      </c>
      <c r="AT605" s="26" t="s">
        <v>304</v>
      </c>
      <c r="AU605" s="26" t="s">
        <v>83</v>
      </c>
      <c r="AY605" s="26" t="s">
        <v>182</v>
      </c>
      <c r="BE605" s="216">
        <f>IF(N605="základní",J605,0)</f>
        <v>0</v>
      </c>
      <c r="BF605" s="216">
        <f>IF(N605="snížená",J605,0)</f>
        <v>0</v>
      </c>
      <c r="BG605" s="216">
        <f>IF(N605="zákl. přenesená",J605,0)</f>
        <v>0</v>
      </c>
      <c r="BH605" s="216">
        <f>IF(N605="sníž. přenesená",J605,0)</f>
        <v>0</v>
      </c>
      <c r="BI605" s="216">
        <f>IF(N605="nulová",J605,0)</f>
        <v>0</v>
      </c>
      <c r="BJ605" s="26" t="s">
        <v>81</v>
      </c>
      <c r="BK605" s="216">
        <f>ROUND(I605*H605,2)</f>
        <v>0</v>
      </c>
      <c r="BL605" s="26" t="s">
        <v>189</v>
      </c>
      <c r="BM605" s="26" t="s">
        <v>1673</v>
      </c>
    </row>
    <row r="606" spans="2:65" s="1" customFormat="1" ht="25.5" customHeight="1">
      <c r="B606" s="43"/>
      <c r="C606" s="205" t="s">
        <v>1674</v>
      </c>
      <c r="D606" s="205" t="s">
        <v>184</v>
      </c>
      <c r="E606" s="206" t="s">
        <v>1675</v>
      </c>
      <c r="F606" s="207" t="s">
        <v>1676</v>
      </c>
      <c r="G606" s="208" t="s">
        <v>204</v>
      </c>
      <c r="H606" s="209">
        <v>28</v>
      </c>
      <c r="I606" s="210"/>
      <c r="J606" s="211">
        <f>ROUND(I606*H606,2)</f>
        <v>0</v>
      </c>
      <c r="K606" s="207" t="s">
        <v>188</v>
      </c>
      <c r="L606" s="63"/>
      <c r="M606" s="212" t="s">
        <v>21</v>
      </c>
      <c r="N606" s="213" t="s">
        <v>45</v>
      </c>
      <c r="O606" s="44"/>
      <c r="P606" s="214">
        <f>O606*H606</f>
        <v>0</v>
      </c>
      <c r="Q606" s="214">
        <v>6.8799999999999998E-3</v>
      </c>
      <c r="R606" s="214">
        <f>Q606*H606</f>
        <v>0.19264000000000001</v>
      </c>
      <c r="S606" s="214">
        <v>0</v>
      </c>
      <c r="T606" s="215">
        <f>S606*H606</f>
        <v>0</v>
      </c>
      <c r="AR606" s="26" t="s">
        <v>189</v>
      </c>
      <c r="AT606" s="26" t="s">
        <v>184</v>
      </c>
      <c r="AU606" s="26" t="s">
        <v>83</v>
      </c>
      <c r="AY606" s="26" t="s">
        <v>182</v>
      </c>
      <c r="BE606" s="216">
        <f>IF(N606="základní",J606,0)</f>
        <v>0</v>
      </c>
      <c r="BF606" s="216">
        <f>IF(N606="snížená",J606,0)</f>
        <v>0</v>
      </c>
      <c r="BG606" s="216">
        <f>IF(N606="zákl. přenesená",J606,0)</f>
        <v>0</v>
      </c>
      <c r="BH606" s="216">
        <f>IF(N606="sníž. přenesená",J606,0)</f>
        <v>0</v>
      </c>
      <c r="BI606" s="216">
        <f>IF(N606="nulová",J606,0)</f>
        <v>0</v>
      </c>
      <c r="BJ606" s="26" t="s">
        <v>81</v>
      </c>
      <c r="BK606" s="216">
        <f>ROUND(I606*H606,2)</f>
        <v>0</v>
      </c>
      <c r="BL606" s="26" t="s">
        <v>189</v>
      </c>
      <c r="BM606" s="26" t="s">
        <v>1677</v>
      </c>
    </row>
    <row r="607" spans="2:65" s="12" customFormat="1" ht="13.5">
      <c r="B607" s="217"/>
      <c r="C607" s="218"/>
      <c r="D607" s="219" t="s">
        <v>191</v>
      </c>
      <c r="E607" s="220" t="s">
        <v>21</v>
      </c>
      <c r="F607" s="221" t="s">
        <v>1481</v>
      </c>
      <c r="G607" s="218"/>
      <c r="H607" s="222">
        <v>28</v>
      </c>
      <c r="I607" s="223"/>
      <c r="J607" s="218"/>
      <c r="K607" s="218"/>
      <c r="L607" s="224"/>
      <c r="M607" s="225"/>
      <c r="N607" s="226"/>
      <c r="O607" s="226"/>
      <c r="P607" s="226"/>
      <c r="Q607" s="226"/>
      <c r="R607" s="226"/>
      <c r="S607" s="226"/>
      <c r="T607" s="227"/>
      <c r="AT607" s="228" t="s">
        <v>191</v>
      </c>
      <c r="AU607" s="228" t="s">
        <v>83</v>
      </c>
      <c r="AV607" s="12" t="s">
        <v>83</v>
      </c>
      <c r="AW607" s="12" t="s">
        <v>37</v>
      </c>
      <c r="AX607" s="12" t="s">
        <v>81</v>
      </c>
      <c r="AY607" s="228" t="s">
        <v>182</v>
      </c>
    </row>
    <row r="608" spans="2:65" s="1" customFormat="1" ht="16.5" customHeight="1">
      <c r="B608" s="43"/>
      <c r="C608" s="257" t="s">
        <v>1678</v>
      </c>
      <c r="D608" s="257" t="s">
        <v>304</v>
      </c>
      <c r="E608" s="258" t="s">
        <v>1679</v>
      </c>
      <c r="F608" s="259" t="s">
        <v>1680</v>
      </c>
      <c r="G608" s="260" t="s">
        <v>204</v>
      </c>
      <c r="H608" s="261">
        <v>6</v>
      </c>
      <c r="I608" s="262"/>
      <c r="J608" s="263">
        <f>ROUND(I608*H608,2)</f>
        <v>0</v>
      </c>
      <c r="K608" s="259" t="s">
        <v>188</v>
      </c>
      <c r="L608" s="264"/>
      <c r="M608" s="265" t="s">
        <v>21</v>
      </c>
      <c r="N608" s="266" t="s">
        <v>45</v>
      </c>
      <c r="O608" s="44"/>
      <c r="P608" s="214">
        <f>O608*H608</f>
        <v>0</v>
      </c>
      <c r="Q608" s="214">
        <v>0.10199999999999999</v>
      </c>
      <c r="R608" s="214">
        <f>Q608*H608</f>
        <v>0.61199999999999999</v>
      </c>
      <c r="S608" s="214">
        <v>0</v>
      </c>
      <c r="T608" s="215">
        <f>S608*H608</f>
        <v>0</v>
      </c>
      <c r="AR608" s="26" t="s">
        <v>218</v>
      </c>
      <c r="AT608" s="26" t="s">
        <v>304</v>
      </c>
      <c r="AU608" s="26" t="s">
        <v>83</v>
      </c>
      <c r="AY608" s="26" t="s">
        <v>182</v>
      </c>
      <c r="BE608" s="216">
        <f>IF(N608="základní",J608,0)</f>
        <v>0</v>
      </c>
      <c r="BF608" s="216">
        <f>IF(N608="snížená",J608,0)</f>
        <v>0</v>
      </c>
      <c r="BG608" s="216">
        <f>IF(N608="zákl. přenesená",J608,0)</f>
        <v>0</v>
      </c>
      <c r="BH608" s="216">
        <f>IF(N608="sníž. přenesená",J608,0)</f>
        <v>0</v>
      </c>
      <c r="BI608" s="216">
        <f>IF(N608="nulová",J608,0)</f>
        <v>0</v>
      </c>
      <c r="BJ608" s="26" t="s">
        <v>81</v>
      </c>
      <c r="BK608" s="216">
        <f>ROUND(I608*H608,2)</f>
        <v>0</v>
      </c>
      <c r="BL608" s="26" t="s">
        <v>189</v>
      </c>
      <c r="BM608" s="26" t="s">
        <v>1681</v>
      </c>
    </row>
    <row r="609" spans="2:65" s="12" customFormat="1" ht="13.5">
      <c r="B609" s="217"/>
      <c r="C609" s="218"/>
      <c r="D609" s="219" t="s">
        <v>191</v>
      </c>
      <c r="E609" s="220" t="s">
        <v>21</v>
      </c>
      <c r="F609" s="221" t="s">
        <v>1682</v>
      </c>
      <c r="G609" s="218"/>
      <c r="H609" s="222">
        <v>6</v>
      </c>
      <c r="I609" s="223"/>
      <c r="J609" s="218"/>
      <c r="K609" s="218"/>
      <c r="L609" s="224"/>
      <c r="M609" s="225"/>
      <c r="N609" s="226"/>
      <c r="O609" s="226"/>
      <c r="P609" s="226"/>
      <c r="Q609" s="226"/>
      <c r="R609" s="226"/>
      <c r="S609" s="226"/>
      <c r="T609" s="227"/>
      <c r="AT609" s="228" t="s">
        <v>191</v>
      </c>
      <c r="AU609" s="228" t="s">
        <v>83</v>
      </c>
      <c r="AV609" s="12" t="s">
        <v>83</v>
      </c>
      <c r="AW609" s="12" t="s">
        <v>37</v>
      </c>
      <c r="AX609" s="12" t="s">
        <v>81</v>
      </c>
      <c r="AY609" s="228" t="s">
        <v>182</v>
      </c>
    </row>
    <row r="610" spans="2:65" s="1" customFormat="1" ht="16.5" customHeight="1">
      <c r="B610" s="43"/>
      <c r="C610" s="257" t="s">
        <v>1683</v>
      </c>
      <c r="D610" s="257" t="s">
        <v>304</v>
      </c>
      <c r="E610" s="258" t="s">
        <v>1684</v>
      </c>
      <c r="F610" s="259" t="s">
        <v>1685</v>
      </c>
      <c r="G610" s="260" t="s">
        <v>204</v>
      </c>
      <c r="H610" s="261">
        <v>22</v>
      </c>
      <c r="I610" s="262"/>
      <c r="J610" s="263">
        <f>ROUND(I610*H610,2)</f>
        <v>0</v>
      </c>
      <c r="K610" s="259" t="s">
        <v>21</v>
      </c>
      <c r="L610" s="264"/>
      <c r="M610" s="265" t="s">
        <v>21</v>
      </c>
      <c r="N610" s="266" t="s">
        <v>45</v>
      </c>
      <c r="O610" s="44"/>
      <c r="P610" s="214">
        <f>O610*H610</f>
        <v>0</v>
      </c>
      <c r="Q610" s="214">
        <v>0.10100000000000001</v>
      </c>
      <c r="R610" s="214">
        <f>Q610*H610</f>
        <v>2.222</v>
      </c>
      <c r="S610" s="214">
        <v>0</v>
      </c>
      <c r="T610" s="215">
        <f>S610*H610</f>
        <v>0</v>
      </c>
      <c r="AR610" s="26" t="s">
        <v>218</v>
      </c>
      <c r="AT610" s="26" t="s">
        <v>304</v>
      </c>
      <c r="AU610" s="26" t="s">
        <v>83</v>
      </c>
      <c r="AY610" s="26" t="s">
        <v>182</v>
      </c>
      <c r="BE610" s="216">
        <f>IF(N610="základní",J610,0)</f>
        <v>0</v>
      </c>
      <c r="BF610" s="216">
        <f>IF(N610="snížená",J610,0)</f>
        <v>0</v>
      </c>
      <c r="BG610" s="216">
        <f>IF(N610="zákl. přenesená",J610,0)</f>
        <v>0</v>
      </c>
      <c r="BH610" s="216">
        <f>IF(N610="sníž. přenesená",J610,0)</f>
        <v>0</v>
      </c>
      <c r="BI610" s="216">
        <f>IF(N610="nulová",J610,0)</f>
        <v>0</v>
      </c>
      <c r="BJ610" s="26" t="s">
        <v>81</v>
      </c>
      <c r="BK610" s="216">
        <f>ROUND(I610*H610,2)</f>
        <v>0</v>
      </c>
      <c r="BL610" s="26" t="s">
        <v>189</v>
      </c>
      <c r="BM610" s="26" t="s">
        <v>1686</v>
      </c>
    </row>
    <row r="611" spans="2:65" s="12" customFormat="1" ht="13.5">
      <c r="B611" s="217"/>
      <c r="C611" s="218"/>
      <c r="D611" s="219" t="s">
        <v>191</v>
      </c>
      <c r="E611" s="220" t="s">
        <v>21</v>
      </c>
      <c r="F611" s="221" t="s">
        <v>1477</v>
      </c>
      <c r="G611" s="218"/>
      <c r="H611" s="222">
        <v>1</v>
      </c>
      <c r="I611" s="223"/>
      <c r="J611" s="218"/>
      <c r="K611" s="218"/>
      <c r="L611" s="224"/>
      <c r="M611" s="225"/>
      <c r="N611" s="226"/>
      <c r="O611" s="226"/>
      <c r="P611" s="226"/>
      <c r="Q611" s="226"/>
      <c r="R611" s="226"/>
      <c r="S611" s="226"/>
      <c r="T611" s="227"/>
      <c r="AT611" s="228" t="s">
        <v>191</v>
      </c>
      <c r="AU611" s="228" t="s">
        <v>83</v>
      </c>
      <c r="AV611" s="12" t="s">
        <v>83</v>
      </c>
      <c r="AW611" s="12" t="s">
        <v>37</v>
      </c>
      <c r="AX611" s="12" t="s">
        <v>74</v>
      </c>
      <c r="AY611" s="228" t="s">
        <v>182</v>
      </c>
    </row>
    <row r="612" spans="2:65" s="12" customFormat="1" ht="13.5">
      <c r="B612" s="217"/>
      <c r="C612" s="218"/>
      <c r="D612" s="219" t="s">
        <v>191</v>
      </c>
      <c r="E612" s="220" t="s">
        <v>21</v>
      </c>
      <c r="F612" s="221" t="s">
        <v>1687</v>
      </c>
      <c r="G612" s="218"/>
      <c r="H612" s="222">
        <v>21</v>
      </c>
      <c r="I612" s="223"/>
      <c r="J612" s="218"/>
      <c r="K612" s="218"/>
      <c r="L612" s="224"/>
      <c r="M612" s="225"/>
      <c r="N612" s="226"/>
      <c r="O612" s="226"/>
      <c r="P612" s="226"/>
      <c r="Q612" s="226"/>
      <c r="R612" s="226"/>
      <c r="S612" s="226"/>
      <c r="T612" s="227"/>
      <c r="AT612" s="228" t="s">
        <v>191</v>
      </c>
      <c r="AU612" s="228" t="s">
        <v>83</v>
      </c>
      <c r="AV612" s="12" t="s">
        <v>83</v>
      </c>
      <c r="AW612" s="12" t="s">
        <v>37</v>
      </c>
      <c r="AX612" s="12" t="s">
        <v>74</v>
      </c>
      <c r="AY612" s="228" t="s">
        <v>182</v>
      </c>
    </row>
    <row r="613" spans="2:65" s="14" customFormat="1" ht="13.5">
      <c r="B613" s="246"/>
      <c r="C613" s="247"/>
      <c r="D613" s="219" t="s">
        <v>191</v>
      </c>
      <c r="E613" s="248" t="s">
        <v>21</v>
      </c>
      <c r="F613" s="249" t="s">
        <v>281</v>
      </c>
      <c r="G613" s="247"/>
      <c r="H613" s="250">
        <v>22</v>
      </c>
      <c r="I613" s="251"/>
      <c r="J613" s="247"/>
      <c r="K613" s="247"/>
      <c r="L613" s="252"/>
      <c r="M613" s="253"/>
      <c r="N613" s="254"/>
      <c r="O613" s="254"/>
      <c r="P613" s="254"/>
      <c r="Q613" s="254"/>
      <c r="R613" s="254"/>
      <c r="S613" s="254"/>
      <c r="T613" s="255"/>
      <c r="AT613" s="256" t="s">
        <v>191</v>
      </c>
      <c r="AU613" s="256" t="s">
        <v>83</v>
      </c>
      <c r="AV613" s="14" t="s">
        <v>189</v>
      </c>
      <c r="AW613" s="14" t="s">
        <v>37</v>
      </c>
      <c r="AX613" s="14" t="s">
        <v>81</v>
      </c>
      <c r="AY613" s="256" t="s">
        <v>182</v>
      </c>
    </row>
    <row r="614" spans="2:65" s="11" customFormat="1" ht="22.35" customHeight="1">
      <c r="B614" s="189"/>
      <c r="C614" s="190"/>
      <c r="D614" s="191" t="s">
        <v>73</v>
      </c>
      <c r="E614" s="203" t="s">
        <v>252</v>
      </c>
      <c r="F614" s="203" t="s">
        <v>253</v>
      </c>
      <c r="G614" s="190"/>
      <c r="H614" s="190"/>
      <c r="I614" s="193"/>
      <c r="J614" s="204">
        <f>BK614</f>
        <v>0</v>
      </c>
      <c r="K614" s="190"/>
      <c r="L614" s="195"/>
      <c r="M614" s="196"/>
      <c r="N614" s="197"/>
      <c r="O614" s="197"/>
      <c r="P614" s="198">
        <f>P615</f>
        <v>0</v>
      </c>
      <c r="Q614" s="197"/>
      <c r="R614" s="198">
        <f>R615</f>
        <v>0</v>
      </c>
      <c r="S614" s="197"/>
      <c r="T614" s="199">
        <f>T615</f>
        <v>0</v>
      </c>
      <c r="AR614" s="200" t="s">
        <v>81</v>
      </c>
      <c r="AT614" s="201" t="s">
        <v>73</v>
      </c>
      <c r="AU614" s="201" t="s">
        <v>83</v>
      </c>
      <c r="AY614" s="200" t="s">
        <v>182</v>
      </c>
      <c r="BK614" s="202">
        <f>BK615</f>
        <v>0</v>
      </c>
    </row>
    <row r="615" spans="2:65" s="13" customFormat="1" ht="14.45" customHeight="1">
      <c r="B615" s="229"/>
      <c r="C615" s="230"/>
      <c r="D615" s="231" t="s">
        <v>73</v>
      </c>
      <c r="E615" s="231" t="s">
        <v>254</v>
      </c>
      <c r="F615" s="231" t="s">
        <v>255</v>
      </c>
      <c r="G615" s="230"/>
      <c r="H615" s="230"/>
      <c r="I615" s="232"/>
      <c r="J615" s="233">
        <f>BK615</f>
        <v>0</v>
      </c>
      <c r="K615" s="230"/>
      <c r="L615" s="234"/>
      <c r="M615" s="235"/>
      <c r="N615" s="236"/>
      <c r="O615" s="236"/>
      <c r="P615" s="237">
        <f>SUM(P616:P619)</f>
        <v>0</v>
      </c>
      <c r="Q615" s="236"/>
      <c r="R615" s="237">
        <f>SUM(R616:R619)</f>
        <v>0</v>
      </c>
      <c r="S615" s="236"/>
      <c r="T615" s="238">
        <f>SUM(T616:T619)</f>
        <v>0</v>
      </c>
      <c r="AR615" s="239" t="s">
        <v>81</v>
      </c>
      <c r="AT615" s="240" t="s">
        <v>73</v>
      </c>
      <c r="AU615" s="240" t="s">
        <v>197</v>
      </c>
      <c r="AY615" s="239" t="s">
        <v>182</v>
      </c>
      <c r="BK615" s="241">
        <f>SUM(BK616:BK619)</f>
        <v>0</v>
      </c>
    </row>
    <row r="616" spans="2:65" s="1" customFormat="1" ht="25.5" customHeight="1">
      <c r="B616" s="43"/>
      <c r="C616" s="205" t="s">
        <v>1688</v>
      </c>
      <c r="D616" s="205" t="s">
        <v>184</v>
      </c>
      <c r="E616" s="206" t="s">
        <v>256</v>
      </c>
      <c r="F616" s="207" t="s">
        <v>257</v>
      </c>
      <c r="G616" s="208" t="s">
        <v>258</v>
      </c>
      <c r="H616" s="209">
        <v>30</v>
      </c>
      <c r="I616" s="210"/>
      <c r="J616" s="211">
        <f>ROUND(I616*H616,2)</f>
        <v>0</v>
      </c>
      <c r="K616" s="207" t="s">
        <v>188</v>
      </c>
      <c r="L616" s="63"/>
      <c r="M616" s="212" t="s">
        <v>21</v>
      </c>
      <c r="N616" s="213" t="s">
        <v>45</v>
      </c>
      <c r="O616" s="44"/>
      <c r="P616" s="214">
        <f>O616*H616</f>
        <v>0</v>
      </c>
      <c r="Q616" s="214">
        <v>0</v>
      </c>
      <c r="R616" s="214">
        <f>Q616*H616</f>
        <v>0</v>
      </c>
      <c r="S616" s="214">
        <v>0</v>
      </c>
      <c r="T616" s="215">
        <f>S616*H616</f>
        <v>0</v>
      </c>
      <c r="AR616" s="26" t="s">
        <v>189</v>
      </c>
      <c r="AT616" s="26" t="s">
        <v>184</v>
      </c>
      <c r="AU616" s="26" t="s">
        <v>189</v>
      </c>
      <c r="AY616" s="26" t="s">
        <v>182</v>
      </c>
      <c r="BE616" s="216">
        <f>IF(N616="základní",J616,0)</f>
        <v>0</v>
      </c>
      <c r="BF616" s="216">
        <f>IF(N616="snížená",J616,0)</f>
        <v>0</v>
      </c>
      <c r="BG616" s="216">
        <f>IF(N616="zákl. přenesená",J616,0)</f>
        <v>0</v>
      </c>
      <c r="BH616" s="216">
        <f>IF(N616="sníž. přenesená",J616,0)</f>
        <v>0</v>
      </c>
      <c r="BI616" s="216">
        <f>IF(N616="nulová",J616,0)</f>
        <v>0</v>
      </c>
      <c r="BJ616" s="26" t="s">
        <v>81</v>
      </c>
      <c r="BK616" s="216">
        <f>ROUND(I616*H616,2)</f>
        <v>0</v>
      </c>
      <c r="BL616" s="26" t="s">
        <v>189</v>
      </c>
      <c r="BM616" s="26" t="s">
        <v>1689</v>
      </c>
    </row>
    <row r="617" spans="2:65" s="1" customFormat="1" ht="38.25" customHeight="1">
      <c r="B617" s="43"/>
      <c r="C617" s="205" t="s">
        <v>1690</v>
      </c>
      <c r="D617" s="205" t="s">
        <v>184</v>
      </c>
      <c r="E617" s="206" t="s">
        <v>261</v>
      </c>
      <c r="F617" s="207" t="s">
        <v>262</v>
      </c>
      <c r="G617" s="208" t="s">
        <v>258</v>
      </c>
      <c r="H617" s="209">
        <v>270</v>
      </c>
      <c r="I617" s="210"/>
      <c r="J617" s="211">
        <f>ROUND(I617*H617,2)</f>
        <v>0</v>
      </c>
      <c r="K617" s="207" t="s">
        <v>188</v>
      </c>
      <c r="L617" s="63"/>
      <c r="M617" s="212" t="s">
        <v>21</v>
      </c>
      <c r="N617" s="213" t="s">
        <v>45</v>
      </c>
      <c r="O617" s="44"/>
      <c r="P617" s="214">
        <f>O617*H617</f>
        <v>0</v>
      </c>
      <c r="Q617" s="214">
        <v>0</v>
      </c>
      <c r="R617" s="214">
        <f>Q617*H617</f>
        <v>0</v>
      </c>
      <c r="S617" s="214">
        <v>0</v>
      </c>
      <c r="T617" s="215">
        <f>S617*H617</f>
        <v>0</v>
      </c>
      <c r="AR617" s="26" t="s">
        <v>189</v>
      </c>
      <c r="AT617" s="26" t="s">
        <v>184</v>
      </c>
      <c r="AU617" s="26" t="s">
        <v>189</v>
      </c>
      <c r="AY617" s="26" t="s">
        <v>182</v>
      </c>
      <c r="BE617" s="216">
        <f>IF(N617="základní",J617,0)</f>
        <v>0</v>
      </c>
      <c r="BF617" s="216">
        <f>IF(N617="snížená",J617,0)</f>
        <v>0</v>
      </c>
      <c r="BG617" s="216">
        <f>IF(N617="zákl. přenesená",J617,0)</f>
        <v>0</v>
      </c>
      <c r="BH617" s="216">
        <f>IF(N617="sníž. přenesená",J617,0)</f>
        <v>0</v>
      </c>
      <c r="BI617" s="216">
        <f>IF(N617="nulová",J617,0)</f>
        <v>0</v>
      </c>
      <c r="BJ617" s="26" t="s">
        <v>81</v>
      </c>
      <c r="BK617" s="216">
        <f>ROUND(I617*H617,2)</f>
        <v>0</v>
      </c>
      <c r="BL617" s="26" t="s">
        <v>189</v>
      </c>
      <c r="BM617" s="26" t="s">
        <v>1691</v>
      </c>
    </row>
    <row r="618" spans="2:65" s="12" customFormat="1" ht="13.5">
      <c r="B618" s="217"/>
      <c r="C618" s="218"/>
      <c r="D618" s="219" t="s">
        <v>191</v>
      </c>
      <c r="E618" s="218"/>
      <c r="F618" s="221" t="s">
        <v>1692</v>
      </c>
      <c r="G618" s="218"/>
      <c r="H618" s="222">
        <v>270</v>
      </c>
      <c r="I618" s="223"/>
      <c r="J618" s="218"/>
      <c r="K618" s="218"/>
      <c r="L618" s="224"/>
      <c r="M618" s="225"/>
      <c r="N618" s="226"/>
      <c r="O618" s="226"/>
      <c r="P618" s="226"/>
      <c r="Q618" s="226"/>
      <c r="R618" s="226"/>
      <c r="S618" s="226"/>
      <c r="T618" s="227"/>
      <c r="AT618" s="228" t="s">
        <v>191</v>
      </c>
      <c r="AU618" s="228" t="s">
        <v>189</v>
      </c>
      <c r="AV618" s="12" t="s">
        <v>83</v>
      </c>
      <c r="AW618" s="12" t="s">
        <v>6</v>
      </c>
      <c r="AX618" s="12" t="s">
        <v>81</v>
      </c>
      <c r="AY618" s="228" t="s">
        <v>182</v>
      </c>
    </row>
    <row r="619" spans="2:65" s="1" customFormat="1" ht="25.5" customHeight="1">
      <c r="B619" s="43"/>
      <c r="C619" s="205" t="s">
        <v>1693</v>
      </c>
      <c r="D619" s="205" t="s">
        <v>184</v>
      </c>
      <c r="E619" s="206" t="s">
        <v>266</v>
      </c>
      <c r="F619" s="207" t="s">
        <v>267</v>
      </c>
      <c r="G619" s="208" t="s">
        <v>258</v>
      </c>
      <c r="H619" s="209">
        <v>30</v>
      </c>
      <c r="I619" s="210"/>
      <c r="J619" s="211">
        <f>ROUND(I619*H619,2)</f>
        <v>0</v>
      </c>
      <c r="K619" s="207" t="s">
        <v>268</v>
      </c>
      <c r="L619" s="63"/>
      <c r="M619" s="212" t="s">
        <v>21</v>
      </c>
      <c r="N619" s="213" t="s">
        <v>45</v>
      </c>
      <c r="O619" s="44"/>
      <c r="P619" s="214">
        <f>O619*H619</f>
        <v>0</v>
      </c>
      <c r="Q619" s="214">
        <v>0</v>
      </c>
      <c r="R619" s="214">
        <f>Q619*H619</f>
        <v>0</v>
      </c>
      <c r="S619" s="214">
        <v>0</v>
      </c>
      <c r="T619" s="215">
        <f>S619*H619</f>
        <v>0</v>
      </c>
      <c r="AR619" s="26" t="s">
        <v>189</v>
      </c>
      <c r="AT619" s="26" t="s">
        <v>184</v>
      </c>
      <c r="AU619" s="26" t="s">
        <v>189</v>
      </c>
      <c r="AY619" s="26" t="s">
        <v>182</v>
      </c>
      <c r="BE619" s="216">
        <f>IF(N619="základní",J619,0)</f>
        <v>0</v>
      </c>
      <c r="BF619" s="216">
        <f>IF(N619="snížená",J619,0)</f>
        <v>0</v>
      </c>
      <c r="BG619" s="216">
        <f>IF(N619="zákl. přenesená",J619,0)</f>
        <v>0</v>
      </c>
      <c r="BH619" s="216">
        <f>IF(N619="sníž. přenesená",J619,0)</f>
        <v>0</v>
      </c>
      <c r="BI619" s="216">
        <f>IF(N619="nulová",J619,0)</f>
        <v>0</v>
      </c>
      <c r="BJ619" s="26" t="s">
        <v>81</v>
      </c>
      <c r="BK619" s="216">
        <f>ROUND(I619*H619,2)</f>
        <v>0</v>
      </c>
      <c r="BL619" s="26" t="s">
        <v>189</v>
      </c>
      <c r="BM619" s="26" t="s">
        <v>1694</v>
      </c>
    </row>
    <row r="620" spans="2:65" s="11" customFormat="1" ht="29.85" customHeight="1">
      <c r="B620" s="189"/>
      <c r="C620" s="190"/>
      <c r="D620" s="191" t="s">
        <v>73</v>
      </c>
      <c r="E620" s="203" t="s">
        <v>1695</v>
      </c>
      <c r="F620" s="203" t="s">
        <v>253</v>
      </c>
      <c r="G620" s="190"/>
      <c r="H620" s="190"/>
      <c r="I620" s="193"/>
      <c r="J620" s="204">
        <f>BK620</f>
        <v>0</v>
      </c>
      <c r="K620" s="190"/>
      <c r="L620" s="195"/>
      <c r="M620" s="196"/>
      <c r="N620" s="197"/>
      <c r="O620" s="197"/>
      <c r="P620" s="198">
        <f>P621</f>
        <v>0</v>
      </c>
      <c r="Q620" s="197"/>
      <c r="R620" s="198">
        <f>R621</f>
        <v>0</v>
      </c>
      <c r="S620" s="197"/>
      <c r="T620" s="199">
        <f>T621</f>
        <v>0</v>
      </c>
      <c r="AR620" s="200" t="s">
        <v>81</v>
      </c>
      <c r="AT620" s="201" t="s">
        <v>73</v>
      </c>
      <c r="AU620" s="201" t="s">
        <v>81</v>
      </c>
      <c r="AY620" s="200" t="s">
        <v>182</v>
      </c>
      <c r="BK620" s="202">
        <f>BK621</f>
        <v>0</v>
      </c>
    </row>
    <row r="621" spans="2:65" s="1" customFormat="1" ht="38.25" customHeight="1">
      <c r="B621" s="43"/>
      <c r="C621" s="205" t="s">
        <v>1696</v>
      </c>
      <c r="D621" s="205" t="s">
        <v>184</v>
      </c>
      <c r="E621" s="206" t="s">
        <v>1697</v>
      </c>
      <c r="F621" s="207" t="s">
        <v>1698</v>
      </c>
      <c r="G621" s="208" t="s">
        <v>258</v>
      </c>
      <c r="H621" s="209">
        <v>3072.8609999999999</v>
      </c>
      <c r="I621" s="210"/>
      <c r="J621" s="211">
        <f>ROUND(I621*H621,2)</f>
        <v>0</v>
      </c>
      <c r="K621" s="207" t="s">
        <v>188</v>
      </c>
      <c r="L621" s="63"/>
      <c r="M621" s="212" t="s">
        <v>21</v>
      </c>
      <c r="N621" s="213" t="s">
        <v>45</v>
      </c>
      <c r="O621" s="44"/>
      <c r="P621" s="214">
        <f>O621*H621</f>
        <v>0</v>
      </c>
      <c r="Q621" s="214">
        <v>0</v>
      </c>
      <c r="R621" s="214">
        <f>Q621*H621</f>
        <v>0</v>
      </c>
      <c r="S621" s="214">
        <v>0</v>
      </c>
      <c r="T621" s="215">
        <f>S621*H621</f>
        <v>0</v>
      </c>
      <c r="AR621" s="26" t="s">
        <v>189</v>
      </c>
      <c r="AT621" s="26" t="s">
        <v>184</v>
      </c>
      <c r="AU621" s="26" t="s">
        <v>83</v>
      </c>
      <c r="AY621" s="26" t="s">
        <v>182</v>
      </c>
      <c r="BE621" s="216">
        <f>IF(N621="základní",J621,0)</f>
        <v>0</v>
      </c>
      <c r="BF621" s="216">
        <f>IF(N621="snížená",J621,0)</f>
        <v>0</v>
      </c>
      <c r="BG621" s="216">
        <f>IF(N621="zákl. přenesená",J621,0)</f>
        <v>0</v>
      </c>
      <c r="BH621" s="216">
        <f>IF(N621="sníž. přenesená",J621,0)</f>
        <v>0</v>
      </c>
      <c r="BI621" s="216">
        <f>IF(N621="nulová",J621,0)</f>
        <v>0</v>
      </c>
      <c r="BJ621" s="26" t="s">
        <v>81</v>
      </c>
      <c r="BK621" s="216">
        <f>ROUND(I621*H621,2)</f>
        <v>0</v>
      </c>
      <c r="BL621" s="26" t="s">
        <v>189</v>
      </c>
      <c r="BM621" s="26" t="s">
        <v>1699</v>
      </c>
    </row>
    <row r="622" spans="2:65" s="11" customFormat="1" ht="37.35" customHeight="1">
      <c r="B622" s="189"/>
      <c r="C622" s="190"/>
      <c r="D622" s="191" t="s">
        <v>73</v>
      </c>
      <c r="E622" s="192" t="s">
        <v>1700</v>
      </c>
      <c r="F622" s="192" t="s">
        <v>1701</v>
      </c>
      <c r="G622" s="190"/>
      <c r="H622" s="190"/>
      <c r="I622" s="193"/>
      <c r="J622" s="194">
        <f>BK622</f>
        <v>0</v>
      </c>
      <c r="K622" s="190"/>
      <c r="L622" s="195"/>
      <c r="M622" s="196"/>
      <c r="N622" s="197"/>
      <c r="O622" s="197"/>
      <c r="P622" s="198">
        <f>P623</f>
        <v>0</v>
      </c>
      <c r="Q622" s="197"/>
      <c r="R622" s="198">
        <f>R623</f>
        <v>0</v>
      </c>
      <c r="S622" s="197"/>
      <c r="T622" s="199">
        <f>T623</f>
        <v>0</v>
      </c>
      <c r="AR622" s="200" t="s">
        <v>206</v>
      </c>
      <c r="AT622" s="201" t="s">
        <v>73</v>
      </c>
      <c r="AU622" s="201" t="s">
        <v>74</v>
      </c>
      <c r="AY622" s="200" t="s">
        <v>182</v>
      </c>
      <c r="BK622" s="202">
        <f>BK623</f>
        <v>0</v>
      </c>
    </row>
    <row r="623" spans="2:65" s="11" customFormat="1" ht="19.899999999999999" customHeight="1">
      <c r="B623" s="189"/>
      <c r="C623" s="190"/>
      <c r="D623" s="191" t="s">
        <v>73</v>
      </c>
      <c r="E623" s="203" t="s">
        <v>1702</v>
      </c>
      <c r="F623" s="203" t="s">
        <v>1703</v>
      </c>
      <c r="G623" s="190"/>
      <c r="H623" s="190"/>
      <c r="I623" s="193"/>
      <c r="J623" s="204">
        <f>BK623</f>
        <v>0</v>
      </c>
      <c r="K623" s="190"/>
      <c r="L623" s="195"/>
      <c r="M623" s="196"/>
      <c r="N623" s="197"/>
      <c r="O623" s="197"/>
      <c r="P623" s="198">
        <f>SUM(P624:P625)</f>
        <v>0</v>
      </c>
      <c r="Q623" s="197"/>
      <c r="R623" s="198">
        <f>SUM(R624:R625)</f>
        <v>0</v>
      </c>
      <c r="S623" s="197"/>
      <c r="T623" s="199">
        <f>SUM(T624:T625)</f>
        <v>0</v>
      </c>
      <c r="AR623" s="200" t="s">
        <v>206</v>
      </c>
      <c r="AT623" s="201" t="s">
        <v>73</v>
      </c>
      <c r="AU623" s="201" t="s">
        <v>81</v>
      </c>
      <c r="AY623" s="200" t="s">
        <v>182</v>
      </c>
      <c r="BK623" s="202">
        <f>SUM(BK624:BK625)</f>
        <v>0</v>
      </c>
    </row>
    <row r="624" spans="2:65" s="1" customFormat="1" ht="25.5" customHeight="1">
      <c r="B624" s="43"/>
      <c r="C624" s="205" t="s">
        <v>1704</v>
      </c>
      <c r="D624" s="205" t="s">
        <v>184</v>
      </c>
      <c r="E624" s="206" t="s">
        <v>1705</v>
      </c>
      <c r="F624" s="207" t="s">
        <v>1706</v>
      </c>
      <c r="G624" s="208" t="s">
        <v>1707</v>
      </c>
      <c r="H624" s="209">
        <v>1</v>
      </c>
      <c r="I624" s="210"/>
      <c r="J624" s="211">
        <f>ROUND(I624*H624,2)</f>
        <v>0</v>
      </c>
      <c r="K624" s="207" t="s">
        <v>21</v>
      </c>
      <c r="L624" s="63"/>
      <c r="M624" s="212" t="s">
        <v>21</v>
      </c>
      <c r="N624" s="213" t="s">
        <v>45</v>
      </c>
      <c r="O624" s="44"/>
      <c r="P624" s="214">
        <f>O624*H624</f>
        <v>0</v>
      </c>
      <c r="Q624" s="214">
        <v>0</v>
      </c>
      <c r="R624" s="214">
        <f>Q624*H624</f>
        <v>0</v>
      </c>
      <c r="S624" s="214">
        <v>0</v>
      </c>
      <c r="T624" s="215">
        <f>S624*H624</f>
        <v>0</v>
      </c>
      <c r="AR624" s="26" t="s">
        <v>1708</v>
      </c>
      <c r="AT624" s="26" t="s">
        <v>184</v>
      </c>
      <c r="AU624" s="26" t="s">
        <v>83</v>
      </c>
      <c r="AY624" s="26" t="s">
        <v>182</v>
      </c>
      <c r="BE624" s="216">
        <f>IF(N624="základní",J624,0)</f>
        <v>0</v>
      </c>
      <c r="BF624" s="216">
        <f>IF(N624="snížená",J624,0)</f>
        <v>0</v>
      </c>
      <c r="BG624" s="216">
        <f>IF(N624="zákl. přenesená",J624,0)</f>
        <v>0</v>
      </c>
      <c r="BH624" s="216">
        <f>IF(N624="sníž. přenesená",J624,0)</f>
        <v>0</v>
      </c>
      <c r="BI624" s="216">
        <f>IF(N624="nulová",J624,0)</f>
        <v>0</v>
      </c>
      <c r="BJ624" s="26" t="s">
        <v>81</v>
      </c>
      <c r="BK624" s="216">
        <f>ROUND(I624*H624,2)</f>
        <v>0</v>
      </c>
      <c r="BL624" s="26" t="s">
        <v>1708</v>
      </c>
      <c r="BM624" s="26" t="s">
        <v>1709</v>
      </c>
    </row>
    <row r="625" spans="2:65" s="1" customFormat="1" ht="16.5" customHeight="1">
      <c r="B625" s="43"/>
      <c r="C625" s="205" t="s">
        <v>1710</v>
      </c>
      <c r="D625" s="205" t="s">
        <v>184</v>
      </c>
      <c r="E625" s="206" t="s">
        <v>1711</v>
      </c>
      <c r="F625" s="207" t="s">
        <v>1712</v>
      </c>
      <c r="G625" s="208" t="s">
        <v>231</v>
      </c>
      <c r="H625" s="209">
        <v>1</v>
      </c>
      <c r="I625" s="210"/>
      <c r="J625" s="211">
        <f>ROUND(I625*H625,2)</f>
        <v>0</v>
      </c>
      <c r="K625" s="207" t="s">
        <v>188</v>
      </c>
      <c r="L625" s="63"/>
      <c r="M625" s="212" t="s">
        <v>21</v>
      </c>
      <c r="N625" s="242" t="s">
        <v>45</v>
      </c>
      <c r="O625" s="243"/>
      <c r="P625" s="244">
        <f>O625*H625</f>
        <v>0</v>
      </c>
      <c r="Q625" s="244">
        <v>0</v>
      </c>
      <c r="R625" s="244">
        <f>Q625*H625</f>
        <v>0</v>
      </c>
      <c r="S625" s="244">
        <v>0</v>
      </c>
      <c r="T625" s="245">
        <f>S625*H625</f>
        <v>0</v>
      </c>
      <c r="AR625" s="26" t="s">
        <v>1708</v>
      </c>
      <c r="AT625" s="26" t="s">
        <v>184</v>
      </c>
      <c r="AU625" s="26" t="s">
        <v>83</v>
      </c>
      <c r="AY625" s="26" t="s">
        <v>182</v>
      </c>
      <c r="BE625" s="216">
        <f>IF(N625="základní",J625,0)</f>
        <v>0</v>
      </c>
      <c r="BF625" s="216">
        <f>IF(N625="snížená",J625,0)</f>
        <v>0</v>
      </c>
      <c r="BG625" s="216">
        <f>IF(N625="zákl. přenesená",J625,0)</f>
        <v>0</v>
      </c>
      <c r="BH625" s="216">
        <f>IF(N625="sníž. přenesená",J625,0)</f>
        <v>0</v>
      </c>
      <c r="BI625" s="216">
        <f>IF(N625="nulová",J625,0)</f>
        <v>0</v>
      </c>
      <c r="BJ625" s="26" t="s">
        <v>81</v>
      </c>
      <c r="BK625" s="216">
        <f>ROUND(I625*H625,2)</f>
        <v>0</v>
      </c>
      <c r="BL625" s="26" t="s">
        <v>1708</v>
      </c>
      <c r="BM625" s="26" t="s">
        <v>1713</v>
      </c>
    </row>
    <row r="626" spans="2:65" s="1" customFormat="1" ht="6.95" customHeight="1">
      <c r="B626" s="58"/>
      <c r="C626" s="59"/>
      <c r="D626" s="59"/>
      <c r="E626" s="59"/>
      <c r="F626" s="59"/>
      <c r="G626" s="59"/>
      <c r="H626" s="59"/>
      <c r="I626" s="150"/>
      <c r="J626" s="59"/>
      <c r="K626" s="59"/>
      <c r="L626" s="63"/>
    </row>
  </sheetData>
  <sheetProtection algorithmName="SHA-512" hashValue="vPAjsJqnhoQVaN/7U1age39RMOrA22hzHLhfr2P2ZGI1pOYEs+UNeKzsZfkKxyJTaZb/UIa5Yb2ofxS4nvRlvA==" saltValue="NjqwhTIJhDmUN9jD7+1FHR5ws0JskVAKX16YevYD6VrC5b8KG62YifunfpfK8Kc9Gjv/KyRtUf1QkxdQXtKFew==" spinCount="100000" sheet="1" objects="1" scenarios="1" formatColumns="0" formatRows="0" autoFilter="0"/>
  <autoFilter ref="C92:K625"/>
  <mergeCells count="13">
    <mergeCell ref="E85:H85"/>
    <mergeCell ref="G1:H1"/>
    <mergeCell ref="L2:V2"/>
    <mergeCell ref="E49:H49"/>
    <mergeCell ref="E51:H51"/>
    <mergeCell ref="J55:J56"/>
    <mergeCell ref="E81:H81"/>
    <mergeCell ref="E83:H83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31</vt:i4>
      </vt:variant>
    </vt:vector>
  </HeadingPairs>
  <TitlesOfParts>
    <vt:vector size="47" baseType="lpstr">
      <vt:lpstr>Rekapitulace stavby</vt:lpstr>
      <vt:lpstr>SO 001 - Příprava staveniště</vt:lpstr>
      <vt:lpstr>SO 101 - Větev A</vt:lpstr>
      <vt:lpstr>SO 102 - Větev B</vt:lpstr>
      <vt:lpstr>SO 103 - Větev C</vt:lpstr>
      <vt:lpstr>SO 104 - Chodník a cyklos...</vt:lpstr>
      <vt:lpstr>SO 105 - DIO</vt:lpstr>
      <vt:lpstr>SO 201 - Most přes Počápe...</vt:lpstr>
      <vt:lpstr>SO 301 - Kanalizace</vt:lpstr>
      <vt:lpstr>SO 302 - Přeložka vodovodu</vt:lpstr>
      <vt:lpstr>SO 401 - Veřejné osvětlení</vt:lpstr>
      <vt:lpstr>SO 402 - Přeložka CETIN</vt:lpstr>
      <vt:lpstr>SO 501 - Přeložka plynovodu</vt:lpstr>
      <vt:lpstr>SO 801 - Vegetační úpravy</vt:lpstr>
      <vt:lpstr>900 - Ostatní náklady stavby</vt:lpstr>
      <vt:lpstr>Pokyny pro vyplnění</vt:lpstr>
      <vt:lpstr>'900 - Ostatní náklady stavby'!Názvy_tisku</vt:lpstr>
      <vt:lpstr>'Rekapitulace stavby'!Názvy_tisku</vt:lpstr>
      <vt:lpstr>'SO 001 - Příprava staveniště'!Názvy_tisku</vt:lpstr>
      <vt:lpstr>'SO 101 - Větev A'!Názvy_tisku</vt:lpstr>
      <vt:lpstr>'SO 102 - Větev B'!Názvy_tisku</vt:lpstr>
      <vt:lpstr>'SO 103 - Větev C'!Názvy_tisku</vt:lpstr>
      <vt:lpstr>'SO 104 - Chodník a cyklos...'!Názvy_tisku</vt:lpstr>
      <vt:lpstr>'SO 105 - DIO'!Názvy_tisku</vt:lpstr>
      <vt:lpstr>'SO 201 - Most přes Počápe...'!Názvy_tisku</vt:lpstr>
      <vt:lpstr>'SO 301 - Kanalizace'!Názvy_tisku</vt:lpstr>
      <vt:lpstr>'SO 302 - Přeložka vodovodu'!Názvy_tisku</vt:lpstr>
      <vt:lpstr>'SO 401 - Veřejné osvětlení'!Názvy_tisku</vt:lpstr>
      <vt:lpstr>'SO 402 - Přeložka CETIN'!Názvy_tisku</vt:lpstr>
      <vt:lpstr>'SO 501 - Přeložka plynovodu'!Názvy_tisku</vt:lpstr>
      <vt:lpstr>'SO 801 - Vegetační úpravy'!Názvy_tisku</vt:lpstr>
      <vt:lpstr>'900 - Ostatní náklady stavby'!Oblast_tisku</vt:lpstr>
      <vt:lpstr>'Pokyny pro vyplnění'!Oblast_tisku</vt:lpstr>
      <vt:lpstr>'Rekapitulace stavby'!Oblast_tisku</vt:lpstr>
      <vt:lpstr>'SO 001 - Příprava staveniště'!Oblast_tisku</vt:lpstr>
      <vt:lpstr>'SO 101 - Větev A'!Oblast_tisku</vt:lpstr>
      <vt:lpstr>'SO 102 - Větev B'!Oblast_tisku</vt:lpstr>
      <vt:lpstr>'SO 103 - Větev C'!Oblast_tisku</vt:lpstr>
      <vt:lpstr>'SO 104 - Chodník a cyklos...'!Oblast_tisku</vt:lpstr>
      <vt:lpstr>'SO 105 - DIO'!Oblast_tisku</vt:lpstr>
      <vt:lpstr>'SO 201 - Most přes Počápe...'!Oblast_tisku</vt:lpstr>
      <vt:lpstr>'SO 301 - Kanalizace'!Oblast_tisku</vt:lpstr>
      <vt:lpstr>'SO 302 - Přeložka vodovodu'!Oblast_tisku</vt:lpstr>
      <vt:lpstr>'SO 401 - Veřejné osvětlení'!Oblast_tisku</vt:lpstr>
      <vt:lpstr>'SO 402 - Přeložka CETIN'!Oblast_tisku</vt:lpstr>
      <vt:lpstr>'SO 501 - Přeložka plynovodu'!Oblast_tisku</vt:lpstr>
      <vt:lpstr>'SO 801 - Vegetační úpravy'!Oblast_tisku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Dejdarová</dc:creator>
  <cp:lastModifiedBy>Lenka Dejdarová</cp:lastModifiedBy>
  <dcterms:created xsi:type="dcterms:W3CDTF">2018-05-04T12:10:33Z</dcterms:created>
  <dcterms:modified xsi:type="dcterms:W3CDTF">2018-05-04T13:09:30Z</dcterms:modified>
</cp:coreProperties>
</file>