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DNS\VZ-352\"/>
    </mc:Choice>
  </mc:AlternateContent>
  <xr:revisionPtr revIDLastSave="0" documentId="8_{1C452125-E4B1-4CCB-AF0B-8681B0264E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5" r:id="rId3"/>
  </sheets>
  <definedNames>
    <definedName name="_xlnm.Print_Titles" localSheetId="2">sanace!#REF!</definedName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6" i="5" l="1"/>
  <c r="F7" i="5"/>
  <c r="F8" i="5"/>
  <c r="F9" i="5"/>
  <c r="F10" i="5"/>
  <c r="F11" i="5"/>
  <c r="F12" i="5"/>
  <c r="F13" i="5" l="1"/>
  <c r="E21" i="1" s="1"/>
  <c r="F21" i="1" s="1"/>
  <c r="F22" i="1"/>
  <c r="F25" i="1" l="1"/>
  <c r="F26" i="1" l="1"/>
  <c r="F25" i="3"/>
  <c r="I22" i="3"/>
  <c r="F22" i="3"/>
  <c r="H23" i="1"/>
  <c r="F28" i="1"/>
  <c r="F24" i="1"/>
  <c r="F23" i="1"/>
  <c r="F20" i="1"/>
  <c r="F19" i="1"/>
  <c r="F17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<sst xmlns="http://schemas.openxmlformats.org/spreadsheetml/2006/main" count="165" uniqueCount="111">
  <si>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</si>
  <si>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</si>
  <si>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</si>
  <si>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</si>
  <si>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</si>
  <si>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</si>
  <si>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</si>
  <si>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</si>
  <si>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</si>
  <si>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</si>
  <si>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</si>
  <si>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</si>
  <si>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</si>
  <si>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</si>
  <si>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</si>
  <si>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</si>
  <si>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</si>
  <si>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</si>
  <si>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</si>
  <si>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</si>
  <si>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</si>
  <si>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</si>
  <si>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</si>
  <si>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</si>
  <si>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</si>
  <si>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</si>
  <si>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</si>
  <si>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</si>
  <si>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</si>
  <si>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</si>
  <si>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</si>
  <si>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</si>
  <si>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</si>
  <si>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</si>
  <si>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</si>
  <si>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</si>
  <si>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</si>
  <si>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</si>
  <si>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</si>
  <si>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</si>
  <si>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</si>
  <si>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</si>
  <si>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</si>
  <si>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</si>
  <si>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</si>
  <si>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</si>
  <si>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</si>
  <si>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</si>
  <si>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</si>
  <si>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</si>
  <si>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</si>
  <si>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</si>
  <si>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</si>
  <si>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</si>
  <si>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</si>
  <si>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</si>
  <si>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</si>
  <si>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</si>
  <si>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</si>
  <si>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</si>
  <si>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</si>
  <si>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</si>
  <si>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</si>
  <si>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</si>
  <si>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</si>
  <si>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</si>
  <si>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</si>
  <si>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</si>
  <si>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</si>
  <si>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</si>
  <si>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</si>
  <si>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</si>
  <si>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</si>
  <si>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</si>
  <si>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</si>
  <si>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</si>
  <si>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</si>
  <si>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</si>
  <si>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</si>
  <si>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</si>
  <si>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</si>
  <si>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</si>
  <si>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</si>
  <si>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</si>
  <si>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</si>
  <si>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</si>
  <si>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</si>
  <si>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</si>
  <si>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</si>
  <si>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</si>
  <si>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</si>
  <si>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</si>
  <si>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</si>
  <si>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 III/24628 Spomyšl - Jeviněves</t>
  </si>
  <si>
    <t xml:space="preserve">Objekt:    sil. III/24628   km 3,256 - 4,738                           </t>
  </si>
  <si>
    <t>Datum:   28.5.2024</t>
  </si>
  <si>
    <t>výšková úprava poklopů</t>
  </si>
  <si>
    <t>Sanace konstrukčních vrstev tl. 350 mm (dle technické specifikace)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</si>
  <si>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</si>
  <si>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</si>
  <si>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</si>
  <si>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</si>
  <si>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</si>
  <si>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</si>
  <si>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130 MM</t>
  </si>
  <si>
    <t>INFILTRAČNÍ POSTŘIK Z EMULZE DO 1,0KG/M2</t>
  </si>
  <si>
    <t>ASFALTOVÝ BETON PRO LOŽNÍ VRSTVY ACL 16+, 16S - TL. 70MM</t>
  </si>
  <si>
    <t xml:space="preserve">Celkem sanace   </t>
  </si>
  <si>
    <t>VDZ - předem připravené symboly - (optická brzda)</t>
  </si>
  <si>
    <t xml:space="preserve"> III/24628 Spomyšl - Jeviněves</t>
  </si>
  <si>
    <t>staničení km 3,256 - 4,738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</si>
</sst>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35" fillId="0" borderId="0" applyFont="0" applyFill="0" applyBorder="0" applyAlignment="0" applyProtection="0">
      <alignment vertical="top" wrapText="1"/>
      <protection locked="0"/>
    </xf>
  </cellStyleXfs>
  <cellXfs count="23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20" fillId="0" borderId="0" xfId="0" applyFont="1" applyAlignment="1">
      <alignment vertical="top" wrapText="1"/>
      <protection locked="0"/>
    </xf>
    <xf numFmtId="0" fontId="32" fillId="0" borderId="0" xfId="0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2" fontId="10" fillId="0" borderId="4" xfId="0" applyNumberFormat="1" applyFont="1" applyBorder="1" applyAlignment="1" applyProtection="1">
      <alignment horizontal="right" vertical="center"/>
    </xf>
    <xf numFmtId="4" fontId="10" fillId="4" borderId="4" xfId="0" applyNumberFormat="1" applyFont="1" applyFill="1" applyBorder="1" applyAlignment="1" applyProtection="1">
      <alignment horizontal="right"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/>
    </xf>
    <xf numFmtId="2" fontId="10" fillId="0" borderId="6" xfId="0" applyNumberFormat="1" applyFont="1" applyBorder="1" applyAlignment="1" applyProtection="1">
      <alignment horizontal="right" vertical="center"/>
    </xf>
    <xf numFmtId="4" fontId="10" fillId="4" borderId="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1" fontId="11" fillId="0" borderId="44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horizontal="right" vertical="center"/>
    </xf>
    <xf numFmtId="4" fontId="10" fillId="4" borderId="45" xfId="0" applyNumberFormat="1" applyFont="1" applyFill="1" applyBorder="1" applyAlignment="1" applyProtection="1">
      <alignment horizontal="right" vertical="center"/>
    </xf>
    <xf numFmtId="4" fontId="10" fillId="0" borderId="19" xfId="0" applyNumberFormat="1" applyFont="1" applyBorder="1" applyAlignment="1" applyProtection="1">
      <alignment horizontal="right" vertical="center"/>
    </xf>
    <xf numFmtId="4" fontId="19" fillId="0" borderId="46" xfId="0" applyNumberFormat="1" applyFont="1" applyBorder="1" applyAlignment="1" applyProtection="1">
      <alignment vertical="top"/>
    </xf>
    <xf numFmtId="0" fontId="33" fillId="0" borderId="47" xfId="0" applyFont="1" applyBorder="1" applyAlignment="1" applyProtection="1">
      <alignment vertical="top"/>
    </xf>
    <xf numFmtId="0" fontId="33" fillId="0" borderId="47" xfId="0" applyFont="1" applyBorder="1" applyAlignment="1" applyProtection="1">
      <alignment horizontal="center" vertical="center"/>
    </xf>
    <xf numFmtId="0" fontId="33" fillId="0" borderId="47" xfId="0" applyFont="1" applyBorder="1" applyAlignment="1" applyProtection="1">
      <alignment horizontal="right" vertical="top"/>
    </xf>
    <xf numFmtId="4" fontId="19" fillId="0" borderId="47" xfId="0" applyNumberFormat="1" applyFont="1" applyBorder="1" applyAlignment="1" applyProtection="1">
      <alignment horizontal="right" vertical="top"/>
    </xf>
    <xf numFmtId="4" fontId="33" fillId="0" borderId="48" xfId="0" applyNumberFormat="1" applyFont="1" applyBorder="1" applyAlignment="1" applyProtection="1">
      <alignment vertical="top"/>
    </xf>
    <xf numFmtId="0" fontId="34" fillId="0" borderId="0" xfId="0" applyFont="1" applyAlignment="1" applyProtection="1">
      <alignment vertical="top"/>
    </xf>
    <xf numFmtId="10" fontId="0" fillId="0" borderId="0" xfId="1" applyNumberFormat="1" applyFont="1" applyAlignment="1" applyProtection="1">
      <alignment vertical="top"/>
    </xf>
    <xf numFmtId="10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11" fillId="6" borderId="44" xfId="0" applyFont="1" applyFill="1" applyBorder="1" applyAlignment="1" applyProtection="1">
      <alignment horizontal="center" vertical="center"/>
    </xf>
    <xf numFmtId="0" fontId="11" fillId="6" borderId="45" xfId="0" applyFont="1" applyFill="1" applyBorder="1" applyAlignment="1" applyProtection="1">
      <alignment vertical="top"/>
    </xf>
    <xf numFmtId="0" fontId="11" fillId="6" borderId="45" xfId="0" applyFont="1" applyFill="1" applyBorder="1" applyAlignment="1" applyProtection="1">
      <alignment horizontal="center" vertical="center"/>
    </xf>
    <xf numFmtId="2" fontId="10" fillId="6" borderId="45" xfId="0" applyNumberFormat="1" applyFont="1" applyFill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9" fontId="21" fillId="5" borderId="29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B8423380-2B9F-4510-8630-4953CB88F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K27" sqref="K27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55" t="s">
        <v>18</v>
      </c>
      <c r="B1" s="156"/>
      <c r="C1" s="156"/>
      <c r="D1" s="156"/>
      <c r="E1" s="156"/>
      <c r="F1" s="156"/>
      <c r="G1" s="156"/>
      <c r="H1" s="156"/>
      <c r="I1" s="156"/>
    </row>
    <row r="2" spans="1:11" ht="12.75" customHeight="1" x14ac:dyDescent="0.2">
      <c r="A2" s="157" t="s">
        <v>19</v>
      </c>
      <c r="B2" s="158"/>
      <c r="C2" s="161" t="s">
        <v>109</v>
      </c>
      <c r="D2" s="162"/>
      <c r="E2" s="165" t="s">
        <v>20</v>
      </c>
      <c r="F2" s="166" t="s">
        <v>74</v>
      </c>
      <c r="G2" s="167"/>
      <c r="H2" s="165" t="s">
        <v>21</v>
      </c>
      <c r="I2" s="172"/>
    </row>
    <row r="3" spans="1:11" x14ac:dyDescent="0.2">
      <c r="A3" s="159"/>
      <c r="B3" s="160"/>
      <c r="C3" s="163"/>
      <c r="D3" s="164"/>
      <c r="E3" s="160"/>
      <c r="F3" s="168"/>
      <c r="G3" s="169"/>
      <c r="H3" s="160"/>
      <c r="I3" s="171"/>
    </row>
    <row r="4" spans="1:11" ht="12.75" customHeight="1" x14ac:dyDescent="0.2">
      <c r="A4" s="173" t="s">
        <v>22</v>
      </c>
      <c r="B4" s="160"/>
      <c r="C4" s="174" t="s">
        <v>79</v>
      </c>
      <c r="D4" s="175"/>
      <c r="E4" s="178" t="s">
        <v>23</v>
      </c>
      <c r="F4" s="178"/>
      <c r="G4" s="160"/>
      <c r="H4" s="178" t="s">
        <v>21</v>
      </c>
      <c r="I4" s="179"/>
    </row>
    <row r="5" spans="1:11" ht="12.75" customHeight="1" x14ac:dyDescent="0.2">
      <c r="A5" s="159"/>
      <c r="B5" s="160"/>
      <c r="C5" s="176"/>
      <c r="D5" s="177"/>
      <c r="E5" s="160"/>
      <c r="F5" s="160"/>
      <c r="G5" s="160"/>
      <c r="H5" s="160"/>
      <c r="I5" s="180"/>
    </row>
    <row r="6" spans="1:11" ht="13.2" customHeight="1" x14ac:dyDescent="0.2">
      <c r="A6" s="173" t="s">
        <v>24</v>
      </c>
      <c r="B6" s="160"/>
      <c r="C6" s="181" t="s">
        <v>110</v>
      </c>
      <c r="D6" s="182"/>
      <c r="E6" s="178" t="s">
        <v>25</v>
      </c>
      <c r="F6" s="185"/>
      <c r="G6" s="186"/>
      <c r="H6" s="178" t="s">
        <v>21</v>
      </c>
      <c r="I6" s="170"/>
    </row>
    <row r="7" spans="1:11" x14ac:dyDescent="0.2">
      <c r="A7" s="159"/>
      <c r="B7" s="160"/>
      <c r="C7" s="183"/>
      <c r="D7" s="184"/>
      <c r="E7" s="160"/>
      <c r="F7" s="186"/>
      <c r="G7" s="186"/>
      <c r="H7" s="160"/>
      <c r="I7" s="171"/>
    </row>
    <row r="8" spans="1:11" x14ac:dyDescent="0.2">
      <c r="A8" s="173" t="s">
        <v>75</v>
      </c>
      <c r="B8" s="160"/>
      <c r="C8" s="188"/>
      <c r="D8" s="189"/>
      <c r="E8" s="178" t="s">
        <v>76</v>
      </c>
      <c r="F8" s="192" t="s">
        <v>89</v>
      </c>
      <c r="G8" s="186"/>
      <c r="H8" s="193" t="s">
        <v>77</v>
      </c>
      <c r="I8" s="195"/>
    </row>
    <row r="9" spans="1:11" x14ac:dyDescent="0.2">
      <c r="A9" s="159"/>
      <c r="B9" s="160"/>
      <c r="C9" s="190"/>
      <c r="D9" s="191"/>
      <c r="E9" s="160"/>
      <c r="F9" s="186"/>
      <c r="G9" s="186"/>
      <c r="H9" s="194"/>
      <c r="I9" s="196"/>
    </row>
    <row r="10" spans="1:11" x14ac:dyDescent="0.2">
      <c r="A10" s="173" t="s">
        <v>78</v>
      </c>
      <c r="B10" s="160"/>
      <c r="C10" s="185"/>
      <c r="D10" s="186"/>
      <c r="E10" s="178" t="s">
        <v>26</v>
      </c>
      <c r="F10" s="197" t="s">
        <v>89</v>
      </c>
      <c r="G10" s="186"/>
      <c r="H10" s="178" t="s">
        <v>27</v>
      </c>
      <c r="I10" s="187"/>
    </row>
    <row r="11" spans="1:11" x14ac:dyDescent="0.2">
      <c r="A11" s="159"/>
      <c r="B11" s="160"/>
      <c r="C11" s="186"/>
      <c r="D11" s="186"/>
      <c r="E11" s="160"/>
      <c r="F11" s="186"/>
      <c r="G11" s="186"/>
      <c r="H11" s="160"/>
      <c r="I11" s="180"/>
    </row>
    <row r="12" spans="1:11" ht="23.4" customHeight="1" thickBot="1" x14ac:dyDescent="0.25">
      <c r="A12" s="198" t="s">
        <v>28</v>
      </c>
      <c r="B12" s="199"/>
      <c r="C12" s="199"/>
      <c r="D12" s="199"/>
      <c r="E12" s="199"/>
      <c r="F12" s="199"/>
      <c r="G12" s="199"/>
      <c r="H12" s="199"/>
      <c r="I12" s="200"/>
    </row>
    <row r="13" spans="1:11" ht="26.4" customHeight="1" x14ac:dyDescent="0.2">
      <c r="A13" s="33" t="s">
        <v>29</v>
      </c>
      <c r="B13" s="201" t="s">
        <v>30</v>
      </c>
      <c r="C13" s="202"/>
      <c r="D13" s="34" t="s">
        <v>31</v>
      </c>
      <c r="E13" s="203" t="s">
        <v>32</v>
      </c>
      <c r="F13" s="204"/>
      <c r="G13" s="34" t="s">
        <v>33</v>
      </c>
      <c r="H13" s="203" t="s">
        <v>34</v>
      </c>
      <c r="I13" s="205"/>
    </row>
    <row r="14" spans="1:11" ht="15.15" customHeight="1" x14ac:dyDescent="0.2">
      <c r="A14" s="35" t="s">
        <v>35</v>
      </c>
      <c r="B14" s="36" t="s">
        <v>36</v>
      </c>
      <c r="C14" s="37">
        <f>SUM(rozpočet!F29)</f>
        <v>0</v>
      </c>
      <c r="D14" s="206" t="s">
        <v>37</v>
      </c>
      <c r="E14" s="207"/>
      <c r="F14" s="37">
        <v>0</v>
      </c>
      <c r="G14" s="208" t="s">
        <v>38</v>
      </c>
      <c r="H14" s="209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206" t="s">
        <v>40</v>
      </c>
      <c r="E15" s="207"/>
      <c r="F15" s="37">
        <v>0</v>
      </c>
      <c r="G15" s="208" t="s">
        <v>41</v>
      </c>
      <c r="H15" s="209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206" t="s">
        <v>43</v>
      </c>
      <c r="E16" s="207"/>
      <c r="F16" s="37">
        <v>0</v>
      </c>
      <c r="G16" s="208" t="s">
        <v>44</v>
      </c>
      <c r="H16" s="209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206"/>
      <c r="E17" s="207"/>
      <c r="F17" s="40"/>
      <c r="G17" s="208" t="s">
        <v>45</v>
      </c>
      <c r="H17" s="209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206"/>
      <c r="E18" s="207"/>
      <c r="F18" s="40"/>
      <c r="G18" s="208" t="s">
        <v>47</v>
      </c>
      <c r="H18" s="209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206"/>
      <c r="E19" s="207"/>
      <c r="F19" s="40"/>
      <c r="G19" s="208" t="s">
        <v>48</v>
      </c>
      <c r="H19" s="209"/>
      <c r="I19" s="38">
        <v>0</v>
      </c>
    </row>
    <row r="20" spans="1:9" ht="15.15" customHeight="1" x14ac:dyDescent="0.2">
      <c r="A20" s="210" t="s">
        <v>49</v>
      </c>
      <c r="B20" s="211"/>
      <c r="C20" s="37">
        <v>0</v>
      </c>
      <c r="D20" s="206"/>
      <c r="E20" s="207"/>
      <c r="F20" s="40"/>
      <c r="G20" s="208"/>
      <c r="H20" s="209"/>
      <c r="I20" s="41"/>
    </row>
    <row r="21" spans="1:9" ht="15.15" customHeight="1" x14ac:dyDescent="0.2">
      <c r="A21" s="210" t="s">
        <v>50</v>
      </c>
      <c r="B21" s="211"/>
      <c r="C21" s="37">
        <v>0</v>
      </c>
      <c r="D21" s="206"/>
      <c r="E21" s="207"/>
      <c r="F21" s="40"/>
      <c r="G21" s="208"/>
      <c r="H21" s="209"/>
      <c r="I21" s="41"/>
    </row>
    <row r="22" spans="1:9" ht="16.649999999999999" customHeight="1" x14ac:dyDescent="0.2">
      <c r="A22" s="210" t="s">
        <v>51</v>
      </c>
      <c r="B22" s="211"/>
      <c r="C22" s="37">
        <f>SUM(C14:C21)</f>
        <v>0</v>
      </c>
      <c r="D22" s="212" t="s">
        <v>52</v>
      </c>
      <c r="E22" s="213"/>
      <c r="F22" s="37">
        <f>SUM(F14:F21)</f>
        <v>0</v>
      </c>
      <c r="G22" s="214" t="s">
        <v>53</v>
      </c>
      <c r="H22" s="211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224" t="s">
        <v>54</v>
      </c>
      <c r="B24" s="225"/>
      <c r="C24" s="45">
        <v>0</v>
      </c>
      <c r="I24" s="46"/>
    </row>
    <row r="25" spans="1:9" ht="15.15" customHeight="1" x14ac:dyDescent="0.2">
      <c r="A25" s="224" t="s">
        <v>55</v>
      </c>
      <c r="B25" s="225"/>
      <c r="C25" s="45">
        <v>0</v>
      </c>
      <c r="D25" s="226" t="s">
        <v>56</v>
      </c>
      <c r="E25" s="227"/>
      <c r="F25" s="45">
        <f>ROUND(C25*(14/100),2)</f>
        <v>0</v>
      </c>
      <c r="G25" s="228" t="s">
        <v>13</v>
      </c>
      <c r="H25" s="225"/>
      <c r="I25" s="47">
        <f>SUM(C24:C26)</f>
        <v>0</v>
      </c>
    </row>
    <row r="26" spans="1:9" ht="15.15" customHeight="1" x14ac:dyDescent="0.2">
      <c r="A26" s="224" t="s">
        <v>57</v>
      </c>
      <c r="B26" s="225"/>
      <c r="C26" s="45">
        <f>C22+F22+I22</f>
        <v>0</v>
      </c>
      <c r="D26" s="226" t="s">
        <v>6</v>
      </c>
      <c r="E26" s="227"/>
      <c r="F26" s="45">
        <f>ROUND(C26*(21/100),2)</f>
        <v>0</v>
      </c>
      <c r="G26" s="228" t="s">
        <v>58</v>
      </c>
      <c r="H26" s="225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46"/>
      <c r="B28" s="147"/>
      <c r="C28" s="148"/>
      <c r="D28" s="143"/>
      <c r="E28" s="144"/>
      <c r="F28" s="145"/>
      <c r="G28" s="143" t="s">
        <v>59</v>
      </c>
      <c r="H28" s="229"/>
      <c r="I28" s="230"/>
    </row>
    <row r="29" spans="1:9" ht="14.4" customHeight="1" x14ac:dyDescent="0.2">
      <c r="A29" s="149"/>
      <c r="B29" s="150"/>
      <c r="C29" s="151"/>
      <c r="D29" s="221"/>
      <c r="E29" s="222"/>
      <c r="F29" s="223"/>
      <c r="G29" s="221"/>
      <c r="H29" s="219"/>
      <c r="I29" s="220"/>
    </row>
    <row r="30" spans="1:9" ht="36.75" customHeight="1" x14ac:dyDescent="0.2">
      <c r="A30" s="149"/>
      <c r="B30" s="150"/>
      <c r="C30" s="151"/>
      <c r="D30" s="221"/>
      <c r="E30" s="222"/>
      <c r="F30" s="223"/>
      <c r="G30" s="218"/>
      <c r="H30" s="219"/>
      <c r="I30" s="220"/>
    </row>
    <row r="31" spans="1:9" ht="14.4" customHeight="1" x14ac:dyDescent="0.2">
      <c r="A31" s="149"/>
      <c r="B31" s="150"/>
      <c r="C31" s="151"/>
      <c r="D31" s="221"/>
      <c r="E31" s="222"/>
      <c r="F31" s="223"/>
      <c r="G31" s="221"/>
      <c r="H31" s="219"/>
      <c r="I31" s="220"/>
    </row>
    <row r="32" spans="1:9" ht="14.4" customHeight="1" thickBot="1" x14ac:dyDescent="0.25">
      <c r="A32" s="152"/>
      <c r="B32" s="153"/>
      <c r="C32" s="154"/>
      <c r="D32" s="215"/>
      <c r="E32" s="231"/>
      <c r="F32" s="232"/>
      <c r="G32" s="215"/>
      <c r="H32" s="216"/>
      <c r="I32" s="217"/>
    </row>
    <row r="34" spans="1:5" x14ac:dyDescent="0.2">
      <c r="B34" s="80"/>
      <c r="C34" s="80"/>
      <c r="D34" s="80"/>
      <c r="E34" s="80"/>
    </row>
    <row r="35" spans="1:5" x14ac:dyDescent="0.2">
      <c r="A35" s="81"/>
      <c r="B35" s="80"/>
      <c r="C35" s="80"/>
      <c r="D35" s="80"/>
      <c r="E35" s="80"/>
    </row>
    <row r="36" spans="1:5" x14ac:dyDescent="0.2">
      <c r="A36" s="82"/>
      <c r="B36" s="81"/>
      <c r="C36" s="81"/>
      <c r="D36" s="81"/>
      <c r="E36" s="81"/>
    </row>
    <row r="37" spans="1:5" x14ac:dyDescent="0.2">
      <c r="A37" s="82"/>
      <c r="B37" s="81"/>
      <c r="C37" s="81"/>
      <c r="D37" s="81"/>
      <c r="E37" s="81"/>
    </row>
    <row r="38" spans="1:5" x14ac:dyDescent="0.2">
      <c r="A38" s="82"/>
      <c r="B38" s="81"/>
      <c r="C38" s="81"/>
      <c r="D38" s="81"/>
      <c r="E38" s="81"/>
    </row>
    <row r="39" spans="1:5" x14ac:dyDescent="0.2">
      <c r="A39" s="82"/>
      <c r="B39" s="81"/>
      <c r="C39" s="81"/>
      <c r="D39" s="81"/>
      <c r="E39" s="81"/>
    </row>
    <row r="40" spans="1:5" x14ac:dyDescent="0.2">
      <c r="A40" s="82"/>
      <c r="B40" s="81"/>
      <c r="C40" s="81"/>
      <c r="D40" s="81"/>
      <c r="E40" s="81"/>
    </row>
    <row r="41" spans="1:5" x14ac:dyDescent="0.2">
      <c r="B41" s="80"/>
      <c r="C41" s="80"/>
      <c r="D41" s="80"/>
      <c r="E41" s="80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A6" zoomScale="120" zoomScaleNormal="120" workbookViewId="0">
      <selection activeCell="M20" sqref="M20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710937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3" style="1" hidden="1" customWidth="1"/>
    <col min="11" max="16384" width="10.42578125" style="1"/>
  </cols>
  <sheetData>
    <row r="1" spans="1:10" ht="27.75" customHeight="1" x14ac:dyDescent="0.2">
      <c r="A1" s="233" t="s">
        <v>5</v>
      </c>
      <c r="B1" s="233"/>
      <c r="C1" s="233"/>
      <c r="D1" s="233"/>
      <c r="E1" s="233"/>
      <c r="F1" s="233"/>
      <c r="G1" s="1"/>
    </row>
    <row r="2" spans="1:10" ht="12.75" customHeight="1" x14ac:dyDescent="0.25">
      <c r="A2" s="18" t="s">
        <v>93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94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91</v>
      </c>
      <c r="E7" s="13"/>
      <c r="F7" s="52" t="s">
        <v>5</v>
      </c>
      <c r="G7" s="57" t="s">
        <v>61</v>
      </c>
    </row>
    <row r="8" spans="1:10" ht="12.75" customHeight="1" x14ac:dyDescent="0.25">
      <c r="A8" s="13" t="s">
        <v>90</v>
      </c>
      <c r="B8" s="14"/>
      <c r="C8" s="17"/>
      <c r="D8" s="103" t="s">
        <v>95</v>
      </c>
      <c r="E8" s="83" t="s">
        <v>5</v>
      </c>
      <c r="F8" s="53" t="s">
        <v>5</v>
      </c>
      <c r="G8" s="57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9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0" s="20" customFormat="1" ht="15" x14ac:dyDescent="0.2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1">
        <f t="shared" ref="F12:F28" si="0">E12*D12</f>
        <v>0</v>
      </c>
      <c r="G12" s="62"/>
      <c r="H12" s="63"/>
      <c r="I12" s="64"/>
      <c r="J12" s="50"/>
    </row>
    <row r="13" spans="1:10" s="20" customFormat="1" ht="15" x14ac:dyDescent="0.2">
      <c r="A13" s="92">
        <v>113728</v>
      </c>
      <c r="B13" s="93" t="s">
        <v>69</v>
      </c>
      <c r="C13" s="94" t="s">
        <v>64</v>
      </c>
      <c r="D13" s="95">
        <v>705.4</v>
      </c>
      <c r="E13" s="85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2">
        <v>919111</v>
      </c>
      <c r="B14" s="93" t="s">
        <v>68</v>
      </c>
      <c r="C14" s="94" t="s">
        <v>17</v>
      </c>
      <c r="D14" s="95">
        <v>13.6</v>
      </c>
      <c r="E14" s="85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2">
        <v>93818</v>
      </c>
      <c r="B15" s="93" t="s">
        <v>67</v>
      </c>
      <c r="C15" s="94" t="s">
        <v>2</v>
      </c>
      <c r="D15" s="104">
        <v>20155.2</v>
      </c>
      <c r="E15" s="85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2" t="s">
        <v>72</v>
      </c>
      <c r="B16" s="93" t="s">
        <v>80</v>
      </c>
      <c r="C16" s="94" t="s">
        <v>64</v>
      </c>
      <c r="D16" s="104">
        <v>403.1</v>
      </c>
      <c r="E16" s="85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2">
      <c r="A17" s="92">
        <v>572223</v>
      </c>
      <c r="B17" s="93" t="s">
        <v>66</v>
      </c>
      <c r="C17" s="94" t="s">
        <v>2</v>
      </c>
      <c r="D17" s="104">
        <v>20155.2</v>
      </c>
      <c r="E17" s="85"/>
      <c r="F17" s="72">
        <f t="shared" si="0"/>
        <v>0</v>
      </c>
      <c r="G17" s="65"/>
      <c r="H17" s="68"/>
      <c r="I17" s="67"/>
      <c r="J17" s="51"/>
    </row>
    <row r="18" spans="1:14" s="49" customFormat="1" ht="15" x14ac:dyDescent="0.2">
      <c r="A18" s="96" t="s">
        <v>65</v>
      </c>
      <c r="B18" s="97" t="s">
        <v>92</v>
      </c>
      <c r="C18" s="94" t="s">
        <v>2</v>
      </c>
      <c r="D18" s="105">
        <v>10077.6</v>
      </c>
      <c r="E18" s="86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2">
      <c r="A19" s="92">
        <v>113761</v>
      </c>
      <c r="B19" s="93" t="s">
        <v>81</v>
      </c>
      <c r="C19" s="94" t="s">
        <v>4</v>
      </c>
      <c r="D19" s="95">
        <v>13.6</v>
      </c>
      <c r="E19" s="85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2">
        <v>931311</v>
      </c>
      <c r="B20" s="93" t="s">
        <v>82</v>
      </c>
      <c r="C20" s="94" t="s">
        <v>4</v>
      </c>
      <c r="D20" s="95">
        <v>13.6</v>
      </c>
      <c r="E20" s="85"/>
      <c r="F20" s="72">
        <f t="shared" si="0"/>
        <v>0</v>
      </c>
      <c r="G20" s="65"/>
      <c r="H20" s="68"/>
      <c r="I20" s="67"/>
      <c r="J20" s="51" t="s">
        <v>5</v>
      </c>
    </row>
    <row r="21" spans="1:14" s="20" customFormat="1" ht="22.5" customHeight="1" x14ac:dyDescent="0.2">
      <c r="A21" s="92" t="s">
        <v>11</v>
      </c>
      <c r="B21" s="93" t="s">
        <v>97</v>
      </c>
      <c r="C21" s="94" t="s">
        <v>2</v>
      </c>
      <c r="D21" s="95">
        <v>375</v>
      </c>
      <c r="E21" s="85">
        <f>sanace!F13</f>
        <v>0</v>
      </c>
      <c r="F21" s="72">
        <f t="shared" si="0"/>
        <v>0</v>
      </c>
      <c r="G21" s="65"/>
      <c r="H21" s="68"/>
      <c r="I21" s="67"/>
      <c r="J21" s="108" t="s">
        <v>5</v>
      </c>
    </row>
    <row r="22" spans="1:14" s="20" customFormat="1" ht="15" x14ac:dyDescent="0.2">
      <c r="A22" s="92">
        <v>89921</v>
      </c>
      <c r="B22" s="93" t="s">
        <v>96</v>
      </c>
      <c r="C22" s="94" t="s">
        <v>60</v>
      </c>
      <c r="D22" s="95">
        <v>4</v>
      </c>
      <c r="E22" s="85"/>
      <c r="F22" s="72">
        <f t="shared" si="0"/>
        <v>0</v>
      </c>
      <c r="G22" s="65"/>
      <c r="H22" s="68"/>
      <c r="I22" s="67"/>
      <c r="J22" s="51"/>
    </row>
    <row r="23" spans="1:14" s="20" customFormat="1" ht="15" x14ac:dyDescent="0.2">
      <c r="A23" s="92">
        <v>12922</v>
      </c>
      <c r="B23" s="93" t="s">
        <v>83</v>
      </c>
      <c r="C23" s="94" t="s">
        <v>2</v>
      </c>
      <c r="D23" s="95">
        <v>1482</v>
      </c>
      <c r="E23" s="87"/>
      <c r="F23" s="72">
        <f t="shared" si="0"/>
        <v>0</v>
      </c>
      <c r="G23" s="65">
        <v>0.126</v>
      </c>
      <c r="H23" s="66">
        <f>D23*G23</f>
        <v>186.732</v>
      </c>
      <c r="I23" s="67"/>
      <c r="J23" s="51"/>
    </row>
    <row r="24" spans="1:14" s="20" customFormat="1" ht="15" x14ac:dyDescent="0.2">
      <c r="A24" s="92">
        <v>56962</v>
      </c>
      <c r="B24" s="93" t="s">
        <v>84</v>
      </c>
      <c r="C24" s="94" t="s">
        <v>2</v>
      </c>
      <c r="D24" s="95">
        <v>1482</v>
      </c>
      <c r="E24" s="87"/>
      <c r="F24" s="72">
        <f t="shared" si="0"/>
        <v>0</v>
      </c>
      <c r="G24" s="65"/>
      <c r="H24" s="68"/>
      <c r="I24" s="67"/>
      <c r="J24" s="51"/>
    </row>
    <row r="25" spans="1:14" s="20" customFormat="1" ht="15" customHeight="1" x14ac:dyDescent="0.2">
      <c r="A25" s="98" t="s">
        <v>87</v>
      </c>
      <c r="B25" s="93" t="s">
        <v>88</v>
      </c>
      <c r="C25" s="94" t="s">
        <v>3</v>
      </c>
      <c r="D25" s="104">
        <v>207.48</v>
      </c>
      <c r="E25" s="87"/>
      <c r="F25" s="72">
        <f t="shared" si="0"/>
        <v>0</v>
      </c>
      <c r="G25" s="65"/>
      <c r="H25" s="68"/>
      <c r="I25" s="67"/>
      <c r="J25" s="51"/>
      <c r="N25" s="107"/>
    </row>
    <row r="26" spans="1:14" s="20" customFormat="1" ht="15.75" customHeight="1" x14ac:dyDescent="0.2">
      <c r="A26" s="92">
        <v>91228</v>
      </c>
      <c r="B26" s="93" t="s">
        <v>85</v>
      </c>
      <c r="C26" s="94" t="s">
        <v>60</v>
      </c>
      <c r="D26" s="95">
        <v>54</v>
      </c>
      <c r="E26" s="85"/>
      <c r="F26" s="72">
        <f t="shared" si="0"/>
        <v>0</v>
      </c>
      <c r="G26" s="65"/>
      <c r="H26" s="68"/>
      <c r="I26" s="67"/>
      <c r="J26" s="51"/>
    </row>
    <row r="27" spans="1:14" s="20" customFormat="1" ht="16.5" customHeight="1" x14ac:dyDescent="0.2">
      <c r="A27" s="138">
        <v>91551</v>
      </c>
      <c r="B27" s="139" t="s">
        <v>108</v>
      </c>
      <c r="C27" s="140" t="s">
        <v>60</v>
      </c>
      <c r="D27" s="141">
        <v>1</v>
      </c>
      <c r="E27" s="142"/>
      <c r="F27" s="74">
        <f t="shared" si="0"/>
        <v>0</v>
      </c>
      <c r="G27" s="65"/>
      <c r="H27" s="68"/>
      <c r="I27" s="67"/>
      <c r="J27" s="51"/>
    </row>
    <row r="28" spans="1:14" s="20" customFormat="1" ht="15.6" thickBot="1" x14ac:dyDescent="0.25">
      <c r="A28" s="99">
        <v>915111</v>
      </c>
      <c r="B28" s="100" t="s">
        <v>86</v>
      </c>
      <c r="C28" s="101" t="s">
        <v>2</v>
      </c>
      <c r="D28" s="102">
        <v>370.5</v>
      </c>
      <c r="E28" s="106"/>
      <c r="F28" s="74">
        <f t="shared" si="0"/>
        <v>0</v>
      </c>
      <c r="G28" s="62"/>
      <c r="H28" s="63"/>
      <c r="I28" s="64"/>
      <c r="J28" s="50"/>
    </row>
    <row r="29" spans="1:14" s="20" customFormat="1" ht="15" x14ac:dyDescent="0.2">
      <c r="A29" s="75"/>
      <c r="B29" s="76" t="s">
        <v>13</v>
      </c>
      <c r="C29" s="76"/>
      <c r="D29" s="76"/>
      <c r="E29" s="77" t="s">
        <v>5</v>
      </c>
      <c r="F29" s="78">
        <f>SUM(F12:F28)</f>
        <v>0</v>
      </c>
      <c r="G29" s="69"/>
      <c r="H29" s="69"/>
      <c r="I29" s="70"/>
    </row>
    <row r="30" spans="1:14" s="20" customFormat="1" ht="15" x14ac:dyDescent="0.2">
      <c r="A30" s="25"/>
      <c r="B30" s="24" t="s">
        <v>6</v>
      </c>
      <c r="C30" s="24"/>
      <c r="D30" s="24"/>
      <c r="E30" s="26" t="s">
        <v>5</v>
      </c>
      <c r="F30" s="27">
        <f>F29*0.21</f>
        <v>0</v>
      </c>
      <c r="G30" s="69"/>
      <c r="H30" s="69"/>
      <c r="I30" s="70"/>
    </row>
    <row r="31" spans="1:14" s="20" customFormat="1" ht="15.6" thickBot="1" x14ac:dyDescent="0.25">
      <c r="A31" s="28"/>
      <c r="B31" s="29" t="s">
        <v>14</v>
      </c>
      <c r="C31" s="29"/>
      <c r="D31" s="29"/>
      <c r="E31" s="30" t="s">
        <v>5</v>
      </c>
      <c r="F31" s="31">
        <f>F30+F29</f>
        <v>0</v>
      </c>
      <c r="G31" s="69"/>
      <c r="H31" s="69"/>
      <c r="I31" s="70"/>
    </row>
    <row r="32" spans="1:14" ht="24" customHeight="1" x14ac:dyDescent="0.2">
      <c r="G32" s="69"/>
      <c r="H32" s="69"/>
      <c r="I32" s="70"/>
      <c r="J32" s="20"/>
    </row>
    <row r="33" spans="7:10" ht="12" customHeight="1" x14ac:dyDescent="0.2">
      <c r="G33" s="69"/>
      <c r="H33" s="69"/>
      <c r="I33" s="70"/>
      <c r="J33" s="20"/>
    </row>
    <row r="34" spans="7:10" ht="12" customHeight="1" x14ac:dyDescent="0.2">
      <c r="G34" s="69"/>
      <c r="H34" s="69"/>
      <c r="I34" s="70"/>
      <c r="J34" s="20"/>
    </row>
    <row r="35" spans="7:10" ht="12" customHeight="1" x14ac:dyDescent="0.2">
      <c r="G35" s="69"/>
      <c r="H35" s="69"/>
      <c r="I35" s="20"/>
      <c r="J35" s="20"/>
    </row>
    <row r="36" spans="7:10" ht="12" customHeight="1" x14ac:dyDescent="0.2">
      <c r="G36" s="69"/>
      <c r="H36" s="69"/>
      <c r="I36" s="20"/>
      <c r="J36" s="20"/>
    </row>
    <row r="37" spans="7:10" ht="12" customHeight="1" x14ac:dyDescent="0.2">
      <c r="G37" s="69"/>
      <c r="H37" s="69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52E5-00BD-4E12-8524-B379ACC5ED2E}">
  <sheetPr>
    <pageSetUpPr fitToPage="1"/>
  </sheetPr>
  <dimension ref="A1:K15"/>
  <sheetViews>
    <sheetView showGridLines="0" zoomScale="120" zoomScaleNormal="120" workbookViewId="0">
      <selection activeCell="H8" sqref="H8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3" t="s">
        <v>5</v>
      </c>
      <c r="B1" s="233"/>
      <c r="C1" s="233"/>
      <c r="D1" s="233"/>
      <c r="E1" s="233"/>
      <c r="F1" s="233"/>
      <c r="G1" s="233"/>
    </row>
    <row r="2" spans="1:11" ht="21.75" customHeight="1" x14ac:dyDescent="0.3">
      <c r="A2" s="109" t="s">
        <v>98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109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79" t="s">
        <v>73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110">
        <v>21461</v>
      </c>
      <c r="B6" s="111" t="s">
        <v>99</v>
      </c>
      <c r="C6" s="112" t="s">
        <v>2</v>
      </c>
      <c r="D6" s="113">
        <v>1</v>
      </c>
      <c r="E6" s="114"/>
      <c r="F6" s="38">
        <f t="shared" ref="F6:F11" si="0">E6*D6</f>
        <v>0</v>
      </c>
      <c r="I6" s="70"/>
      <c r="K6" s="135"/>
    </row>
    <row r="7" spans="1:11" s="120" customFormat="1" ht="30" x14ac:dyDescent="0.2">
      <c r="A7" s="115" t="s">
        <v>100</v>
      </c>
      <c r="B7" s="116" t="s">
        <v>101</v>
      </c>
      <c r="C7" s="117" t="s">
        <v>3</v>
      </c>
      <c r="D7" s="118">
        <v>0.92</v>
      </c>
      <c r="E7" s="119"/>
      <c r="F7" s="38">
        <f t="shared" si="0"/>
        <v>0</v>
      </c>
      <c r="I7" s="137"/>
      <c r="K7" s="136"/>
    </row>
    <row r="8" spans="1:11" s="20" customFormat="1" ht="15" x14ac:dyDescent="0.2">
      <c r="A8" s="121">
        <v>122938</v>
      </c>
      <c r="B8" s="24" t="s">
        <v>102</v>
      </c>
      <c r="C8" s="117" t="s">
        <v>64</v>
      </c>
      <c r="D8" s="118">
        <v>0.35</v>
      </c>
      <c r="E8" s="119"/>
      <c r="F8" s="38">
        <f t="shared" si="0"/>
        <v>0</v>
      </c>
      <c r="I8" s="70"/>
      <c r="K8" s="135"/>
    </row>
    <row r="9" spans="1:11" s="20" customFormat="1" ht="15" x14ac:dyDescent="0.2">
      <c r="A9" s="121">
        <v>56333</v>
      </c>
      <c r="B9" s="24" t="s">
        <v>103</v>
      </c>
      <c r="C9" s="117" t="s">
        <v>2</v>
      </c>
      <c r="D9" s="118">
        <v>1</v>
      </c>
      <c r="E9" s="119"/>
      <c r="F9" s="38">
        <f t="shared" si="0"/>
        <v>0</v>
      </c>
      <c r="I9" s="70"/>
      <c r="K9" s="135"/>
    </row>
    <row r="10" spans="1:11" s="20" customFormat="1" ht="15" x14ac:dyDescent="0.2">
      <c r="A10" s="121">
        <v>567104</v>
      </c>
      <c r="B10" s="24" t="s">
        <v>104</v>
      </c>
      <c r="C10" s="117" t="s">
        <v>64</v>
      </c>
      <c r="D10" s="118">
        <v>0.13</v>
      </c>
      <c r="E10" s="119"/>
      <c r="F10" s="38">
        <f t="shared" si="0"/>
        <v>0</v>
      </c>
      <c r="I10" s="70"/>
      <c r="K10" s="135"/>
    </row>
    <row r="11" spans="1:11" s="20" customFormat="1" ht="15" x14ac:dyDescent="0.2">
      <c r="A11" s="121">
        <v>572123</v>
      </c>
      <c r="B11" s="24" t="s">
        <v>105</v>
      </c>
      <c r="C11" s="117" t="s">
        <v>2</v>
      </c>
      <c r="D11" s="118">
        <v>1</v>
      </c>
      <c r="E11" s="119"/>
      <c r="F11" s="38">
        <f t="shared" si="0"/>
        <v>0</v>
      </c>
      <c r="I11" s="70"/>
      <c r="K11" s="135"/>
    </row>
    <row r="12" spans="1:11" s="20" customFormat="1" ht="15.6" thickBot="1" x14ac:dyDescent="0.25">
      <c r="A12" s="122" t="s">
        <v>72</v>
      </c>
      <c r="B12" s="123" t="s">
        <v>106</v>
      </c>
      <c r="C12" s="124" t="s">
        <v>64</v>
      </c>
      <c r="D12" s="125">
        <v>7.0000000000000007E-2</v>
      </c>
      <c r="E12" s="126"/>
      <c r="F12" s="127">
        <f>ROUND(E12*D12,0)</f>
        <v>0</v>
      </c>
      <c r="I12" s="70"/>
      <c r="K12" s="135"/>
    </row>
    <row r="13" spans="1:11" s="134" customFormat="1" ht="16.2" thickBot="1" x14ac:dyDescent="0.25">
      <c r="A13" s="128"/>
      <c r="B13" s="129" t="s">
        <v>107</v>
      </c>
      <c r="C13" s="130" t="s">
        <v>2</v>
      </c>
      <c r="D13" s="131">
        <v>1</v>
      </c>
      <c r="E13" s="132" t="s">
        <v>5</v>
      </c>
      <c r="F13" s="133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2024-07-18T05:22:55Z</dcterms:modified>
</cp:coreProperties>
</file>