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tavební rozpočet" sheetId="1" r:id="rId1"/>
    <sheet name="Krycí list rozpočtu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<sst xmlns="http://schemas.openxmlformats.org/spreadsheetml/2006/main" count="126" uniqueCount="97">
  <si>
    <t>MJ</t>
  </si>
  <si>
    <t xml:space="preserve">Zhotovitel: </t>
  </si>
  <si>
    <t>bm</t>
  </si>
  <si>
    <t>m2</t>
  </si>
  <si>
    <t>Čištění vozovek samosběrem</t>
  </si>
  <si>
    <t>m3</t>
  </si>
  <si>
    <t>ks</t>
  </si>
  <si>
    <t>VÚ šoupata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</si>
  <si>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</si>
  <si>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</si>
  <si>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</si>
  <si>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</si>
  <si>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</si>
  <si>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</si>
  <si>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</si>
  <si>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</si>
  <si>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</si>
  <si>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</si>
  <si>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</si>
  <si>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Frézování spár</t>
  </si>
  <si>
    <t>Zalévání spár asfaltovou zálivkou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</si>
  <si>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</si>
  <si>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</si>
  <si>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</si>
  <si>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Seříznutí krajnice</t>
  </si>
  <si>
    <t>ACO 11S  50/70 tl. 5 cm, vč. postřiku živ. spojovacího 0,5 kg/m2</t>
  </si>
  <si>
    <t xml:space="preserve">VÚ šachty, vpusti </t>
  </si>
  <si>
    <t>Sanace konstrukčních vrstev tl. 35 cm (dle technické specifikace)</t>
  </si>
  <si>
    <t>DIO  vč. zajištění, zjištění a vytyčení inž. sítí , geodetické zaměření stavby</t>
  </si>
  <si>
    <t xml:space="preserve">vyrovnávka ACl 16 S    </t>
  </si>
  <si>
    <t xml:space="preserve">VDZ - vodící proužky +  středová čára V2 -12,5 plast, hladké </t>
  </si>
  <si>
    <t>skládkovné (krajnice)</t>
  </si>
  <si>
    <t>Vod. přemístění materiálu na skládku  (krajnice)</t>
  </si>
  <si>
    <t>VDZ plošné (plast)</t>
  </si>
  <si>
    <t>574A43</t>
  </si>
  <si>
    <t>VDZ plošné (plast) - symboly</t>
  </si>
  <si>
    <t>Frézování zpevněných asfalt ploch s odvozem do 20km ( 5cm)</t>
  </si>
  <si>
    <t xml:space="preserve">zpevnění krajnic z recyklátu do tl. 100mm vč. dodávky recyklátu </t>
  </si>
  <si>
    <t>čištění příkopu</t>
  </si>
  <si>
    <t>Objekt:     silnice  III/00516 a III/0059</t>
  </si>
  <si>
    <r>
      <t xml:space="preserve">Místo:    </t>
    </r>
    <r>
      <rPr>
        <b/>
        <sz val="11"/>
        <rFont val="Arial CE"/>
        <family val="2"/>
      </rPr>
      <t>km  4,278 - 5,731 a 0,000 - 1,327</t>
    </r>
  </si>
  <si>
    <t>zpracoval: Raboch J.</t>
  </si>
  <si>
    <r>
      <t xml:space="preserve">Stavba:    </t>
    </r>
    <r>
      <rPr>
        <b/>
        <sz val="12"/>
        <rFont val="Arial CE"/>
        <family val="2"/>
      </rPr>
      <t xml:space="preserve"> III/00516 a III/0059 Zbuzany - průtah</t>
    </r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</si>
  <si>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</si>
  <si>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</si>
  <si>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</si>
  <si>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</si>
  <si>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</si>
  <si>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</si>
  <si>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Opravy 2018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</si>
  <si>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</si>
  <si>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</si>
  <si>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</si>
  <si>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</si>
  <si>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</si>
  <si>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</si>
  <si>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</si>
  <si>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</si>
  <si>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</si>
  <si>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</si>
  <si>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</si>
  <si>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</si>
  <si>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</si>
  <si>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</si>
  <si>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</si>
  <si>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</si>
  <si>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</si>
  <si>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</si>
  <si>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</si>
  <si>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</si>
  <si>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</si>
  <si>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</si>
  <si>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</si>
  <si>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</si>
  <si>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</si>
  <si>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</si>
  <si>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</si>
  <si>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</si>
  <si>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</si>
  <si>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</si>
  <si>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</si>
  <si>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</si>
  <si>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</si>
  <si>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</si>
  <si>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</si>
  <si>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</si>
  <si>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</si>
  <si>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</si>
  <si>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</si>
  <si>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</si>
  <si>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</si>
  <si>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</si>
  <si>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</si>
  <si>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</si>
  <si>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III/00516 a III/0059 Zbuzany - průtah</t>
  </si>
  <si>
    <t xml:space="preserve">silnice  III/00516 a III/0059                                       km  4,278 - 5,731 a 0,000 - 1,327                                  </t>
  </si>
  <si>
    <t xml:space="preserve">dne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</si>
</sst>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7" applyNumberFormat="1" applyFont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166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34" borderId="20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22" xfId="0" applyNumberFormat="1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vertical="top"/>
      <protection/>
    </xf>
    <xf numFmtId="4" fontId="9" fillId="0" borderId="23" xfId="0" applyNumberFormat="1" applyFont="1" applyBorder="1" applyAlignment="1" applyProtection="1">
      <alignment horizontal="right" vertical="top"/>
      <protection/>
    </xf>
    <xf numFmtId="4" fontId="10" fillId="0" borderId="24" xfId="0" applyNumberFormat="1" applyFont="1" applyBorder="1" applyAlignment="1" applyProtection="1">
      <alignment vertical="top"/>
      <protection/>
    </xf>
    <xf numFmtId="168" fontId="9" fillId="0" borderId="12" xfId="0" applyNumberFormat="1" applyFont="1" applyFill="1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17" fillId="35" borderId="17" xfId="0" applyNumberFormat="1" applyFont="1" applyFill="1" applyBorder="1" applyAlignment="1" applyProtection="1">
      <alignment horizontal="center" vertical="center"/>
      <protection/>
    </xf>
    <xf numFmtId="49" fontId="17" fillId="35" borderId="10" xfId="0" applyNumberFormat="1" applyFont="1" applyFill="1" applyBorder="1" applyAlignment="1" applyProtection="1">
      <alignment horizontal="center" vertical="center"/>
      <protection/>
    </xf>
    <xf numFmtId="49" fontId="19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25" xfId="0" applyNumberFormat="1" applyFont="1" applyFill="1" applyBorder="1" applyAlignment="1" applyProtection="1">
      <alignment vertical="center"/>
      <protection/>
    </xf>
    <xf numFmtId="0" fontId="14" fillId="0" borderId="26" xfId="0" applyNumberFormat="1" applyFont="1" applyFill="1" applyBorder="1" applyAlignment="1" applyProtection="1">
      <alignment vertical="center"/>
      <protection/>
    </xf>
    <xf numFmtId="0" fontId="14" fillId="0" borderId="27" xfId="0" applyNumberFormat="1" applyFont="1" applyFill="1" applyBorder="1" applyAlignment="1" applyProtection="1">
      <alignment vertical="center"/>
      <protection/>
    </xf>
    <xf numFmtId="4" fontId="19" fillId="35" borderId="12" xfId="0" applyNumberFormat="1" applyFont="1" applyFill="1" applyBorder="1" applyAlignment="1" applyProtection="1">
      <alignment horizontal="right" vertical="center"/>
      <protection/>
    </xf>
    <xf numFmtId="0" fontId="14" fillId="0" borderId="28" xfId="0" applyNumberFormat="1" applyFont="1" applyFill="1" applyBorder="1" applyAlignment="1" applyProtection="1">
      <alignment vertical="center"/>
      <protection/>
    </xf>
    <xf numFmtId="4" fontId="19" fillId="35" borderId="13" xfId="0" applyNumberFormat="1" applyFont="1" applyFill="1" applyBorder="1" applyAlignment="1" applyProtection="1">
      <alignment horizontal="right" vertical="center"/>
      <protection/>
    </xf>
    <xf numFmtId="0" fontId="14" fillId="0" borderId="2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2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4" fillId="0" borderId="31" xfId="0" applyFont="1" applyBorder="1" applyAlignment="1" applyProtection="1">
      <alignment vertical="center" wrapText="1"/>
      <protection/>
    </xf>
    <xf numFmtId="0" fontId="14" fillId="0" borderId="32" xfId="0" applyFont="1" applyBorder="1" applyAlignment="1" applyProtection="1">
      <alignment vertical="center" wrapText="1"/>
      <protection/>
    </xf>
    <xf numFmtId="0" fontId="14" fillId="0" borderId="33" xfId="0" applyFont="1" applyBorder="1" applyAlignment="1" applyProtection="1">
      <alignment vertical="center" wrapText="1"/>
      <protection/>
    </xf>
    <xf numFmtId="14" fontId="14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13" xfId="0" applyNumberFormat="1" applyFont="1" applyFill="1" applyBorder="1" applyAlignment="1" applyProtection="1">
      <alignment horizontal="left" vertical="center"/>
      <protection/>
    </xf>
    <xf numFmtId="49" fontId="16" fillId="0" borderId="29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9" fillId="0" borderId="18" xfId="0" applyNumberFormat="1" applyFont="1" applyFill="1" applyBorder="1" applyAlignment="1" applyProtection="1">
      <alignment horizontal="left" vertical="center"/>
      <protection/>
    </xf>
    <xf numFmtId="0" fontId="19" fillId="0" borderId="12" xfId="0" applyNumberFormat="1" applyFont="1" applyFill="1" applyBorder="1" applyAlignment="1" applyProtection="1">
      <alignment horizontal="left" vertical="center"/>
      <protection/>
    </xf>
    <xf numFmtId="49" fontId="19" fillId="0" borderId="12" xfId="0" applyNumberFormat="1" applyFont="1" applyFill="1" applyBorder="1" applyAlignment="1" applyProtection="1">
      <alignment horizontal="left" vertical="center"/>
      <protection/>
    </xf>
    <xf numFmtId="49" fontId="19" fillId="35" borderId="18" xfId="0" applyNumberFormat="1" applyFont="1" applyFill="1" applyBorder="1" applyAlignment="1" applyProtection="1">
      <alignment horizontal="left" vertical="center"/>
      <protection/>
    </xf>
    <xf numFmtId="0" fontId="19" fillId="35" borderId="12" xfId="0" applyNumberFormat="1" applyFont="1" applyFill="1" applyBorder="1" applyAlignment="1" applyProtection="1">
      <alignment horizontal="left" vertical="center"/>
      <protection/>
    </xf>
    <xf numFmtId="49" fontId="19" fillId="35" borderId="12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KSUS\ZBRASLAV\PROVOZN&#205;%20&#218;SEK\Stavby%202018%20SFDI%20a%20NZ\Opravy%202018\III-11611%20a%20III-11612,%20Lod&#283;nice\III-11611%20a%20III-11612,%20Lod&#283;nice%20-%20rozpo&#269;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ební rozpočet"/>
      <sheetName val="Krycí list rozpočtu"/>
    </sheetNames>
    <sheetDataSet>
      <sheetData sheetId="0">
        <row r="12">
          <cell r="O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Y13">
            <v>0</v>
          </cell>
          <cell r="Z13">
            <v>0</v>
          </cell>
        </row>
        <row r="15">
          <cell r="Y15">
            <v>0</v>
          </cell>
          <cell r="Z15">
            <v>0</v>
          </cell>
        </row>
        <row r="16">
          <cell r="Y16">
            <v>0</v>
          </cell>
          <cell r="Z16">
            <v>0</v>
          </cell>
        </row>
        <row r="17">
          <cell r="Y17">
            <v>0</v>
          </cell>
          <cell r="Z17">
            <v>0</v>
          </cell>
        </row>
        <row r="18">
          <cell r="Y18">
            <v>0</v>
          </cell>
          <cell r="Z18">
            <v>0</v>
          </cell>
        </row>
        <row r="20">
          <cell r="Y20">
            <v>0</v>
          </cell>
          <cell r="Z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view="pageBreakPreview" zoomScale="60" zoomScalePageLayoutView="0" workbookViewId="0" topLeftCell="A1">
      <selection activeCell="H13" sqref="H13"/>
    </sheetView>
  </sheetViews>
  <sheetFormatPr defaultColWidth="10.5" defaultRowHeight="12" customHeight="1"/>
  <cols>
    <col min="1" max="1" width="16.33203125" style="2" customWidth="1"/>
    <col min="2" max="2" width="87.8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79" t="s">
        <v>10</v>
      </c>
      <c r="B1" s="79"/>
      <c r="C1" s="79"/>
      <c r="D1" s="79"/>
      <c r="E1" s="79"/>
      <c r="F1" s="79"/>
      <c r="G1" s="79"/>
    </row>
    <row r="2" spans="1:7" s="6" customFormat="1" ht="12.75" customHeight="1">
      <c r="A2" s="21" t="s">
        <v>42</v>
      </c>
      <c r="B2" s="7"/>
      <c r="C2" s="22" t="s">
        <v>10</v>
      </c>
      <c r="D2" s="7"/>
      <c r="E2" s="7"/>
      <c r="F2" s="7"/>
      <c r="G2" s="7"/>
    </row>
    <row r="3" spans="1:7" s="6" customFormat="1" ht="12.75" customHeight="1">
      <c r="A3" s="21" t="s">
        <v>39</v>
      </c>
      <c r="B3" s="7"/>
      <c r="C3" s="7"/>
      <c r="D3" s="7"/>
      <c r="E3" s="14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 t="s">
        <v>10</v>
      </c>
    </row>
    <row r="6" spans="1:7" s="6" customFormat="1" ht="12.75" customHeight="1">
      <c r="A6" s="14" t="s">
        <v>23</v>
      </c>
      <c r="B6" s="14"/>
      <c r="C6" s="19"/>
      <c r="D6" s="14"/>
      <c r="E6" s="14"/>
      <c r="F6" s="14"/>
      <c r="G6" s="14"/>
    </row>
    <row r="7" spans="1:7" s="6" customFormat="1" ht="12.75" customHeight="1">
      <c r="A7" s="14" t="s">
        <v>1</v>
      </c>
      <c r="B7" s="14"/>
      <c r="C7" s="19"/>
      <c r="D7" s="14"/>
      <c r="E7" s="14"/>
      <c r="F7" s="14"/>
      <c r="G7" s="14" t="s">
        <v>10</v>
      </c>
    </row>
    <row r="8" spans="1:7" s="6" customFormat="1" ht="12.75" customHeight="1">
      <c r="A8" s="14" t="s">
        <v>40</v>
      </c>
      <c r="B8" s="15"/>
      <c r="C8" s="20"/>
      <c r="D8" s="15"/>
      <c r="E8" s="16"/>
      <c r="F8" s="17" t="s">
        <v>41</v>
      </c>
      <c r="G8" s="14" t="s">
        <v>10</v>
      </c>
    </row>
    <row r="9" spans="1:7" s="6" customFormat="1" ht="15" customHeight="1">
      <c r="A9" s="18"/>
      <c r="B9" s="18"/>
      <c r="C9" s="18"/>
      <c r="D9" s="18"/>
      <c r="E9" s="14"/>
      <c r="F9" s="14" t="s">
        <v>96</v>
      </c>
      <c r="G9" s="18"/>
    </row>
    <row r="10" ht="24" customHeight="1" thickBot="1"/>
    <row r="11" spans="1:6" s="23" customFormat="1" ht="15.75" thickBot="1">
      <c r="A11" s="30" t="s">
        <v>12</v>
      </c>
      <c r="B11" s="31" t="s">
        <v>13</v>
      </c>
      <c r="C11" s="32" t="s">
        <v>0</v>
      </c>
      <c r="D11" s="31" t="s">
        <v>14</v>
      </c>
      <c r="E11" s="31" t="s">
        <v>15</v>
      </c>
      <c r="F11" s="33" t="s">
        <v>16</v>
      </c>
    </row>
    <row r="12" spans="1:11" s="23" customFormat="1" ht="15">
      <c r="A12" s="34" t="s">
        <v>17</v>
      </c>
      <c r="B12" s="35" t="s">
        <v>28</v>
      </c>
      <c r="C12" s="36" t="s">
        <v>18</v>
      </c>
      <c r="D12" s="41">
        <v>1</v>
      </c>
      <c r="E12" s="26">
        <v>0</v>
      </c>
      <c r="F12" s="27">
        <f aca="true" t="shared" si="0" ref="F12:F19">E12*D12</f>
        <v>0</v>
      </c>
      <c r="I12" s="24"/>
      <c r="K12" s="25"/>
    </row>
    <row r="13" spans="1:11" s="23" customFormat="1" ht="15">
      <c r="A13" s="37">
        <v>113728</v>
      </c>
      <c r="B13" s="38" t="s">
        <v>36</v>
      </c>
      <c r="C13" s="39" t="s">
        <v>5</v>
      </c>
      <c r="D13" s="42">
        <v>635</v>
      </c>
      <c r="E13" s="28">
        <v>0</v>
      </c>
      <c r="F13" s="29">
        <f t="shared" si="0"/>
        <v>0</v>
      </c>
      <c r="I13" s="24"/>
      <c r="K13" s="25"/>
    </row>
    <row r="14" spans="1:11" s="23" customFormat="1" ht="15">
      <c r="A14" s="37">
        <v>89923</v>
      </c>
      <c r="B14" s="38" t="s">
        <v>26</v>
      </c>
      <c r="C14" s="39" t="s">
        <v>6</v>
      </c>
      <c r="D14" s="42">
        <v>53</v>
      </c>
      <c r="E14" s="28">
        <v>0</v>
      </c>
      <c r="F14" s="29">
        <f t="shared" si="0"/>
        <v>0</v>
      </c>
      <c r="I14" s="24"/>
      <c r="K14" s="25"/>
    </row>
    <row r="15" spans="1:11" s="23" customFormat="1" ht="15">
      <c r="A15" s="37">
        <v>89922</v>
      </c>
      <c r="B15" s="38" t="s">
        <v>7</v>
      </c>
      <c r="C15" s="39" t="s">
        <v>6</v>
      </c>
      <c r="D15" s="42">
        <v>60</v>
      </c>
      <c r="E15" s="28">
        <v>0</v>
      </c>
      <c r="F15" s="29">
        <f t="shared" si="0"/>
        <v>0</v>
      </c>
      <c r="I15" s="24"/>
      <c r="K15" s="25"/>
    </row>
    <row r="16" spans="1:11" s="23" customFormat="1" ht="15">
      <c r="A16" s="37">
        <v>20111</v>
      </c>
      <c r="B16" s="38" t="s">
        <v>4</v>
      </c>
      <c r="C16" s="39" t="s">
        <v>3</v>
      </c>
      <c r="D16" s="42">
        <v>17507</v>
      </c>
      <c r="E16" s="28">
        <v>0</v>
      </c>
      <c r="F16" s="29">
        <f t="shared" si="0"/>
        <v>0</v>
      </c>
      <c r="I16" s="24"/>
      <c r="K16" s="25"/>
    </row>
    <row r="17" spans="1:11" s="23" customFormat="1" ht="15">
      <c r="A17" s="37">
        <v>21810</v>
      </c>
      <c r="B17" s="38" t="s">
        <v>29</v>
      </c>
      <c r="C17" s="39" t="s">
        <v>8</v>
      </c>
      <c r="D17" s="42">
        <v>1079</v>
      </c>
      <c r="E17" s="28">
        <v>0</v>
      </c>
      <c r="F17" s="29">
        <f t="shared" si="0"/>
        <v>0</v>
      </c>
      <c r="I17" s="24"/>
      <c r="K17" s="25"/>
    </row>
    <row r="18" spans="1:11" s="23" customFormat="1" ht="15">
      <c r="A18" s="37" t="s">
        <v>34</v>
      </c>
      <c r="B18" s="38" t="s">
        <v>25</v>
      </c>
      <c r="C18" s="39" t="s">
        <v>3</v>
      </c>
      <c r="D18" s="42">
        <v>17507</v>
      </c>
      <c r="E18" s="28">
        <v>0</v>
      </c>
      <c r="F18" s="29">
        <f t="shared" si="0"/>
        <v>0</v>
      </c>
      <c r="I18" s="24"/>
      <c r="K18" s="25"/>
    </row>
    <row r="19" spans="1:11" s="23" customFormat="1" ht="15">
      <c r="A19" s="37" t="s">
        <v>17</v>
      </c>
      <c r="B19" s="38" t="s">
        <v>27</v>
      </c>
      <c r="C19" s="39" t="s">
        <v>3</v>
      </c>
      <c r="D19" s="42">
        <v>1500</v>
      </c>
      <c r="E19" s="28">
        <v>0</v>
      </c>
      <c r="F19" s="29">
        <f t="shared" si="0"/>
        <v>0</v>
      </c>
      <c r="I19" s="24"/>
      <c r="K19" s="25"/>
    </row>
    <row r="20" spans="1:11" s="23" customFormat="1" ht="15">
      <c r="A20" s="37">
        <v>22817</v>
      </c>
      <c r="B20" s="38" t="s">
        <v>19</v>
      </c>
      <c r="C20" s="39" t="s">
        <v>9</v>
      </c>
      <c r="D20" s="42">
        <v>1520</v>
      </c>
      <c r="E20" s="28">
        <v>0</v>
      </c>
      <c r="F20" s="29">
        <f aca="true" t="shared" si="1" ref="F20:F27">ROUND(E20*D20,0)</f>
        <v>0</v>
      </c>
      <c r="I20" s="24"/>
      <c r="K20" s="25"/>
    </row>
    <row r="21" spans="1:11" s="23" customFormat="1" ht="15">
      <c r="A21" s="37">
        <v>22831</v>
      </c>
      <c r="B21" s="38" t="s">
        <v>20</v>
      </c>
      <c r="C21" s="39" t="s">
        <v>9</v>
      </c>
      <c r="D21" s="42">
        <v>1520</v>
      </c>
      <c r="E21" s="28">
        <v>0</v>
      </c>
      <c r="F21" s="29">
        <f t="shared" si="1"/>
        <v>0</v>
      </c>
      <c r="I21" s="24"/>
      <c r="K21" s="25"/>
    </row>
    <row r="22" spans="1:11" s="23" customFormat="1" ht="15">
      <c r="A22" s="37">
        <v>51321</v>
      </c>
      <c r="B22" s="38" t="s">
        <v>24</v>
      </c>
      <c r="C22" s="39" t="s">
        <v>3</v>
      </c>
      <c r="D22" s="42">
        <v>1624</v>
      </c>
      <c r="E22" s="40">
        <v>0</v>
      </c>
      <c r="F22" s="29">
        <f t="shared" si="1"/>
        <v>0</v>
      </c>
      <c r="I22" s="24"/>
      <c r="K22" s="25"/>
    </row>
    <row r="23" spans="1:11" s="23" customFormat="1" ht="15">
      <c r="A23" s="37">
        <v>56962</v>
      </c>
      <c r="B23" s="38" t="s">
        <v>37</v>
      </c>
      <c r="C23" s="39" t="s">
        <v>3</v>
      </c>
      <c r="D23" s="42">
        <v>1624</v>
      </c>
      <c r="E23" s="40">
        <v>0</v>
      </c>
      <c r="F23" s="29">
        <f t="shared" si="1"/>
        <v>0</v>
      </c>
      <c r="I23" s="24"/>
      <c r="K23" s="25"/>
    </row>
    <row r="24" spans="1:11" s="23" customFormat="1" ht="15">
      <c r="A24" s="37">
        <v>99722</v>
      </c>
      <c r="B24" s="38" t="s">
        <v>31</v>
      </c>
      <c r="C24" s="39" t="s">
        <v>8</v>
      </c>
      <c r="D24" s="42">
        <v>146</v>
      </c>
      <c r="E24" s="40">
        <v>0</v>
      </c>
      <c r="F24" s="29">
        <f>ROUND(E24*D24,0)</f>
        <v>0</v>
      </c>
      <c r="I24" s="24"/>
      <c r="K24" s="25"/>
    </row>
    <row r="25" spans="1:11" s="23" customFormat="1" ht="15">
      <c r="A25" s="37">
        <v>99822</v>
      </c>
      <c r="B25" s="38" t="s">
        <v>32</v>
      </c>
      <c r="C25" s="39" t="s">
        <v>8</v>
      </c>
      <c r="D25" s="43">
        <v>146</v>
      </c>
      <c r="E25" s="40">
        <v>0</v>
      </c>
      <c r="F25" s="29">
        <f>ROUND(E25*D25,0)</f>
        <v>0</v>
      </c>
      <c r="I25" s="24"/>
      <c r="K25" s="25"/>
    </row>
    <row r="26" spans="1:11" s="23" customFormat="1" ht="15">
      <c r="A26" s="37">
        <v>52110</v>
      </c>
      <c r="B26" s="38" t="s">
        <v>38</v>
      </c>
      <c r="C26" s="39" t="s">
        <v>2</v>
      </c>
      <c r="D26" s="43">
        <v>1576</v>
      </c>
      <c r="E26" s="40">
        <v>0</v>
      </c>
      <c r="F26" s="29">
        <f>ROUND(E26*D26,0)</f>
        <v>0</v>
      </c>
      <c r="I26" s="24"/>
      <c r="K26" s="25"/>
    </row>
    <row r="27" spans="1:11" s="23" customFormat="1" ht="15">
      <c r="A27" s="37">
        <v>915211</v>
      </c>
      <c r="B27" s="38" t="s">
        <v>33</v>
      </c>
      <c r="C27" s="39" t="s">
        <v>3</v>
      </c>
      <c r="D27" s="60">
        <v>94.2</v>
      </c>
      <c r="E27" s="40">
        <v>0</v>
      </c>
      <c r="F27" s="29">
        <f t="shared" si="1"/>
        <v>0</v>
      </c>
      <c r="I27" s="24"/>
      <c r="K27" s="25"/>
    </row>
    <row r="28" spans="1:11" s="23" customFormat="1" ht="15">
      <c r="A28" s="37">
        <v>91551</v>
      </c>
      <c r="B28" s="38" t="s">
        <v>35</v>
      </c>
      <c r="C28" s="39" t="s">
        <v>6</v>
      </c>
      <c r="D28" s="60">
        <v>2</v>
      </c>
      <c r="E28" s="40">
        <v>0</v>
      </c>
      <c r="F28" s="29">
        <f>ROUND(E28*D28,0)</f>
        <v>0</v>
      </c>
      <c r="I28" s="24"/>
      <c r="K28" s="25"/>
    </row>
    <row r="29" spans="1:11" s="23" customFormat="1" ht="15.75" thickBot="1">
      <c r="A29" s="44">
        <v>37712</v>
      </c>
      <c r="B29" s="45" t="s">
        <v>30</v>
      </c>
      <c r="C29" s="46" t="s">
        <v>2</v>
      </c>
      <c r="D29" s="47">
        <v>5971</v>
      </c>
      <c r="E29" s="48">
        <v>0</v>
      </c>
      <c r="F29" s="49">
        <f>E29*D29</f>
        <v>0</v>
      </c>
      <c r="I29" s="24"/>
      <c r="K29" s="25"/>
    </row>
    <row r="30" spans="1:6" s="23" customFormat="1" ht="15">
      <c r="A30" s="50"/>
      <c r="B30" s="35" t="s">
        <v>21</v>
      </c>
      <c r="C30" s="35"/>
      <c r="D30" s="35"/>
      <c r="E30" s="51" t="s">
        <v>10</v>
      </c>
      <c r="F30" s="52">
        <f>SUM(F12:F29)</f>
        <v>0</v>
      </c>
    </row>
    <row r="31" spans="1:6" s="23" customFormat="1" ht="15">
      <c r="A31" s="53"/>
      <c r="B31" s="38" t="s">
        <v>11</v>
      </c>
      <c r="C31" s="38"/>
      <c r="D31" s="38"/>
      <c r="E31" s="54" t="s">
        <v>10</v>
      </c>
      <c r="F31" s="55">
        <f>F30*0.21</f>
        <v>0</v>
      </c>
    </row>
    <row r="32" spans="1:6" s="23" customFormat="1" ht="15.75" thickBot="1">
      <c r="A32" s="56"/>
      <c r="B32" s="57" t="s">
        <v>22</v>
      </c>
      <c r="C32" s="57"/>
      <c r="D32" s="57"/>
      <c r="E32" s="58" t="s">
        <v>10</v>
      </c>
      <c r="F32" s="59">
        <f>F31+F30</f>
        <v>0</v>
      </c>
    </row>
    <row r="33" ht="24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6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PageLayoutView="0" workbookViewId="0" topLeftCell="A1">
      <selection activeCell="M10" sqref="M9:M10"/>
    </sheetView>
  </sheetViews>
  <sheetFormatPr defaultColWidth="13.33203125" defaultRowHeight="10.5"/>
  <cols>
    <col min="1" max="1" width="13.33203125" style="61" customWidth="1"/>
    <col min="2" max="2" width="11.83203125" style="61" customWidth="1"/>
    <col min="3" max="3" width="25.33203125" style="61" customWidth="1"/>
    <col min="4" max="4" width="11.83203125" style="61" customWidth="1"/>
    <col min="5" max="5" width="16.33203125" style="61" customWidth="1"/>
    <col min="6" max="6" width="26.33203125" style="61" customWidth="1"/>
    <col min="7" max="7" width="13.33203125" style="61" customWidth="1"/>
    <col min="8" max="8" width="13.83203125" style="61" customWidth="1"/>
    <col min="9" max="9" width="26.16015625" style="61" customWidth="1"/>
    <col min="10" max="10" width="13.33203125" style="61" customWidth="1"/>
    <col min="11" max="11" width="13.66015625" style="61" bestFit="1" customWidth="1"/>
    <col min="12" max="16384" width="13.33203125" style="61" customWidth="1"/>
  </cols>
  <sheetData>
    <row r="1" spans="1:9" ht="28.5" customHeight="1" thickBot="1">
      <c r="A1" s="80" t="s">
        <v>43</v>
      </c>
      <c r="B1" s="81"/>
      <c r="C1" s="81"/>
      <c r="D1" s="81"/>
      <c r="E1" s="81"/>
      <c r="F1" s="81"/>
      <c r="G1" s="81"/>
      <c r="H1" s="81"/>
      <c r="I1" s="81"/>
    </row>
    <row r="2" spans="1:10" ht="12.75" customHeight="1">
      <c r="A2" s="82" t="s">
        <v>44</v>
      </c>
      <c r="B2" s="83"/>
      <c r="C2" s="86" t="s">
        <v>94</v>
      </c>
      <c r="D2" s="86"/>
      <c r="E2" s="88" t="s">
        <v>45</v>
      </c>
      <c r="F2" s="88" t="s">
        <v>46</v>
      </c>
      <c r="G2" s="83"/>
      <c r="H2" s="88" t="s">
        <v>47</v>
      </c>
      <c r="I2" s="89"/>
      <c r="J2" s="62"/>
    </row>
    <row r="3" spans="1:10" ht="12.75">
      <c r="A3" s="84"/>
      <c r="B3" s="85"/>
      <c r="C3" s="87"/>
      <c r="D3" s="87"/>
      <c r="E3" s="85"/>
      <c r="F3" s="85"/>
      <c r="G3" s="85"/>
      <c r="H3" s="85"/>
      <c r="I3" s="90"/>
      <c r="J3" s="62"/>
    </row>
    <row r="4" spans="1:10" ht="12.75">
      <c r="A4" s="91" t="s">
        <v>48</v>
      </c>
      <c r="B4" s="85"/>
      <c r="C4" s="92" t="s">
        <v>49</v>
      </c>
      <c r="D4" s="85"/>
      <c r="E4" s="92" t="s">
        <v>50</v>
      </c>
      <c r="F4" s="92"/>
      <c r="G4" s="85"/>
      <c r="H4" s="92" t="s">
        <v>47</v>
      </c>
      <c r="I4" s="93"/>
      <c r="J4" s="62"/>
    </row>
    <row r="5" spans="1:10" ht="12.75">
      <c r="A5" s="84"/>
      <c r="B5" s="85"/>
      <c r="C5" s="85"/>
      <c r="D5" s="85"/>
      <c r="E5" s="85"/>
      <c r="F5" s="85"/>
      <c r="G5" s="85"/>
      <c r="H5" s="85"/>
      <c r="I5" s="90"/>
      <c r="J5" s="62"/>
    </row>
    <row r="6" spans="1:10" ht="12.75" customHeight="1">
      <c r="A6" s="91" t="s">
        <v>51</v>
      </c>
      <c r="B6" s="85"/>
      <c r="C6" s="94" t="s">
        <v>95</v>
      </c>
      <c r="D6" s="95"/>
      <c r="E6" s="92" t="s">
        <v>52</v>
      </c>
      <c r="F6" s="92"/>
      <c r="G6" s="85"/>
      <c r="H6" s="92" t="s">
        <v>47</v>
      </c>
      <c r="I6" s="93"/>
      <c r="J6" s="62"/>
    </row>
    <row r="7" spans="1:10" ht="12.75">
      <c r="A7" s="84"/>
      <c r="B7" s="85"/>
      <c r="C7" s="96"/>
      <c r="D7" s="97"/>
      <c r="E7" s="85"/>
      <c r="F7" s="85"/>
      <c r="G7" s="85"/>
      <c r="H7" s="85"/>
      <c r="I7" s="90"/>
      <c r="J7" s="62"/>
    </row>
    <row r="8" spans="1:10" ht="12.75">
      <c r="A8" s="91" t="s">
        <v>53</v>
      </c>
      <c r="B8" s="85"/>
      <c r="C8" s="98"/>
      <c r="D8" s="85"/>
      <c r="E8" s="92" t="s">
        <v>54</v>
      </c>
      <c r="F8" s="85"/>
      <c r="G8" s="85"/>
      <c r="H8" s="92" t="s">
        <v>55</v>
      </c>
      <c r="I8" s="93"/>
      <c r="J8" s="62"/>
    </row>
    <row r="9" spans="1:10" ht="12.75">
      <c r="A9" s="84"/>
      <c r="B9" s="85"/>
      <c r="C9" s="85"/>
      <c r="D9" s="85"/>
      <c r="E9" s="85"/>
      <c r="F9" s="85"/>
      <c r="G9" s="85"/>
      <c r="H9" s="85"/>
      <c r="I9" s="90"/>
      <c r="J9" s="62"/>
    </row>
    <row r="10" spans="1:10" ht="12.75">
      <c r="A10" s="91" t="s">
        <v>56</v>
      </c>
      <c r="B10" s="85"/>
      <c r="C10" s="92"/>
      <c r="D10" s="85"/>
      <c r="E10" s="92" t="s">
        <v>57</v>
      </c>
      <c r="F10" s="92"/>
      <c r="G10" s="85"/>
      <c r="H10" s="92" t="s">
        <v>58</v>
      </c>
      <c r="I10" s="99"/>
      <c r="J10" s="62"/>
    </row>
    <row r="11" spans="1:10" ht="12.75">
      <c r="A11" s="84"/>
      <c r="B11" s="85"/>
      <c r="C11" s="85"/>
      <c r="D11" s="85"/>
      <c r="E11" s="85"/>
      <c r="F11" s="85"/>
      <c r="G11" s="85"/>
      <c r="H11" s="85"/>
      <c r="I11" s="90"/>
      <c r="J11" s="62"/>
    </row>
    <row r="12" spans="1:9" ht="23.25" customHeight="1" thickBot="1">
      <c r="A12" s="100" t="s">
        <v>59</v>
      </c>
      <c r="B12" s="101"/>
      <c r="C12" s="101"/>
      <c r="D12" s="101"/>
      <c r="E12" s="101"/>
      <c r="F12" s="101"/>
      <c r="G12" s="101"/>
      <c r="H12" s="101"/>
      <c r="I12" s="102"/>
    </row>
    <row r="13" spans="1:10" ht="26.25" customHeight="1">
      <c r="A13" s="63" t="s">
        <v>60</v>
      </c>
      <c r="B13" s="103" t="s">
        <v>61</v>
      </c>
      <c r="C13" s="104"/>
      <c r="D13" s="64" t="s">
        <v>62</v>
      </c>
      <c r="E13" s="103" t="s">
        <v>63</v>
      </c>
      <c r="F13" s="104"/>
      <c r="G13" s="64" t="s">
        <v>64</v>
      </c>
      <c r="H13" s="103" t="s">
        <v>65</v>
      </c>
      <c r="I13" s="105"/>
      <c r="J13" s="62"/>
    </row>
    <row r="14" spans="1:10" ht="15" customHeight="1">
      <c r="A14" s="65" t="s">
        <v>66</v>
      </c>
      <c r="B14" s="66" t="s">
        <v>67</v>
      </c>
      <c r="C14" s="67">
        <f>'Stavební rozpočet'!F30</f>
        <v>0</v>
      </c>
      <c r="D14" s="106" t="s">
        <v>68</v>
      </c>
      <c r="E14" s="107"/>
      <c r="F14" s="67">
        <v>0</v>
      </c>
      <c r="G14" s="106" t="s">
        <v>69</v>
      </c>
      <c r="H14" s="107"/>
      <c r="I14" s="68">
        <v>0</v>
      </c>
      <c r="J14" s="62"/>
    </row>
    <row r="15" spans="1:11" ht="15" customHeight="1">
      <c r="A15" s="65"/>
      <c r="B15" s="66" t="s">
        <v>70</v>
      </c>
      <c r="C15" s="67">
        <f>SUM('[1]Stavební rozpočet'!R12:R22)</f>
        <v>0</v>
      </c>
      <c r="D15" s="106" t="s">
        <v>71</v>
      </c>
      <c r="E15" s="107"/>
      <c r="F15" s="67">
        <v>0</v>
      </c>
      <c r="G15" s="106" t="s">
        <v>72</v>
      </c>
      <c r="H15" s="107"/>
      <c r="I15" s="68">
        <v>0</v>
      </c>
      <c r="J15" s="62"/>
      <c r="K15" s="69"/>
    </row>
    <row r="16" spans="1:10" ht="15" customHeight="1">
      <c r="A16" s="65" t="s">
        <v>73</v>
      </c>
      <c r="B16" s="66" t="s">
        <v>67</v>
      </c>
      <c r="C16" s="67">
        <f>SUM('[1]Stavební rozpočet'!S12:S22)</f>
        <v>0</v>
      </c>
      <c r="D16" s="106" t="s">
        <v>74</v>
      </c>
      <c r="E16" s="107"/>
      <c r="F16" s="67">
        <v>0</v>
      </c>
      <c r="G16" s="106" t="s">
        <v>75</v>
      </c>
      <c r="H16" s="107"/>
      <c r="I16" s="68">
        <v>0</v>
      </c>
      <c r="J16" s="62"/>
    </row>
    <row r="17" spans="1:10" ht="15" customHeight="1">
      <c r="A17" s="65"/>
      <c r="B17" s="66" t="s">
        <v>70</v>
      </c>
      <c r="C17" s="67">
        <f>SUM('[1]Stavební rozpočet'!T12:T22)</f>
        <v>0</v>
      </c>
      <c r="D17" s="106"/>
      <c r="E17" s="107"/>
      <c r="F17" s="70"/>
      <c r="G17" s="106" t="s">
        <v>76</v>
      </c>
      <c r="H17" s="107"/>
      <c r="I17" s="68">
        <v>0</v>
      </c>
      <c r="J17" s="62"/>
    </row>
    <row r="18" spans="1:10" ht="15" customHeight="1">
      <c r="A18" s="65" t="s">
        <v>77</v>
      </c>
      <c r="B18" s="66" t="s">
        <v>67</v>
      </c>
      <c r="C18" s="67">
        <f>SUM('[1]Stavební rozpočet'!U12:U22)</f>
        <v>0</v>
      </c>
      <c r="D18" s="106"/>
      <c r="E18" s="107"/>
      <c r="F18" s="70"/>
      <c r="G18" s="106" t="s">
        <v>78</v>
      </c>
      <c r="H18" s="107"/>
      <c r="I18" s="68">
        <v>0</v>
      </c>
      <c r="J18" s="62"/>
    </row>
    <row r="19" spans="1:10" ht="15" customHeight="1">
      <c r="A19" s="65"/>
      <c r="B19" s="66" t="s">
        <v>70</v>
      </c>
      <c r="C19" s="67">
        <f>SUM('[1]Stavební rozpočet'!V12:V22)</f>
        <v>0</v>
      </c>
      <c r="D19" s="106"/>
      <c r="E19" s="107"/>
      <c r="F19" s="70"/>
      <c r="G19" s="106" t="s">
        <v>79</v>
      </c>
      <c r="H19" s="107"/>
      <c r="I19" s="68">
        <v>0</v>
      </c>
      <c r="J19" s="62"/>
    </row>
    <row r="20" spans="1:10" ht="15" customHeight="1">
      <c r="A20" s="108" t="s">
        <v>80</v>
      </c>
      <c r="B20" s="109"/>
      <c r="C20" s="67">
        <f>SUM('[1]Stavební rozpočet'!W12:W22)</f>
        <v>0</v>
      </c>
      <c r="D20" s="106"/>
      <c r="E20" s="107"/>
      <c r="F20" s="70"/>
      <c r="G20" s="106"/>
      <c r="H20" s="107"/>
      <c r="I20" s="71"/>
      <c r="J20" s="62"/>
    </row>
    <row r="21" spans="1:10" ht="15" customHeight="1">
      <c r="A21" s="108" t="s">
        <v>81</v>
      </c>
      <c r="B21" s="109"/>
      <c r="C21" s="67">
        <f>SUM('[1]Stavební rozpočet'!O12:O22)</f>
        <v>0</v>
      </c>
      <c r="D21" s="106"/>
      <c r="E21" s="107"/>
      <c r="F21" s="70"/>
      <c r="G21" s="106"/>
      <c r="H21" s="107"/>
      <c r="I21" s="71"/>
      <c r="J21" s="62"/>
    </row>
    <row r="22" spans="1:10" ht="16.5" customHeight="1">
      <c r="A22" s="108" t="s">
        <v>82</v>
      </c>
      <c r="B22" s="109"/>
      <c r="C22" s="67">
        <f>SUM(C14:C21)</f>
        <v>0</v>
      </c>
      <c r="D22" s="110" t="s">
        <v>83</v>
      </c>
      <c r="E22" s="109"/>
      <c r="F22" s="67">
        <f>SUM(F14:F21)</f>
        <v>0</v>
      </c>
      <c r="G22" s="110" t="s">
        <v>84</v>
      </c>
      <c r="H22" s="109"/>
      <c r="I22" s="68">
        <f>SUM(I14:I21)</f>
        <v>0</v>
      </c>
      <c r="J22" s="62"/>
    </row>
    <row r="23" spans="1:9" ht="12.75">
      <c r="A23" s="72"/>
      <c r="B23" s="73"/>
      <c r="C23" s="73"/>
      <c r="D23" s="73"/>
      <c r="E23" s="73"/>
      <c r="F23" s="73"/>
      <c r="G23" s="73"/>
      <c r="H23" s="73"/>
      <c r="I23" s="74"/>
    </row>
    <row r="24" spans="1:9" ht="15" customHeight="1">
      <c r="A24" s="111" t="s">
        <v>85</v>
      </c>
      <c r="B24" s="112"/>
      <c r="C24" s="75">
        <f>SUM('[1]Stavební rozpočet'!Y12:Y22)</f>
        <v>0</v>
      </c>
      <c r="D24" s="62"/>
      <c r="E24" s="62"/>
      <c r="F24" s="62"/>
      <c r="G24" s="62"/>
      <c r="H24" s="62"/>
      <c r="I24" s="76"/>
    </row>
    <row r="25" spans="1:10" ht="15" customHeight="1">
      <c r="A25" s="111" t="s">
        <v>86</v>
      </c>
      <c r="B25" s="112"/>
      <c r="C25" s="75">
        <f>SUM('[1]Stavební rozpočet'!Z12:Z22)</f>
        <v>0</v>
      </c>
      <c r="D25" s="113" t="s">
        <v>87</v>
      </c>
      <c r="E25" s="112"/>
      <c r="F25" s="75">
        <f>ROUND(C25*(14/100),2)</f>
        <v>0</v>
      </c>
      <c r="G25" s="113" t="s">
        <v>21</v>
      </c>
      <c r="H25" s="112"/>
      <c r="I25" s="77">
        <f>SUM(C24:C26)</f>
        <v>0</v>
      </c>
      <c r="J25" s="62"/>
    </row>
    <row r="26" spans="1:10" ht="15" customHeight="1">
      <c r="A26" s="111" t="s">
        <v>88</v>
      </c>
      <c r="B26" s="112"/>
      <c r="C26" s="75">
        <f>C22+F22*I22</f>
        <v>0</v>
      </c>
      <c r="D26" s="113" t="s">
        <v>11</v>
      </c>
      <c r="E26" s="112"/>
      <c r="F26" s="75">
        <f>ROUND(C26*(21/100),2)</f>
        <v>0</v>
      </c>
      <c r="G26" s="113" t="s">
        <v>89</v>
      </c>
      <c r="H26" s="112"/>
      <c r="I26" s="77">
        <f>SUM(F25:F26)+I25</f>
        <v>0</v>
      </c>
      <c r="J26" s="62"/>
    </row>
    <row r="27" spans="1:9" ht="12.75">
      <c r="A27" s="78"/>
      <c r="B27" s="62"/>
      <c r="C27" s="62"/>
      <c r="D27" s="62"/>
      <c r="E27" s="62"/>
      <c r="F27" s="62"/>
      <c r="G27" s="62"/>
      <c r="H27" s="62"/>
      <c r="I27" s="76"/>
    </row>
    <row r="28" spans="1:10" ht="14.25" customHeight="1">
      <c r="A28" s="114" t="s">
        <v>90</v>
      </c>
      <c r="B28" s="115"/>
      <c r="C28" s="116"/>
      <c r="D28" s="117" t="s">
        <v>91</v>
      </c>
      <c r="E28" s="115"/>
      <c r="F28" s="116"/>
      <c r="G28" s="117" t="s">
        <v>92</v>
      </c>
      <c r="H28" s="115"/>
      <c r="I28" s="118"/>
      <c r="J28" s="62"/>
    </row>
    <row r="29" spans="1:10" ht="14.25" customHeight="1">
      <c r="A29" s="119"/>
      <c r="B29" s="120"/>
      <c r="C29" s="121"/>
      <c r="D29" s="122"/>
      <c r="E29" s="120"/>
      <c r="F29" s="121"/>
      <c r="G29" s="122"/>
      <c r="H29" s="120"/>
      <c r="I29" s="123"/>
      <c r="J29" s="62"/>
    </row>
    <row r="30" spans="1:10" ht="14.25" customHeight="1">
      <c r="A30" s="119"/>
      <c r="B30" s="120"/>
      <c r="C30" s="121"/>
      <c r="D30" s="122"/>
      <c r="E30" s="120"/>
      <c r="F30" s="121"/>
      <c r="G30" s="122"/>
      <c r="H30" s="120"/>
      <c r="I30" s="123"/>
      <c r="J30" s="62"/>
    </row>
    <row r="31" spans="1:10" ht="14.25" customHeight="1">
      <c r="A31" s="119"/>
      <c r="B31" s="120"/>
      <c r="C31" s="121"/>
      <c r="D31" s="122"/>
      <c r="E31" s="120"/>
      <c r="F31" s="121"/>
      <c r="G31" s="122"/>
      <c r="H31" s="120"/>
      <c r="I31" s="123"/>
      <c r="J31" s="62"/>
    </row>
    <row r="32" spans="1:10" ht="14.25" customHeight="1" thickBot="1">
      <c r="A32" s="124" t="s">
        <v>93</v>
      </c>
      <c r="B32" s="125"/>
      <c r="C32" s="126"/>
      <c r="D32" s="127" t="s">
        <v>93</v>
      </c>
      <c r="E32" s="125"/>
      <c r="F32" s="126"/>
      <c r="G32" s="127" t="s">
        <v>93</v>
      </c>
      <c r="H32" s="125"/>
      <c r="I32" s="128"/>
      <c r="J32" s="62"/>
    </row>
    <row r="33" spans="1:9" ht="12.75">
      <c r="A33" s="62"/>
      <c r="B33" s="62"/>
      <c r="C33" s="62"/>
      <c r="D33" s="62"/>
      <c r="E33" s="62"/>
      <c r="F33" s="62"/>
      <c r="G33" s="62"/>
      <c r="H33" s="62"/>
      <c r="I33" s="62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2014-06-26T05:29:51Z</cp:lastPrinted>
  <dcterms:created xsi:type="dcterms:W3CDTF">2014-05-16T09:31:30Z</dcterms:created>
  <dcterms:modified xsi:type="dcterms:W3CDTF">2018-05-03T13:28:47Z</dcterms:modified>
  <cp:category/>
  <cp:version/>
  <cp:contentType/>
  <cp:contentStatus/>
</cp:coreProperties>
</file>