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16" windowWidth="22716" windowHeight="8940"/>
  </bookViews>
  <sheets>
    <sheet name="Rekapitulace stavby" sheetId="1" r:id="rId1"/>
    <sheet name="01 - Osazení vjezdových v..." sheetId="2" r:id="rId2"/>
    <sheet name="D3-ESIL" sheetId="8" r:id="rId3"/>
    <sheet name="02 - D4 - Zpevněné plochy" sheetId="3" r:id="rId4"/>
    <sheet name="03 - D5-Odvodnění" sheetId="4" r:id="rId5"/>
    <sheet name="04 - VRN" sheetId="5" r:id="rId6"/>
    <sheet name="Pokyny pro vyplnění" sheetId="7" r:id="rId7"/>
  </sheets>
  <definedNames>
    <definedName name="_xlnm._FilterDatabase" localSheetId="1" hidden="1">'01 - Osazení vjezdových v...'!$C$101:$K$614</definedName>
    <definedName name="_xlnm._FilterDatabase" localSheetId="3" hidden="1">'02 - D4 - Zpevněné plochy'!$C$86:$K$200</definedName>
    <definedName name="_xlnm._FilterDatabase" localSheetId="4" hidden="1">'03 - D5-Odvodnění'!$C$86:$K$259</definedName>
    <definedName name="_xlnm._FilterDatabase" localSheetId="5" hidden="1">'04 - VRN'!$C$84:$K$102</definedName>
    <definedName name="BLA" localSheetId="2">#REF!</definedName>
    <definedName name="BLA">#REF!</definedName>
    <definedName name="cisloobjektu">#REF!</definedName>
    <definedName name="cislostavby">#REF!</definedName>
    <definedName name="Datum">#REF!</definedName>
    <definedName name="Dil">#REF!</definedName>
    <definedName name="Dodavka">#REF!</definedName>
    <definedName name="Dodavka0" localSheetId="2">#REF!</definedName>
    <definedName name="Dodavka0">#REF!</definedName>
    <definedName name="HSV">#REF!</definedName>
    <definedName name="HSV0" localSheetId="2">#REF!</definedName>
    <definedName name="HSV0">#REF!</definedName>
    <definedName name="HZS">#REF!</definedName>
    <definedName name="HZS0" localSheetId="2">#REF!</definedName>
    <definedName name="HZS0">#REF!</definedName>
    <definedName name="JKSO">#REF!</definedName>
    <definedName name="MJ">#REF!</definedName>
    <definedName name="Mont">#REF!</definedName>
    <definedName name="Montaz0" localSheetId="2">#REF!</definedName>
    <definedName name="Montaz0">#REF!</definedName>
    <definedName name="NazevDilu">#REF!</definedName>
    <definedName name="nazevobjektu">#REF!</definedName>
    <definedName name="nazevstavby">#REF!</definedName>
    <definedName name="Objednatel">#REF!</definedName>
    <definedName name="PocetMJ">#REF!</definedName>
    <definedName name="Poznamka">#REF!</definedName>
    <definedName name="_xlnm.Print_Area" localSheetId="1">'01 - Osazení vjezdových v...'!$C$4:$J$39,'01 - Osazení vjezdových v...'!$C$45:$J$83,'01 - Osazení vjezdových v...'!$C$89:$J$614</definedName>
    <definedName name="_xlnm.Print_Area" localSheetId="3">'02 - D4 - Zpevněné plochy'!$C$4:$J$39,'02 - D4 - Zpevněné plochy'!$C$45:$J$68,'02 - D4 - Zpevněné plochy'!$C$74:$J$200</definedName>
    <definedName name="_xlnm.Print_Area" localSheetId="4">'03 - D5-Odvodnění'!$C$4:$J$39,'03 - D5-Odvodnění'!$C$45:$J$68,'03 - D5-Odvodnění'!$C$74:$J$259</definedName>
    <definedName name="_xlnm.Print_Area" localSheetId="5">'04 - VRN'!$C$4:$J$39,'04 - VRN'!$C$45:$J$66,'04 - VRN'!$C$72:$J$102</definedName>
    <definedName name="_xlnm.Print_Area" localSheetId="2">'D3-ESIL'!$A$1:$H$52</definedName>
    <definedName name="_xlnm.Print_Area" localSheetId="6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stavby'!$C$42:$AQ$59</definedName>
    <definedName name="_xlnm.Print_Titles" localSheetId="1">'01 - Osazení vjezdových v...'!$101:$101</definedName>
    <definedName name="_xlnm.Print_Titles" localSheetId="3">'02 - D4 - Zpevněné plochy'!$86:$86</definedName>
    <definedName name="_xlnm.Print_Titles" localSheetId="4">'03 - D5-Odvodnění'!$86:$86</definedName>
    <definedName name="_xlnm.Print_Titles" localSheetId="5">'04 - VRN'!$84:$84</definedName>
    <definedName name="_xlnm.Print_Titles" localSheetId="0">'Rekapitulace stavby'!$52:$52</definedName>
    <definedName name="Projektant">#REF!</definedName>
    <definedName name="PSV">#REF!</definedName>
    <definedName name="PSV0" localSheetId="2">#REF!</definedName>
    <definedName name="PSV0">#REF!</definedName>
    <definedName name="SazbaDPH1">#REF!</definedName>
    <definedName name="SazbaDPH2">#REF!</definedName>
    <definedName name="SloupecCC">#REF!</definedName>
    <definedName name="SloupecCisloPol">#REF!</definedName>
    <definedName name="SloupecCH">#REF!</definedName>
    <definedName name="SloupecJC">#REF!</definedName>
    <definedName name="SloupecJH">#REF!</definedName>
    <definedName name="SloupecMJ">#REF!</definedName>
    <definedName name="SloupecMnozstvi">#REF!</definedName>
    <definedName name="SloupecNazPol">#REF!</definedName>
    <definedName name="SloupecPC">#REF!</definedName>
    <definedName name="Typ" localSheetId="2">#REF!</definedName>
    <definedName name="Typ">#REF!</definedName>
    <definedName name="VRN">#REF!</definedName>
    <definedName name="VRNKc" localSheetId="2">#REF!</definedName>
    <definedName name="VRNKc">#REF!</definedName>
    <definedName name="VRNnazev" localSheetId="2">#REF!</definedName>
    <definedName name="VRNnazev">#REF!</definedName>
    <definedName name="VRNproc" localSheetId="2">#REF!</definedName>
    <definedName name="VRNproc">#REF!</definedName>
    <definedName name="VRNzakl" localSheetId="2">#REF!</definedName>
    <definedName name="VRNzakl">#REF!</definedName>
    <definedName name="Zakazka">#REF!</definedName>
    <definedName name="Zaklad22">#REF!</definedName>
    <definedName name="Zaklad5">#REF!</definedName>
    <definedName name="Zhotovitel">#REF!</definedName>
  </definedNames>
  <calcPr calcId="124519"/>
</workbook>
</file>

<file path=xl/calcChain.xml><?xml version="1.0" encoding="utf-8"?>
<calcChain xmlns="http://schemas.openxmlformats.org/spreadsheetml/2006/main">
  <c r="F8" i="8"/>
  <c r="H8"/>
  <c r="F9"/>
  <c r="H9"/>
  <c r="F10"/>
  <c r="H10"/>
  <c r="F11"/>
  <c r="H11"/>
  <c r="F12"/>
  <c r="H12"/>
  <c r="F13"/>
  <c r="H13"/>
  <c r="F14"/>
  <c r="H14"/>
  <c r="F15"/>
  <c r="H15"/>
  <c r="F16"/>
  <c r="H16"/>
  <c r="F17"/>
  <c r="H17"/>
  <c r="F18"/>
  <c r="H18"/>
  <c r="F19"/>
  <c r="H19"/>
  <c r="F20"/>
  <c r="H20"/>
  <c r="F21"/>
  <c r="H21"/>
  <c r="F22"/>
  <c r="H22"/>
  <c r="F23"/>
  <c r="H23"/>
  <c r="F24"/>
  <c r="H24"/>
  <c r="F25"/>
  <c r="H25"/>
  <c r="F26"/>
  <c r="H26"/>
  <c r="F27"/>
  <c r="H27"/>
  <c r="F28"/>
  <c r="H28"/>
  <c r="F29"/>
  <c r="H29"/>
  <c r="F30"/>
  <c r="H30"/>
  <c r="F31"/>
  <c r="H31"/>
  <c r="F33"/>
  <c r="H33"/>
  <c r="F34"/>
  <c r="H34"/>
  <c r="F35"/>
  <c r="H35"/>
  <c r="F36"/>
  <c r="H36"/>
  <c r="F37"/>
  <c r="H37"/>
  <c r="F38"/>
  <c r="H38"/>
  <c r="F39"/>
  <c r="H39"/>
  <c r="F40"/>
  <c r="H40"/>
  <c r="F41"/>
  <c r="H41"/>
  <c r="F42"/>
  <c r="H42"/>
  <c r="F43"/>
  <c r="H43"/>
  <c r="H44" l="1"/>
  <c r="F44"/>
  <c r="J37" i="5"/>
  <c r="J36"/>
  <c r="AY58" i="1"/>
  <c r="J35" i="5"/>
  <c r="AX58" i="1" s="1"/>
  <c r="BI102" i="5"/>
  <c r="BH102"/>
  <c r="BG102"/>
  <c r="BF102"/>
  <c r="T102"/>
  <c r="T101"/>
  <c r="R102"/>
  <c r="R101" s="1"/>
  <c r="P102"/>
  <c r="P101" s="1"/>
  <c r="BI100"/>
  <c r="BH100"/>
  <c r="BG100"/>
  <c r="BF100"/>
  <c r="T100"/>
  <c r="T99"/>
  <c r="R100"/>
  <c r="R99"/>
  <c r="P100"/>
  <c r="P99"/>
  <c r="BI97"/>
  <c r="BH97"/>
  <c r="BG97"/>
  <c r="BF97"/>
  <c r="T97"/>
  <c r="T96"/>
  <c r="R97"/>
  <c r="R96"/>
  <c r="P97"/>
  <c r="P96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 s="1"/>
  <c r="E7"/>
  <c r="E75" s="1"/>
  <c r="J37" i="4"/>
  <c r="J36"/>
  <c r="AY57" i="1"/>
  <c r="J35" i="4"/>
  <c r="AX57" i="1" s="1"/>
  <c r="BI258" i="4"/>
  <c r="BH258"/>
  <c r="BG258"/>
  <c r="BF258"/>
  <c r="T258"/>
  <c r="T257"/>
  <c r="R258"/>
  <c r="R257" s="1"/>
  <c r="P258"/>
  <c r="P257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4"/>
  <c r="BH244"/>
  <c r="BG244"/>
  <c r="BF244"/>
  <c r="T244"/>
  <c r="R244"/>
  <c r="P244"/>
  <c r="BI239"/>
  <c r="BH239"/>
  <c r="BG239"/>
  <c r="BF239"/>
  <c r="T239"/>
  <c r="R239"/>
  <c r="P239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0"/>
  <c r="BH220"/>
  <c r="BG220"/>
  <c r="BF220"/>
  <c r="T220"/>
  <c r="R220"/>
  <c r="P220"/>
  <c r="BI218"/>
  <c r="BH218"/>
  <c r="BG218"/>
  <c r="BF218"/>
  <c r="T218"/>
  <c r="R218"/>
  <c r="P218"/>
  <c r="BI214"/>
  <c r="BH214"/>
  <c r="BG214"/>
  <c r="BF214"/>
  <c r="T214"/>
  <c r="R214"/>
  <c r="P214"/>
  <c r="BI212"/>
  <c r="BH212"/>
  <c r="BG212"/>
  <c r="BF212"/>
  <c r="T212"/>
  <c r="R212"/>
  <c r="P212"/>
  <c r="BI208"/>
  <c r="BH208"/>
  <c r="BG208"/>
  <c r="BF208"/>
  <c r="T208"/>
  <c r="R208"/>
  <c r="P208"/>
  <c r="BI206"/>
  <c r="BH206"/>
  <c r="BG206"/>
  <c r="BF206"/>
  <c r="T206"/>
  <c r="R206"/>
  <c r="P206"/>
  <c r="BI202"/>
  <c r="BH202"/>
  <c r="BG202"/>
  <c r="BF202"/>
  <c r="T202"/>
  <c r="R202"/>
  <c r="P202"/>
  <c r="BI200"/>
  <c r="BH200"/>
  <c r="BG200"/>
  <c r="BF200"/>
  <c r="T200"/>
  <c r="R200"/>
  <c r="P200"/>
  <c r="BI196"/>
  <c r="BH196"/>
  <c r="BG196"/>
  <c r="BF196"/>
  <c r="T196"/>
  <c r="R196"/>
  <c r="P196"/>
  <c r="BI190"/>
  <c r="BH190"/>
  <c r="BG190"/>
  <c r="BF190"/>
  <c r="T190"/>
  <c r="T189"/>
  <c r="R190"/>
  <c r="R189"/>
  <c r="P190"/>
  <c r="P189"/>
  <c r="BI185"/>
  <c r="BH185"/>
  <c r="BG185"/>
  <c r="BF185"/>
  <c r="T185"/>
  <c r="T184"/>
  <c r="R185"/>
  <c r="R184"/>
  <c r="P185"/>
  <c r="P184"/>
  <c r="BI180"/>
  <c r="BH180"/>
  <c r="BG180"/>
  <c r="BF180"/>
  <c r="T180"/>
  <c r="T179"/>
  <c r="R180"/>
  <c r="R179"/>
  <c r="P180"/>
  <c r="P179"/>
  <c r="BI177"/>
  <c r="BH177"/>
  <c r="BG177"/>
  <c r="BF177"/>
  <c r="T177"/>
  <c r="R177"/>
  <c r="P177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3"/>
  <c r="BH163"/>
  <c r="BG163"/>
  <c r="BF163"/>
  <c r="T163"/>
  <c r="R163"/>
  <c r="P163"/>
  <c r="BI160"/>
  <c r="BH160"/>
  <c r="BG160"/>
  <c r="BF160"/>
  <c r="T160"/>
  <c r="R160"/>
  <c r="P160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29"/>
  <c r="BH129"/>
  <c r="BG129"/>
  <c r="BF129"/>
  <c r="T129"/>
  <c r="R129"/>
  <c r="P129"/>
  <c r="BI124"/>
  <c r="BH124"/>
  <c r="BG124"/>
  <c r="BF124"/>
  <c r="T124"/>
  <c r="R124"/>
  <c r="P124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8"/>
  <c r="BH98"/>
  <c r="BG98"/>
  <c r="BF98"/>
  <c r="T98"/>
  <c r="R98"/>
  <c r="P98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52" s="1"/>
  <c r="E7"/>
  <c r="E77" s="1"/>
  <c r="J37" i="3"/>
  <c r="J36"/>
  <c r="AY56" i="1"/>
  <c r="J35" i="3"/>
  <c r="AX56" i="1"/>
  <c r="BI199" i="3"/>
  <c r="BH199"/>
  <c r="BG199"/>
  <c r="BF199"/>
  <c r="T199"/>
  <c r="T198"/>
  <c r="R199"/>
  <c r="R198"/>
  <c r="P199"/>
  <c r="P198"/>
  <c r="BI194"/>
  <c r="BH194"/>
  <c r="BG194"/>
  <c r="BF194"/>
  <c r="T194"/>
  <c r="R194"/>
  <c r="P194"/>
  <c r="BI190"/>
  <c r="BH190"/>
  <c r="BG190"/>
  <c r="BF190"/>
  <c r="T190"/>
  <c r="R190"/>
  <c r="P190"/>
  <c r="BI185"/>
  <c r="BH185"/>
  <c r="BG185"/>
  <c r="BF185"/>
  <c r="T185"/>
  <c r="R185"/>
  <c r="P185"/>
  <c r="BI181"/>
  <c r="BH181"/>
  <c r="BG181"/>
  <c r="BF181"/>
  <c r="T181"/>
  <c r="R181"/>
  <c r="P181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6"/>
  <c r="BH166"/>
  <c r="BG166"/>
  <c r="BF166"/>
  <c r="T166"/>
  <c r="R166"/>
  <c r="P166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39"/>
  <c r="BH139"/>
  <c r="BG139"/>
  <c r="BF139"/>
  <c r="T139"/>
  <c r="T138"/>
  <c r="R139"/>
  <c r="R138"/>
  <c r="P139"/>
  <c r="P138"/>
  <c r="BI137"/>
  <c r="BH137"/>
  <c r="BG137"/>
  <c r="BF137"/>
  <c r="T137"/>
  <c r="R137"/>
  <c r="P137"/>
  <c r="BI136"/>
  <c r="BH136"/>
  <c r="BG136"/>
  <c r="BF136"/>
  <c r="T136"/>
  <c r="R136"/>
  <c r="P136"/>
  <c r="BI132"/>
  <c r="BH132"/>
  <c r="BG132"/>
  <c r="BF132"/>
  <c r="T132"/>
  <c r="R132"/>
  <c r="P132"/>
  <c r="BI127"/>
  <c r="BH127"/>
  <c r="BG127"/>
  <c r="BF127"/>
  <c r="T127"/>
  <c r="R127"/>
  <c r="P127"/>
  <c r="BI123"/>
  <c r="BH123"/>
  <c r="BG123"/>
  <c r="BF123"/>
  <c r="T123"/>
  <c r="R123"/>
  <c r="P123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J84"/>
  <c r="F81"/>
  <c r="E79"/>
  <c r="J55"/>
  <c r="F52"/>
  <c r="E50"/>
  <c r="J21"/>
  <c r="E21"/>
  <c r="J54" s="1"/>
  <c r="J20"/>
  <c r="J18"/>
  <c r="E18"/>
  <c r="F55" s="1"/>
  <c r="J17"/>
  <c r="J15"/>
  <c r="E15"/>
  <c r="F83" s="1"/>
  <c r="J14"/>
  <c r="J12"/>
  <c r="J52"/>
  <c r="E7"/>
  <c r="E77"/>
  <c r="J37" i="2"/>
  <c r="J36"/>
  <c r="AY55" i="1" s="1"/>
  <c r="J35" i="2"/>
  <c r="AX55" i="1" s="1"/>
  <c r="BI614" i="2"/>
  <c r="BH614"/>
  <c r="BG614"/>
  <c r="BF614"/>
  <c r="T614"/>
  <c r="T613" s="1"/>
  <c r="T612" s="1"/>
  <c r="R614"/>
  <c r="R613"/>
  <c r="R612" s="1"/>
  <c r="P614"/>
  <c r="P613" s="1"/>
  <c r="P612" s="1"/>
  <c r="BI599"/>
  <c r="BH599"/>
  <c r="BG599"/>
  <c r="BF599"/>
  <c r="T599"/>
  <c r="R599"/>
  <c r="P599"/>
  <c r="BI596"/>
  <c r="BH596"/>
  <c r="BG596"/>
  <c r="BF596"/>
  <c r="T596"/>
  <c r="R596"/>
  <c r="P596"/>
  <c r="BI592"/>
  <c r="BH592"/>
  <c r="BG592"/>
  <c r="BF592"/>
  <c r="T592"/>
  <c r="R592"/>
  <c r="P592"/>
  <c r="BI585"/>
  <c r="BH585"/>
  <c r="BG585"/>
  <c r="BF585"/>
  <c r="T585"/>
  <c r="R585"/>
  <c r="P585"/>
  <c r="BI581"/>
  <c r="BH581"/>
  <c r="BG581"/>
  <c r="BF581"/>
  <c r="T581"/>
  <c r="R581"/>
  <c r="P581"/>
  <c r="BI578"/>
  <c r="BH578"/>
  <c r="BG578"/>
  <c r="BF578"/>
  <c r="T578"/>
  <c r="R578"/>
  <c r="P578"/>
  <c r="BI575"/>
  <c r="BH575"/>
  <c r="BG575"/>
  <c r="BF575"/>
  <c r="T575"/>
  <c r="R575"/>
  <c r="P575"/>
  <c r="BI568"/>
  <c r="BH568"/>
  <c r="BG568"/>
  <c r="BF568"/>
  <c r="T568"/>
  <c r="R568"/>
  <c r="P568"/>
  <c r="BI566"/>
  <c r="BH566"/>
  <c r="BG566"/>
  <c r="BF566"/>
  <c r="T566"/>
  <c r="R566"/>
  <c r="P566"/>
  <c r="BI561"/>
  <c r="BH561"/>
  <c r="BG561"/>
  <c r="BF561"/>
  <c r="T561"/>
  <c r="R561"/>
  <c r="P561"/>
  <c r="BI559"/>
  <c r="BH559"/>
  <c r="BG559"/>
  <c r="BF559"/>
  <c r="T559"/>
  <c r="R559"/>
  <c r="P559"/>
  <c r="BI554"/>
  <c r="BH554"/>
  <c r="BG554"/>
  <c r="BF554"/>
  <c r="T554"/>
  <c r="R554"/>
  <c r="P554"/>
  <c r="BI551"/>
  <c r="BH551"/>
  <c r="BG551"/>
  <c r="BF551"/>
  <c r="T551"/>
  <c r="R551"/>
  <c r="P551"/>
  <c r="BI548"/>
  <c r="BH548"/>
  <c r="BG548"/>
  <c r="BF548"/>
  <c r="T548"/>
  <c r="R548"/>
  <c r="P548"/>
  <c r="BI540"/>
  <c r="BH540"/>
  <c r="BG540"/>
  <c r="BF540"/>
  <c r="T540"/>
  <c r="R540"/>
  <c r="P540"/>
  <c r="BI537"/>
  <c r="BH537"/>
  <c r="BG537"/>
  <c r="BF537"/>
  <c r="T537"/>
  <c r="R537"/>
  <c r="P537"/>
  <c r="BI534"/>
  <c r="BH534"/>
  <c r="BG534"/>
  <c r="BF534"/>
  <c r="T534"/>
  <c r="R534"/>
  <c r="P534"/>
  <c r="BI532"/>
  <c r="BH532"/>
  <c r="BG532"/>
  <c r="BF532"/>
  <c r="T532"/>
  <c r="R532"/>
  <c r="P532"/>
  <c r="BI528"/>
  <c r="BH528"/>
  <c r="BG528"/>
  <c r="BF528"/>
  <c r="T528"/>
  <c r="R528"/>
  <c r="P528"/>
  <c r="BI525"/>
  <c r="BH525"/>
  <c r="BG525"/>
  <c r="BF525"/>
  <c r="T525"/>
  <c r="R525"/>
  <c r="P525"/>
  <c r="BI522"/>
  <c r="BH522"/>
  <c r="BG522"/>
  <c r="BF522"/>
  <c r="T522"/>
  <c r="R522"/>
  <c r="P522"/>
  <c r="BI519"/>
  <c r="BH519"/>
  <c r="BG519"/>
  <c r="BF519"/>
  <c r="T519"/>
  <c r="R519"/>
  <c r="P519"/>
  <c r="BI515"/>
  <c r="BH515"/>
  <c r="BG515"/>
  <c r="BF515"/>
  <c r="T515"/>
  <c r="R515"/>
  <c r="P515"/>
  <c r="BI512"/>
  <c r="BH512"/>
  <c r="BG512"/>
  <c r="BF512"/>
  <c r="T512"/>
  <c r="R512"/>
  <c r="P512"/>
  <c r="BI511"/>
  <c r="BH511"/>
  <c r="BG511"/>
  <c r="BF511"/>
  <c r="T511"/>
  <c r="R511"/>
  <c r="P511"/>
  <c r="BI508"/>
  <c r="BH508"/>
  <c r="BG508"/>
  <c r="BF508"/>
  <c r="T508"/>
  <c r="R508"/>
  <c r="P508"/>
  <c r="BI507"/>
  <c r="BH507"/>
  <c r="BG507"/>
  <c r="BF507"/>
  <c r="T507"/>
  <c r="R507"/>
  <c r="P507"/>
  <c r="BI505"/>
  <c r="BH505"/>
  <c r="BG505"/>
  <c r="BF505"/>
  <c r="T505"/>
  <c r="R505"/>
  <c r="P505"/>
  <c r="BI504"/>
  <c r="BH504"/>
  <c r="BG504"/>
  <c r="BF504"/>
  <c r="T504"/>
  <c r="R504"/>
  <c r="P504"/>
  <c r="BI502"/>
  <c r="BH502"/>
  <c r="BG502"/>
  <c r="BF502"/>
  <c r="T502"/>
  <c r="R502"/>
  <c r="P502"/>
  <c r="BI501"/>
  <c r="BH501"/>
  <c r="BG501"/>
  <c r="BF501"/>
  <c r="T501"/>
  <c r="R501"/>
  <c r="P501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4"/>
  <c r="BH494"/>
  <c r="BG494"/>
  <c r="BF494"/>
  <c r="T494"/>
  <c r="R494"/>
  <c r="P494"/>
  <c r="BI491"/>
  <c r="BH491"/>
  <c r="BG491"/>
  <c r="BF491"/>
  <c r="T491"/>
  <c r="R491"/>
  <c r="P491"/>
  <c r="BI488"/>
  <c r="BH488"/>
  <c r="BG488"/>
  <c r="BF488"/>
  <c r="T488"/>
  <c r="R488"/>
  <c r="P488"/>
  <c r="BI487"/>
  <c r="BH487"/>
  <c r="BG487"/>
  <c r="BF487"/>
  <c r="T487"/>
  <c r="R487"/>
  <c r="P487"/>
  <c r="BI484"/>
  <c r="BH484"/>
  <c r="BG484"/>
  <c r="BF484"/>
  <c r="T484"/>
  <c r="R484"/>
  <c r="P484"/>
  <c r="BI481"/>
  <c r="BH481"/>
  <c r="BG481"/>
  <c r="BF481"/>
  <c r="T481"/>
  <c r="R481"/>
  <c r="P481"/>
  <c r="BI480"/>
  <c r="BH480"/>
  <c r="BG480"/>
  <c r="BF480"/>
  <c r="T480"/>
  <c r="R480"/>
  <c r="P480"/>
  <c r="BI477"/>
  <c r="BH477"/>
  <c r="BG477"/>
  <c r="BF477"/>
  <c r="T477"/>
  <c r="R477"/>
  <c r="P477"/>
  <c r="BI474"/>
  <c r="BH474"/>
  <c r="BG474"/>
  <c r="BF474"/>
  <c r="T474"/>
  <c r="R474"/>
  <c r="P474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4"/>
  <c r="BH464"/>
  <c r="BG464"/>
  <c r="BF464"/>
  <c r="T464"/>
  <c r="R464"/>
  <c r="P464"/>
  <c r="BI461"/>
  <c r="BH461"/>
  <c r="BG461"/>
  <c r="BF461"/>
  <c r="T461"/>
  <c r="R461"/>
  <c r="P461"/>
  <c r="BI458"/>
  <c r="BH458"/>
  <c r="BG458"/>
  <c r="BF458"/>
  <c r="T458"/>
  <c r="R458"/>
  <c r="P458"/>
  <c r="BI455"/>
  <c r="BH455"/>
  <c r="BG455"/>
  <c r="BF455"/>
  <c r="T455"/>
  <c r="R455"/>
  <c r="P455"/>
  <c r="BI452"/>
  <c r="BH452"/>
  <c r="BG452"/>
  <c r="BF452"/>
  <c r="T452"/>
  <c r="R452"/>
  <c r="P452"/>
  <c r="BI450"/>
  <c r="BH450"/>
  <c r="BG450"/>
  <c r="BF450"/>
  <c r="T450"/>
  <c r="R450"/>
  <c r="P450"/>
  <c r="BI447"/>
  <c r="BH447"/>
  <c r="BG447"/>
  <c r="BF447"/>
  <c r="T447"/>
  <c r="R447"/>
  <c r="P447"/>
  <c r="BI445"/>
  <c r="BH445"/>
  <c r="BG445"/>
  <c r="BF445"/>
  <c r="T445"/>
  <c r="R445"/>
  <c r="P445"/>
  <c r="BI441"/>
  <c r="BH441"/>
  <c r="BG441"/>
  <c r="BF441"/>
  <c r="T441"/>
  <c r="R441"/>
  <c r="P441"/>
  <c r="BI438"/>
  <c r="BH438"/>
  <c r="BG438"/>
  <c r="BF438"/>
  <c r="T438"/>
  <c r="R438"/>
  <c r="P438"/>
  <c r="BI436"/>
  <c r="BH436"/>
  <c r="BG436"/>
  <c r="BF436"/>
  <c r="T436"/>
  <c r="R436"/>
  <c r="P436"/>
  <c r="BI433"/>
  <c r="BH433"/>
  <c r="BG433"/>
  <c r="BF433"/>
  <c r="T433"/>
  <c r="R433"/>
  <c r="P433"/>
  <c r="BI431"/>
  <c r="BH431"/>
  <c r="BG431"/>
  <c r="BF431"/>
  <c r="T431"/>
  <c r="R431"/>
  <c r="P431"/>
  <c r="BI424"/>
  <c r="BH424"/>
  <c r="BG424"/>
  <c r="BF424"/>
  <c r="T424"/>
  <c r="R424"/>
  <c r="P424"/>
  <c r="BI420"/>
  <c r="BH420"/>
  <c r="BG420"/>
  <c r="BF420"/>
  <c r="T420"/>
  <c r="T419"/>
  <c r="R420"/>
  <c r="R419" s="1"/>
  <c r="P420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8"/>
  <c r="BH408"/>
  <c r="BG408"/>
  <c r="BF408"/>
  <c r="T408"/>
  <c r="R408"/>
  <c r="P408"/>
  <c r="BI404"/>
  <c r="BH404"/>
  <c r="BG404"/>
  <c r="BF404"/>
  <c r="T404"/>
  <c r="R404"/>
  <c r="P404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4"/>
  <c r="BH354"/>
  <c r="BG354"/>
  <c r="BF354"/>
  <c r="T354"/>
  <c r="R354"/>
  <c r="P354"/>
  <c r="BI348"/>
  <c r="BH348"/>
  <c r="BG348"/>
  <c r="BF348"/>
  <c r="T348"/>
  <c r="R348"/>
  <c r="P348"/>
  <c r="BI345"/>
  <c r="BH345"/>
  <c r="BG345"/>
  <c r="BF345"/>
  <c r="T345"/>
  <c r="R345"/>
  <c r="P345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3"/>
  <c r="BH323"/>
  <c r="BG323"/>
  <c r="BF323"/>
  <c r="T323"/>
  <c r="R323"/>
  <c r="P323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1"/>
  <c r="BH301"/>
  <c r="BG301"/>
  <c r="BF301"/>
  <c r="T301"/>
  <c r="R301"/>
  <c r="P301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5"/>
  <c r="BH285"/>
  <c r="BG285"/>
  <c r="BF285"/>
  <c r="T285"/>
  <c r="R285"/>
  <c r="P285"/>
  <c r="BI281"/>
  <c r="BH281"/>
  <c r="BG281"/>
  <c r="BF281"/>
  <c r="T281"/>
  <c r="R281"/>
  <c r="P281"/>
  <c r="BI278"/>
  <c r="BH278"/>
  <c r="BG278"/>
  <c r="BF278"/>
  <c r="T278"/>
  <c r="R278"/>
  <c r="P278"/>
  <c r="BI269"/>
  <c r="BH269"/>
  <c r="BG269"/>
  <c r="BF269"/>
  <c r="T269"/>
  <c r="R269"/>
  <c r="P269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3"/>
  <c r="BH243"/>
  <c r="BG243"/>
  <c r="BF243"/>
  <c r="T243"/>
  <c r="R243"/>
  <c r="P243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R207"/>
  <c r="P207"/>
  <c r="BI204"/>
  <c r="BH204"/>
  <c r="BG204"/>
  <c r="BF204"/>
  <c r="T204"/>
  <c r="R204"/>
  <c r="P204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6"/>
  <c r="BH116"/>
  <c r="BG116"/>
  <c r="BF116"/>
  <c r="T116"/>
  <c r="R116"/>
  <c r="P116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J99"/>
  <c r="J98"/>
  <c r="F98"/>
  <c r="F96"/>
  <c r="E94"/>
  <c r="J55"/>
  <c r="F54"/>
  <c r="F52"/>
  <c r="E50"/>
  <c r="J18"/>
  <c r="E18"/>
  <c r="F55"/>
  <c r="J17"/>
  <c r="J12"/>
  <c r="J96" s="1"/>
  <c r="E7"/>
  <c r="E92" s="1"/>
  <c r="L50" i="1"/>
  <c r="AM50"/>
  <c r="AM49"/>
  <c r="L49"/>
  <c r="AM47"/>
  <c r="L47"/>
  <c r="L45"/>
  <c r="L44"/>
  <c r="BK505" i="2"/>
  <c r="BK441"/>
  <c r="J340"/>
  <c r="BK225"/>
  <c r="J131"/>
  <c r="J512"/>
  <c r="J461"/>
  <c r="BK383"/>
  <c r="BK306"/>
  <c r="BK204"/>
  <c r="BK113"/>
  <c r="J522"/>
  <c r="J431"/>
  <c r="BK363"/>
  <c r="J348"/>
  <c r="J258"/>
  <c r="BK231"/>
  <c r="BK165"/>
  <c r="J141"/>
  <c r="J105"/>
  <c r="BK599"/>
  <c r="BK575"/>
  <c r="BK534"/>
  <c r="BK512"/>
  <c r="BK500"/>
  <c r="J471"/>
  <c r="BK424"/>
  <c r="J413"/>
  <c r="J360"/>
  <c r="J316"/>
  <c r="J309"/>
  <c r="BK264"/>
  <c r="BK219"/>
  <c r="J188"/>
  <c r="BK126"/>
  <c r="BK116"/>
  <c r="J176" i="3"/>
  <c r="J166"/>
  <c r="BK132"/>
  <c r="J194"/>
  <c r="J102"/>
  <c r="BK194"/>
  <c r="J152"/>
  <c r="BK212" i="4"/>
  <c r="BK196"/>
  <c r="BK150"/>
  <c r="BK208"/>
  <c r="BK138"/>
  <c r="BK254"/>
  <c r="J168"/>
  <c r="BK231"/>
  <c r="BK173"/>
  <c r="BK95" i="5"/>
  <c r="J566" i="2"/>
  <c r="J491"/>
  <c r="BK374"/>
  <c r="BK211"/>
  <c r="J168"/>
  <c r="J559"/>
  <c r="BK484"/>
  <c r="J436"/>
  <c r="J244" i="4"/>
  <c r="J104"/>
  <c r="BK200"/>
  <c r="BK92"/>
  <c r="BK180"/>
  <c r="J89" i="5"/>
  <c r="BK89"/>
  <c r="J501" i="2"/>
  <c r="J398"/>
  <c r="J320"/>
  <c r="BK195"/>
  <c r="BK532"/>
  <c r="BK474"/>
  <c r="J424"/>
  <c r="J380"/>
  <c r="BK320"/>
  <c r="BK234"/>
  <c r="BK152"/>
  <c r="BK525"/>
  <c r="J452"/>
  <c r="BK386"/>
  <c r="BK252"/>
  <c r="BK109"/>
  <c r="BK592"/>
  <c r="BK519"/>
  <c r="BK487"/>
  <c r="BK477"/>
  <c r="J363"/>
  <c r="BK285"/>
  <c r="J195"/>
  <c r="J109"/>
  <c r="BK136" i="3"/>
  <c r="J185"/>
  <c r="J94"/>
  <c r="J160"/>
  <c r="J218" i="4"/>
  <c r="BK163"/>
  <c r="BK190"/>
  <c r="BK100"/>
  <c r="J173"/>
  <c r="BK230"/>
  <c r="J129"/>
  <c r="J88" i="5"/>
  <c r="J554" i="2"/>
  <c r="J450"/>
  <c r="BK348"/>
  <c r="J306"/>
  <c r="J207"/>
  <c r="BK578"/>
  <c r="J477"/>
  <c r="J389"/>
  <c r="BK309"/>
  <c r="BK261"/>
  <c r="BK168"/>
  <c r="J540"/>
  <c r="J458"/>
  <c r="BK398"/>
  <c r="J293"/>
  <c r="BK163"/>
  <c r="J116"/>
  <c r="J568"/>
  <c r="BK511"/>
  <c r="J468"/>
  <c r="BK369"/>
  <c r="J281"/>
  <c r="J214"/>
  <c r="BK123"/>
  <c r="J168" i="3"/>
  <c r="J127"/>
  <c r="BK176"/>
  <c r="J132"/>
  <c r="J156"/>
  <c r="BK235" i="4"/>
  <c r="J138"/>
  <c r="BK206"/>
  <c r="BK94"/>
  <c r="J146"/>
  <c r="J208"/>
  <c r="J112"/>
  <c r="J95" i="5"/>
  <c r="BK455" i="2"/>
  <c r="BK413"/>
  <c r="BK323"/>
  <c r="J204"/>
  <c r="BK561"/>
  <c r="BK498"/>
  <c r="BK395"/>
  <c r="BK340"/>
  <c r="BK281"/>
  <c r="BK178"/>
  <c r="BK548"/>
  <c r="BK508"/>
  <c r="BK481"/>
  <c r="BK447"/>
  <c r="BK404"/>
  <c r="BK315"/>
  <c r="BK192"/>
  <c r="J159"/>
  <c r="J120"/>
  <c r="BK585"/>
  <c r="BK559"/>
  <c r="J525"/>
  <c r="J504"/>
  <c r="J445"/>
  <c r="J374"/>
  <c r="J323"/>
  <c r="BK290"/>
  <c r="J228"/>
  <c r="BK199"/>
  <c r="BK185"/>
  <c r="J156"/>
  <c r="BK190" i="3"/>
  <c r="BK152"/>
  <c r="BK118"/>
  <c r="BK162"/>
  <c r="J106"/>
  <c r="BK166"/>
  <c r="J137"/>
  <c r="J233" i="4"/>
  <c r="J206"/>
  <c r="BK124"/>
  <c r="J231"/>
  <c r="J196"/>
  <c r="BK98"/>
  <c r="BK224"/>
  <c r="J108"/>
  <c r="J224"/>
  <c r="BK104"/>
  <c r="BK100" i="5"/>
  <c r="BK522" i="2"/>
  <c r="BK458"/>
  <c r="BK415"/>
  <c r="J345"/>
  <c r="BK316"/>
  <c r="BK188"/>
  <c r="J146"/>
  <c r="J537"/>
  <c r="BK471"/>
  <c r="J134" i="4"/>
  <c r="J202"/>
  <c r="J250"/>
  <c r="BK252"/>
  <c r="J124"/>
  <c r="J91" i="5"/>
  <c r="BK568" i="2"/>
  <c r="BK452"/>
  <c r="J366"/>
  <c r="J261"/>
  <c r="BK159"/>
  <c r="J488"/>
  <c r="J447"/>
  <c r="J392"/>
  <c r="BK366"/>
  <c r="BK301"/>
  <c r="J211"/>
  <c r="J138"/>
  <c r="J505"/>
  <c r="BK420"/>
  <c r="J285"/>
  <c r="J134"/>
  <c r="J561"/>
  <c r="J508"/>
  <c r="J480"/>
  <c r="J415"/>
  <c r="BK318"/>
  <c r="J252"/>
  <c r="BK131"/>
  <c r="J181" i="3"/>
  <c r="BK123"/>
  <c r="BK156"/>
  <c r="J172"/>
  <c r="BK256" i="4"/>
  <c r="J90"/>
  <c r="BK134"/>
  <c r="BK244"/>
  <c r="BK239"/>
  <c r="J100"/>
  <c r="BK94" i="5"/>
  <c r="J496" i="2"/>
  <c r="BK411"/>
  <c r="BK258"/>
  <c r="J170"/>
  <c r="J126"/>
  <c r="J534"/>
  <c r="J465"/>
  <c r="BK345"/>
  <c r="J278"/>
  <c r="BK182"/>
  <c r="BK141"/>
  <c r="J511"/>
  <c r="BK450"/>
  <c r="J383"/>
  <c r="BK255"/>
  <c r="BK156"/>
  <c r="BK596"/>
  <c r="BK528"/>
  <c r="J474"/>
  <c r="BK380"/>
  <c r="J315"/>
  <c r="J243"/>
  <c r="J163"/>
  <c r="BK185" i="3"/>
  <c r="J144"/>
  <c r="BK94"/>
  <c r="J123"/>
  <c r="J190"/>
  <c r="BK98"/>
  <c r="BK202" i="4"/>
  <c r="BK250"/>
  <c r="BK146"/>
  <c r="J171"/>
  <c r="J226"/>
  <c r="BK102" i="5"/>
  <c r="J548" i="2"/>
  <c r="BK392"/>
  <c r="J301"/>
  <c r="J152"/>
  <c r="BK551"/>
  <c r="BK468"/>
  <c r="J408"/>
  <c r="BK328"/>
  <c r="J231"/>
  <c r="BK146"/>
  <c r="J500"/>
  <c r="J455"/>
  <c r="J290"/>
  <c r="J585"/>
  <c r="J502"/>
  <c r="BK171" i="4"/>
  <c r="J225"/>
  <c r="J142"/>
  <c r="BK142"/>
  <c r="BK218"/>
  <c r="J97" i="5"/>
  <c r="BK88"/>
  <c r="J484" i="2"/>
  <c r="BK389"/>
  <c r="J312"/>
  <c r="BK214"/>
  <c r="AS54" i="1"/>
  <c r="J175" i="2"/>
  <c r="J551"/>
  <c r="J487"/>
  <c r="BK408"/>
  <c r="BK296"/>
  <c r="BK175"/>
  <c r="BK537"/>
  <c r="BK494"/>
  <c r="BK465"/>
  <c r="J377"/>
  <c r="BK312"/>
  <c r="J222"/>
  <c r="BK120"/>
  <c r="BK148" i="3"/>
  <c r="J90"/>
  <c r="J110"/>
  <c r="BK144"/>
  <c r="J200" i="4"/>
  <c r="J235"/>
  <c r="J150"/>
  <c r="BK220"/>
  <c r="J98"/>
  <c r="J185"/>
  <c r="BK92" i="5"/>
  <c r="BK90"/>
  <c r="BK461" i="2"/>
  <c r="J386"/>
  <c r="BK319"/>
  <c r="J199"/>
  <c r="J596"/>
  <c r="J507"/>
  <c r="J420"/>
  <c r="BK331"/>
  <c r="BK228"/>
  <c r="J149"/>
  <c r="BK566"/>
  <c r="J494"/>
  <c r="BK433"/>
  <c r="BK360"/>
  <c r="BK222"/>
  <c r="J123"/>
  <c r="J581"/>
  <c r="J515"/>
  <c r="BK501"/>
  <c r="J417"/>
  <c r="J319"/>
  <c r="BK293"/>
  <c r="J225"/>
  <c r="BK134"/>
  <c r="BK172" i="3"/>
  <c r="BK137"/>
  <c r="BK199"/>
  <c r="BK114"/>
  <c r="BK168"/>
  <c r="J252" i="4"/>
  <c r="BK168"/>
  <c r="BK226"/>
  <c r="BK129"/>
  <c r="J190"/>
  <c r="J256"/>
  <c r="J94" i="5"/>
  <c r="BK488" i="2"/>
  <c r="J369"/>
  <c r="J318"/>
  <c r="J178"/>
  <c r="J599"/>
  <c r="BK480"/>
  <c r="J438"/>
  <c r="BK377"/>
  <c r="J264"/>
  <c r="J165"/>
  <c r="J575"/>
  <c r="J139" i="3"/>
  <c r="BK102"/>
  <c r="J136"/>
  <c r="J118"/>
  <c r="BK181"/>
  <c r="BK90"/>
  <c r="J239" i="4"/>
  <c r="J92"/>
  <c r="J160"/>
  <c r="J180"/>
  <c r="J254"/>
  <c r="BK214"/>
  <c r="J102" i="5"/>
  <c r="J92"/>
  <c r="J498" i="2"/>
  <c r="BK445"/>
  <c r="J395"/>
  <c r="J328"/>
  <c r="J255"/>
  <c r="BK105"/>
  <c r="J528"/>
  <c r="J464"/>
  <c r="J94" i="4"/>
  <c r="J163"/>
  <c r="BK258"/>
  <c r="J177"/>
  <c r="BK225"/>
  <c r="BK90"/>
  <c r="BK97" i="5"/>
  <c r="J532" i="2"/>
  <c r="BK431"/>
  <c r="BK334"/>
  <c r="BK243"/>
  <c r="BK138"/>
  <c r="BK504"/>
  <c r="BK464"/>
  <c r="J411"/>
  <c r="BK337"/>
  <c r="BK269"/>
  <c r="J185"/>
  <c r="BK581"/>
  <c r="BK515"/>
  <c r="J441"/>
  <c r="J354"/>
  <c r="J219"/>
  <c r="J578"/>
  <c r="BK496"/>
  <c r="J481"/>
  <c r="J433"/>
  <c r="J337"/>
  <c r="BK278"/>
  <c r="BK170"/>
  <c r="J162" i="3"/>
  <c r="BK110"/>
  <c r="BK127"/>
  <c r="J199"/>
  <c r="BK106"/>
  <c r="BK112" i="4"/>
  <c r="J212"/>
  <c r="J258"/>
  <c r="BK160"/>
  <c r="J220"/>
  <c r="J100" i="5"/>
  <c r="BK91"/>
  <c r="J519" i="2"/>
  <c r="BK438"/>
  <c r="J331"/>
  <c r="J234"/>
  <c r="BK149"/>
  <c r="BK554"/>
  <c r="BK491"/>
  <c r="J404"/>
  <c r="J296"/>
  <c r="BK207"/>
  <c r="J592"/>
  <c r="BK507"/>
  <c r="BK417"/>
  <c r="J334"/>
  <c r="J182"/>
  <c r="BK540"/>
  <c r="BK502"/>
  <c r="BK436"/>
  <c r="BK354"/>
  <c r="J269"/>
  <c r="J192"/>
  <c r="J113"/>
  <c r="BK160" i="3"/>
  <c r="J114"/>
  <c r="J148"/>
  <c r="J98"/>
  <c r="BK139"/>
  <c r="J214" i="4"/>
  <c r="BK108"/>
  <c r="BK185"/>
  <c r="J230"/>
  <c r="BK233"/>
  <c r="BK177"/>
  <c r="J90" i="5"/>
  <c r="H45" i="8" l="1"/>
  <c r="I614" i="2" s="1"/>
  <c r="J614" s="1"/>
  <c r="BE614" s="1"/>
  <c r="R104"/>
  <c r="P133"/>
  <c r="R155"/>
  <c r="BK198"/>
  <c r="J198"/>
  <c r="J64" s="1"/>
  <c r="R198"/>
  <c r="BK284"/>
  <c r="J284" s="1"/>
  <c r="J66" s="1"/>
  <c r="P284"/>
  <c r="BK410"/>
  <c r="J410" s="1"/>
  <c r="J67" s="1"/>
  <c r="R410"/>
  <c r="BK423"/>
  <c r="J423" s="1"/>
  <c r="J70" s="1"/>
  <c r="T423"/>
  <c r="P440"/>
  <c r="BK449"/>
  <c r="J449" s="1"/>
  <c r="J72" s="1"/>
  <c r="BK454"/>
  <c r="J454" s="1"/>
  <c r="J73" s="1"/>
  <c r="T454"/>
  <c r="R467"/>
  <c r="P476"/>
  <c r="BK490"/>
  <c r="J490"/>
  <c r="J76"/>
  <c r="T490"/>
  <c r="P514"/>
  <c r="BK539"/>
  <c r="J539"/>
  <c r="J78" s="1"/>
  <c r="R539"/>
  <c r="P553"/>
  <c r="BK595"/>
  <c r="J595" s="1"/>
  <c r="J80" s="1"/>
  <c r="P595"/>
  <c r="P89" i="3"/>
  <c r="P131"/>
  <c r="BK143"/>
  <c r="J143"/>
  <c r="J64"/>
  <c r="BK161"/>
  <c r="J161"/>
  <c r="J65"/>
  <c r="P167"/>
  <c r="T104" i="2"/>
  <c r="T133"/>
  <c r="T155"/>
  <c r="P198"/>
  <c r="T198"/>
  <c r="R213"/>
  <c r="T284"/>
  <c r="T410"/>
  <c r="R423"/>
  <c r="R440"/>
  <c r="P449"/>
  <c r="P454"/>
  <c r="BK467"/>
  <c r="J467"/>
  <c r="J74"/>
  <c r="T467"/>
  <c r="T476"/>
  <c r="R490"/>
  <c r="R514"/>
  <c r="P539"/>
  <c r="T539"/>
  <c r="T553"/>
  <c r="T595"/>
  <c r="R89" i="3"/>
  <c r="R131"/>
  <c r="T143"/>
  <c r="T161"/>
  <c r="T167"/>
  <c r="R89" i="4"/>
  <c r="R195"/>
  <c r="BK249"/>
  <c r="J249" s="1"/>
  <c r="J66" s="1"/>
  <c r="T249"/>
  <c r="BK87" i="5"/>
  <c r="J87" s="1"/>
  <c r="J61" s="1"/>
  <c r="T87"/>
  <c r="R93"/>
  <c r="P104" i="2"/>
  <c r="R133"/>
  <c r="P155"/>
  <c r="BK213"/>
  <c r="J213" s="1"/>
  <c r="J65" s="1"/>
  <c r="T213"/>
  <c r="R284"/>
  <c r="P410"/>
  <c r="P423"/>
  <c r="BK440"/>
  <c r="J440"/>
  <c r="J71" s="1"/>
  <c r="T440"/>
  <c r="R449"/>
  <c r="T449"/>
  <c r="R454"/>
  <c r="P467"/>
  <c r="BK476"/>
  <c r="J476"/>
  <c r="J75" s="1"/>
  <c r="R476"/>
  <c r="P490"/>
  <c r="BK514"/>
  <c r="J514" s="1"/>
  <c r="J77" s="1"/>
  <c r="T514"/>
  <c r="BK553"/>
  <c r="J553" s="1"/>
  <c r="J79" s="1"/>
  <c r="R553"/>
  <c r="R595"/>
  <c r="BK89" i="3"/>
  <c r="J89" s="1"/>
  <c r="J61" s="1"/>
  <c r="BK131"/>
  <c r="J131" s="1"/>
  <c r="J62" s="1"/>
  <c r="P143"/>
  <c r="P161"/>
  <c r="BK167"/>
  <c r="J167" s="1"/>
  <c r="J66" s="1"/>
  <c r="P89" i="4"/>
  <c r="P195"/>
  <c r="R249"/>
  <c r="R87" i="5"/>
  <c r="R86"/>
  <c r="R85" s="1"/>
  <c r="T93"/>
  <c r="BK104" i="2"/>
  <c r="J104"/>
  <c r="J61" s="1"/>
  <c r="BK133"/>
  <c r="J133"/>
  <c r="J62"/>
  <c r="BK155"/>
  <c r="J155" s="1"/>
  <c r="J63" s="1"/>
  <c r="P213"/>
  <c r="T89" i="3"/>
  <c r="T131"/>
  <c r="R143"/>
  <c r="R161"/>
  <c r="R167"/>
  <c r="BK89" i="4"/>
  <c r="J89" s="1"/>
  <c r="J61" s="1"/>
  <c r="T89"/>
  <c r="BK195"/>
  <c r="J195" s="1"/>
  <c r="J65" s="1"/>
  <c r="T195"/>
  <c r="P249"/>
  <c r="P87" i="5"/>
  <c r="P86" s="1"/>
  <c r="P85" s="1"/>
  <c r="AU58" i="1" s="1"/>
  <c r="BK93" i="5"/>
  <c r="J93" s="1"/>
  <c r="J62" s="1"/>
  <c r="P93"/>
  <c r="BK184" i="4"/>
  <c r="J184" s="1"/>
  <c r="J63" s="1"/>
  <c r="BK419" i="2"/>
  <c r="J419"/>
  <c r="J68" s="1"/>
  <c r="BK138" i="3"/>
  <c r="J138"/>
  <c r="J63"/>
  <c r="BK198"/>
  <c r="J198" s="1"/>
  <c r="J67" s="1"/>
  <c r="BK179" i="4"/>
  <c r="J179" s="1"/>
  <c r="J62" s="1"/>
  <c r="BK189"/>
  <c r="J189"/>
  <c r="J64" s="1"/>
  <c r="BK257"/>
  <c r="J257"/>
  <c r="J67"/>
  <c r="BK96" i="5"/>
  <c r="J96" s="1"/>
  <c r="J63" s="1"/>
  <c r="BK99"/>
  <c r="J99" s="1"/>
  <c r="J64" s="1"/>
  <c r="BK101"/>
  <c r="J101"/>
  <c r="J65" s="1"/>
  <c r="J52"/>
  <c r="BE89"/>
  <c r="BE92"/>
  <c r="BE102"/>
  <c r="E48"/>
  <c r="BE90"/>
  <c r="BE91"/>
  <c r="BE97"/>
  <c r="BE100"/>
  <c r="F55"/>
  <c r="BE88"/>
  <c r="BE94"/>
  <c r="BE95"/>
  <c r="E48" i="4"/>
  <c r="F55"/>
  <c r="BE92"/>
  <c r="BE104"/>
  <c r="BE134"/>
  <c r="BE150"/>
  <c r="BE160"/>
  <c r="BE163"/>
  <c r="BE196"/>
  <c r="BE202"/>
  <c r="J81"/>
  <c r="BE94"/>
  <c r="BE100"/>
  <c r="BE108"/>
  <c r="BE124"/>
  <c r="BE129"/>
  <c r="BE146"/>
  <c r="BE190"/>
  <c r="BE208"/>
  <c r="BE225"/>
  <c r="BE226"/>
  <c r="BE231"/>
  <c r="BE235"/>
  <c r="BE250"/>
  <c r="BE252"/>
  <c r="BE256"/>
  <c r="BE258"/>
  <c r="BE90"/>
  <c r="BE112"/>
  <c r="BE168"/>
  <c r="BE171"/>
  <c r="BE177"/>
  <c r="BE200"/>
  <c r="BE212"/>
  <c r="BE214"/>
  <c r="BE220"/>
  <c r="BE230"/>
  <c r="BE233"/>
  <c r="BE239"/>
  <c r="BE254"/>
  <c r="BE98"/>
  <c r="BE138"/>
  <c r="BE142"/>
  <c r="BE173"/>
  <c r="BE180"/>
  <c r="BE185"/>
  <c r="BE206"/>
  <c r="BE218"/>
  <c r="BE224"/>
  <c r="BE244"/>
  <c r="E48" i="3"/>
  <c r="F84"/>
  <c r="BE106"/>
  <c r="BE110"/>
  <c r="BE118"/>
  <c r="BE137"/>
  <c r="BE139"/>
  <c r="BE156"/>
  <c r="BE162"/>
  <c r="BE166"/>
  <c r="BE168"/>
  <c r="BE176"/>
  <c r="BE194"/>
  <c r="BE199"/>
  <c r="F54"/>
  <c r="J83"/>
  <c r="BE90"/>
  <c r="BE98"/>
  <c r="BE102"/>
  <c r="BE123"/>
  <c r="J81"/>
  <c r="BE94"/>
  <c r="BE114"/>
  <c r="BE132"/>
  <c r="BE136"/>
  <c r="BE152"/>
  <c r="BE172"/>
  <c r="BE190"/>
  <c r="BE127"/>
  <c r="BE144"/>
  <c r="BE148"/>
  <c r="BE160"/>
  <c r="BE181"/>
  <c r="BE185"/>
  <c r="E48" i="2"/>
  <c r="F99"/>
  <c r="BE105"/>
  <c r="BE138"/>
  <c r="BE141"/>
  <c r="BE149"/>
  <c r="BE175"/>
  <c r="BE178"/>
  <c r="BE228"/>
  <c r="BE231"/>
  <c r="BE252"/>
  <c r="BE255"/>
  <c r="BE258"/>
  <c r="BE319"/>
  <c r="BE328"/>
  <c r="BE331"/>
  <c r="BE334"/>
  <c r="BE340"/>
  <c r="BE345"/>
  <c r="BE363"/>
  <c r="BE383"/>
  <c r="BE386"/>
  <c r="BE389"/>
  <c r="BE395"/>
  <c r="BE408"/>
  <c r="BE438"/>
  <c r="BE445"/>
  <c r="BE447"/>
  <c r="BE450"/>
  <c r="BE461"/>
  <c r="BE481"/>
  <c r="BE488"/>
  <c r="BE498"/>
  <c r="BE505"/>
  <c r="BE548"/>
  <c r="BE551"/>
  <c r="BE561"/>
  <c r="BE596"/>
  <c r="BE599"/>
  <c r="J52"/>
  <c r="BE123"/>
  <c r="BE134"/>
  <c r="BE146"/>
  <c r="BE152"/>
  <c r="BE168"/>
  <c r="BE185"/>
  <c r="BE195"/>
  <c r="BE199"/>
  <c r="BE204"/>
  <c r="BE211"/>
  <c r="BE225"/>
  <c r="BE234"/>
  <c r="BE261"/>
  <c r="BE269"/>
  <c r="BE285"/>
  <c r="BE301"/>
  <c r="BE306"/>
  <c r="BE309"/>
  <c r="BE316"/>
  <c r="BE320"/>
  <c r="BE323"/>
  <c r="BE337"/>
  <c r="BE366"/>
  <c r="BE374"/>
  <c r="BE380"/>
  <c r="BE392"/>
  <c r="BE411"/>
  <c r="BE413"/>
  <c r="BE436"/>
  <c r="BE468"/>
  <c r="BE484"/>
  <c r="BE496"/>
  <c r="BE500"/>
  <c r="BE511"/>
  <c r="BE519"/>
  <c r="BE532"/>
  <c r="BE534"/>
  <c r="BE559"/>
  <c r="BE568"/>
  <c r="BE578"/>
  <c r="BE109"/>
  <c r="BE116"/>
  <c r="BE126"/>
  <c r="BE131"/>
  <c r="BE156"/>
  <c r="BE159"/>
  <c r="BE170"/>
  <c r="BE188"/>
  <c r="BE192"/>
  <c r="BE207"/>
  <c r="BE214"/>
  <c r="BE219"/>
  <c r="BE222"/>
  <c r="BE243"/>
  <c r="BE290"/>
  <c r="BE312"/>
  <c r="BE318"/>
  <c r="BE348"/>
  <c r="BE360"/>
  <c r="BE369"/>
  <c r="BE398"/>
  <c r="BE415"/>
  <c r="BE424"/>
  <c r="BE431"/>
  <c r="BE441"/>
  <c r="BE452"/>
  <c r="BE455"/>
  <c r="BE487"/>
  <c r="BE491"/>
  <c r="BE494"/>
  <c r="BE501"/>
  <c r="BE504"/>
  <c r="BE515"/>
  <c r="BE522"/>
  <c r="BE592"/>
  <c r="BE113"/>
  <c r="BE120"/>
  <c r="BE163"/>
  <c r="BE165"/>
  <c r="BE182"/>
  <c r="BE264"/>
  <c r="BE278"/>
  <c r="BE281"/>
  <c r="BE293"/>
  <c r="BE296"/>
  <c r="BE315"/>
  <c r="BE354"/>
  <c r="BE377"/>
  <c r="BE404"/>
  <c r="BE417"/>
  <c r="BE420"/>
  <c r="BE433"/>
  <c r="BE458"/>
  <c r="BE464"/>
  <c r="BE465"/>
  <c r="BE471"/>
  <c r="BE474"/>
  <c r="BE477"/>
  <c r="BE480"/>
  <c r="BE502"/>
  <c r="BE507"/>
  <c r="BE508"/>
  <c r="BE512"/>
  <c r="BE525"/>
  <c r="BE528"/>
  <c r="BE537"/>
  <c r="BE540"/>
  <c r="BE554"/>
  <c r="BE566"/>
  <c r="BE575"/>
  <c r="BE581"/>
  <c r="BE585"/>
  <c r="F36" i="3"/>
  <c r="BC56" i="1" s="1"/>
  <c r="F34" i="5"/>
  <c r="BA58" i="1"/>
  <c r="F35" i="5"/>
  <c r="BB58" i="1" s="1"/>
  <c r="F37" i="5"/>
  <c r="BD58" i="1"/>
  <c r="J34" i="5"/>
  <c r="AW58" i="1" s="1"/>
  <c r="F36" i="5"/>
  <c r="BC58" i="1"/>
  <c r="F35" i="2"/>
  <c r="BB55" i="1" s="1"/>
  <c r="F35" i="4"/>
  <c r="BB57" i="1"/>
  <c r="F36" i="4"/>
  <c r="BC57" i="1" s="1"/>
  <c r="F37" i="2"/>
  <c r="BD55" i="1" s="1"/>
  <c r="J34" i="2"/>
  <c r="AW55" i="1" s="1"/>
  <c r="J34" i="4"/>
  <c r="AW57" i="1" s="1"/>
  <c r="F34" i="3"/>
  <c r="BA56" i="1" s="1"/>
  <c r="F36" i="2"/>
  <c r="BC55" i="1" s="1"/>
  <c r="F34" i="4"/>
  <c r="BA57" i="1" s="1"/>
  <c r="F37" i="4"/>
  <c r="BD57" i="1" s="1"/>
  <c r="F34" i="2"/>
  <c r="BA55" i="1" s="1"/>
  <c r="F37" i="3"/>
  <c r="BD56" i="1" s="1"/>
  <c r="J34" i="3"/>
  <c r="AW56" i="1" s="1"/>
  <c r="F35" i="3"/>
  <c r="BB56" i="1" s="1"/>
  <c r="T88" i="3" l="1"/>
  <c r="T87" s="1"/>
  <c r="BK614" i="2"/>
  <c r="BK613" s="1"/>
  <c r="J613" s="1"/>
  <c r="J82" s="1"/>
  <c r="BK88" i="4"/>
  <c r="BK87" s="1"/>
  <c r="J87" s="1"/>
  <c r="J59" s="1"/>
  <c r="P88"/>
  <c r="P87" s="1"/>
  <c r="AU57" i="1" s="1"/>
  <c r="R88" i="4"/>
  <c r="R87" s="1"/>
  <c r="R88" i="3"/>
  <c r="R87" s="1"/>
  <c r="R422" i="2"/>
  <c r="T103"/>
  <c r="T88" i="4"/>
  <c r="T87" s="1"/>
  <c r="T86" i="5"/>
  <c r="T85" s="1"/>
  <c r="P88" i="3"/>
  <c r="P87" s="1"/>
  <c r="AU56" i="1" s="1"/>
  <c r="T422" i="2"/>
  <c r="P103"/>
  <c r="P422"/>
  <c r="R103"/>
  <c r="R102" s="1"/>
  <c r="BK103"/>
  <c r="J103" s="1"/>
  <c r="J60" s="1"/>
  <c r="BK422"/>
  <c r="J422" s="1"/>
  <c r="J69" s="1"/>
  <c r="BK86" i="5"/>
  <c r="BK85"/>
  <c r="J85" s="1"/>
  <c r="J59" s="1"/>
  <c r="BK88" i="3"/>
  <c r="J88" s="1"/>
  <c r="J60" s="1"/>
  <c r="J88" i="4"/>
  <c r="J60" s="1"/>
  <c r="J30"/>
  <c r="AG57" i="1"/>
  <c r="J33" i="5"/>
  <c r="AV58" i="1" s="1"/>
  <c r="AT58" s="1"/>
  <c r="BC54"/>
  <c r="W32" s="1"/>
  <c r="BA54"/>
  <c r="AW54" s="1"/>
  <c r="AK30" s="1"/>
  <c r="J33" i="3"/>
  <c r="AV56" i="1" s="1"/>
  <c r="AT56" s="1"/>
  <c r="F33" i="4"/>
  <c r="AZ57" i="1" s="1"/>
  <c r="F33" i="5"/>
  <c r="AZ58" i="1"/>
  <c r="BB54"/>
  <c r="W31" s="1"/>
  <c r="BD54"/>
  <c r="W33" s="1"/>
  <c r="J33" i="2"/>
  <c r="AV55" i="1" s="1"/>
  <c r="AT55" s="1"/>
  <c r="F33" i="3"/>
  <c r="AZ56" i="1" s="1"/>
  <c r="J33" i="4"/>
  <c r="AV57" i="1" s="1"/>
  <c r="AT57" s="1"/>
  <c r="F33" i="2"/>
  <c r="AZ55" i="1" s="1"/>
  <c r="BK612" i="2" l="1"/>
  <c r="J612" s="1"/>
  <c r="J81" s="1"/>
  <c r="P102"/>
  <c r="AU55" i="1" s="1"/>
  <c r="AU54" s="1"/>
  <c r="T102" i="2"/>
  <c r="BK87" i="3"/>
  <c r="J87"/>
  <c r="J30" s="1"/>
  <c r="AG56" i="1" s="1"/>
  <c r="J86" i="5"/>
  <c r="J60" s="1"/>
  <c r="AN57" i="1"/>
  <c r="J39" i="4"/>
  <c r="AZ54" i="1"/>
  <c r="W29" s="1"/>
  <c r="W30"/>
  <c r="J30" i="5"/>
  <c r="AG58" i="1" s="1"/>
  <c r="AX54"/>
  <c r="AY54"/>
  <c r="BK102" i="2" l="1"/>
  <c r="J102" s="1"/>
  <c r="J59" s="1"/>
  <c r="J39" i="5"/>
  <c r="J39" i="3"/>
  <c r="J59"/>
  <c r="AN56" i="1"/>
  <c r="AN58"/>
  <c r="AV54"/>
  <c r="AK29" s="1"/>
  <c r="J30" i="2" l="1"/>
  <c r="AG55" i="1" s="1"/>
  <c r="AN55" s="1"/>
  <c r="AT54"/>
  <c r="J39" i="2" l="1"/>
  <c r="AG54" i="1"/>
  <c r="AK26" s="1"/>
  <c r="AK35" s="1"/>
  <c r="AN54" l="1"/>
</calcChain>
</file>

<file path=xl/sharedStrings.xml><?xml version="1.0" encoding="utf-8"?>
<sst xmlns="http://schemas.openxmlformats.org/spreadsheetml/2006/main" count="8839" uniqueCount="1763">
  <si>
    <t>Export Komplet</t>
  </si>
  <si>
    <t>VZ</t>
  </si>
  <si>
    <t>2.0</t>
  </si>
  <si>
    <t/>
  </si>
  <si>
    <t>False</t>
  </si>
  <si>
    <t>{8b63a8e0-327b-457d-999f-360524e588bf}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</si>
  <si>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</si>
  <si>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</si>
  <si>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</si>
  <si>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</si>
  <si>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</si>
  <si>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</si>
  <si>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</si>
  <si>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</si>
  <si>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</si>
  <si>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SOU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</si>
  <si>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</si>
  <si>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</si>
  <si>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Střední odborná škola a Střední odborné učiliště Nymburk</t>
  </si>
  <si>
    <t>KSO:</t>
  </si>
  <si>
    <t>CC-CZ:</t>
  </si>
  <si>
    <t>Místo:</t>
  </si>
  <si>
    <t>V Kolonii 1804</t>
  </si>
  <si>
    <t>Datum:</t>
  </si>
  <si>
    <t>12. 3. 2024</t>
  </si>
  <si>
    <t>Zadavatel:</t>
  </si>
  <si>
    <t>IČ:</t>
  </si>
  <si>
    <t>SOŠ +SOU Nymburk,V kolonii 1804</t>
  </si>
  <si>
    <t>DIČ:</t>
  </si>
  <si>
    <t>Uchazeč:</t>
  </si>
  <si>
    <t>Vyplň údaj</t>
  </si>
  <si>
    <t>Projektant:</t>
  </si>
  <si>
    <t>ing.Hana  Pospíšilová</t>
  </si>
  <si>
    <t>True</t>
  </si>
  <si>
    <t>Zpracovatel:</t>
  </si>
  <si>
    <t>ing.I.Prágrová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</si>
  <si>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</si>
  <si>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</si>
  <si>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</si>
  <si>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</si>
  <si>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</si>
  <si>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</si>
  <si>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</si>
  <si>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</si>
  <si>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</si>
  <si>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</si>
  <si>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</si>
  <si>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</si>
  <si>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</si>
  <si>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</si>
  <si>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</si>
  <si>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</si>
  <si>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</si>
  <si>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</si>
  <si>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</si>
  <si>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</si>
  <si>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</si>
  <si>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</si>
  <si>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</si>
  <si>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</si>
  <si>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</si>
  <si>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</si>
  <si>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</si>
  <si>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</si>
  <si>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</si>
  <si>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</si>
  <si>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</si>
  <si>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</si>
  <si>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</si>
  <si>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</si>
  <si>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</si>
  <si>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</si>
  <si>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</si>
  <si>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</si>
  <si>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</si>
  <si>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</si>
  <si>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</si>
  <si>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</si>
  <si>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Osazení vjezdových vrat do stávajícího objektu-stavební část</t>
  </si>
  <si>
    <t>STA</t>
  </si>
  <si>
    <t>1</t>
  </si>
  <si>
    <t>{fb7557ea-59eb-4e6f-9d64-f12d80f80e66}</t>
  </si>
  <si>
    <t>2</t>
  </si>
  <si>
    <t>02</t>
  </si>
  <si>
    <t>D4 - Zpevněné plochy</t>
  </si>
  <si>
    <t>{50fce79f-de24-438d-8027-c581e34d41bc}</t>
  </si>
  <si>
    <t>03</t>
  </si>
  <si>
    <t>D5-Odvodnění</t>
  </si>
  <si>
    <t>{5b0be6dd-7232-4bc9-866f-4286b9cf7b74}</t>
  </si>
  <si>
    <t>04</t>
  </si>
  <si>
    <t>VRN</t>
  </si>
  <si>
    <t>VON</t>
  </si>
  <si>
    <t>{92097d77-346c-42f5-86c7-84dfab100a8d}</t>
  </si>
  <si>
    <t>ost</t>
  </si>
  <si>
    <t>15,439</t>
  </si>
  <si>
    <t>bedpas</t>
  </si>
  <si>
    <t>7,955</t>
  </si>
  <si>
    <t>KRYCÍ LIST SOUPISU PRACÍ</t>
  </si>
  <si>
    <t>pur50</t>
  </si>
  <si>
    <t>1,41</t>
  </si>
  <si>
    <t>práh</t>
  </si>
  <si>
    <t>0,186</t>
  </si>
  <si>
    <t>valp</t>
  </si>
  <si>
    <t>22,403</t>
  </si>
  <si>
    <t>bom</t>
  </si>
  <si>
    <t>1,497</t>
  </si>
  <si>
    <t>Objekt:</t>
  </si>
  <si>
    <t>bfas</t>
  </si>
  <si>
    <t>4,282</t>
  </si>
  <si>
    <t>01 - Osazení vjezdových vrat do stávajícího objektu-stavební část</t>
  </si>
  <si>
    <t>com</t>
  </si>
  <si>
    <t>300,914</t>
  </si>
  <si>
    <t>cfas</t>
  </si>
  <si>
    <t>19,365</t>
  </si>
  <si>
    <t>leš</t>
  </si>
  <si>
    <t>104,869</t>
  </si>
  <si>
    <t>pe</t>
  </si>
  <si>
    <t>87,461</t>
  </si>
  <si>
    <t>nátěr</t>
  </si>
  <si>
    <t>17,15</t>
  </si>
  <si>
    <t>pep</t>
  </si>
  <si>
    <t>268,9</t>
  </si>
  <si>
    <t>cpvc</t>
  </si>
  <si>
    <t>6</t>
  </si>
  <si>
    <t>asokl</t>
  </si>
  <si>
    <t>heb160</t>
  </si>
  <si>
    <t>0,916</t>
  </si>
  <si>
    <t>bedš</t>
  </si>
  <si>
    <t>14,227</t>
  </si>
  <si>
    <t>jámaš</t>
  </si>
  <si>
    <t>40,788</t>
  </si>
  <si>
    <t>zásyp</t>
  </si>
  <si>
    <t>44,182</t>
  </si>
  <si>
    <t>L150</t>
  </si>
  <si>
    <t>0,341</t>
  </si>
  <si>
    <t>trn16</t>
  </si>
  <si>
    <t>47,138</t>
  </si>
  <si>
    <t>rýha</t>
  </si>
  <si>
    <t>4,525</t>
  </si>
  <si>
    <t>příčka</t>
  </si>
  <si>
    <t>25,949</t>
  </si>
  <si>
    <t>cstrop</t>
  </si>
  <si>
    <t>223,282</t>
  </si>
  <si>
    <t>malba</t>
  </si>
  <si>
    <t>632,441</t>
  </si>
  <si>
    <t>p</t>
  </si>
  <si>
    <t>197,581</t>
  </si>
  <si>
    <t>skládka</t>
  </si>
  <si>
    <t>45,313</t>
  </si>
  <si>
    <t>aom</t>
  </si>
  <si>
    <t>12,678</t>
  </si>
  <si>
    <t>afas</t>
  </si>
  <si>
    <t>11,367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</si>
  <si>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</si>
  <si>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</si>
  <si>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</si>
  <si>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</si>
  <si>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</si>
  <si>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</si>
  <si>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</si>
  <si>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</si>
  <si>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</si>
  <si>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</si>
  <si>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</si>
  <si>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</si>
  <si>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</si>
  <si>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</si>
  <si>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</si>
  <si>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</si>
  <si>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734 - Ústřední vytápění - armatury</t>
  </si>
  <si>
    <t xml:space="preserve">    735 - Ústřední vytápění - otopná tělesa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</si>
  <si>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</si>
  <si>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</si>
  <si>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</si>
  <si>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</si>
  <si>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777 - Podlahy lité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</si>
  <si>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</si>
  <si>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</si>
  <si>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</si>
  <si>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</si>
  <si>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</si>
  <si>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</si>
  <si>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</si>
  <si>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</si>
  <si>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</si>
  <si>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</si>
  <si>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</si>
  <si>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</si>
  <si>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</si>
  <si>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</si>
  <si>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</si>
  <si>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</si>
  <si>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</si>
  <si>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</si>
  <si>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</si>
  <si>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</si>
  <si>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</si>
  <si>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</si>
  <si>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131213701</t>
  </si>
  <si>
    <t>Hloubení nezapažených jam ručně s urovnáním dna do předepsaného profilu a spádu v hornině třídy těžitelnosti I skupiny 3 soudržných</t>
  </si>
  <si>
    <t>m3</t>
  </si>
  <si>
    <t>4</t>
  </si>
  <si>
    <t>-255204168</t>
  </si>
  <si>
    <t>Online PSC</t>
  </si>
  <si>
    <t>https://podminky.urs.cz/item/CS_URS_2024_01/131213701</t>
  </si>
  <si>
    <t>VV</t>
  </si>
  <si>
    <t>"kolem šachty"((3,37+2*1,0+4,65)*2-1,5)*2,2</t>
  </si>
  <si>
    <t>Mezisoučet</t>
  </si>
  <si>
    <t>3</t>
  </si>
  <si>
    <t>132212131</t>
  </si>
  <si>
    <t>Hloubení nezapažených rýh šířky do 800 mm ručně s urovnáním dna do předepsaného profilu a spádu v hornině třídy těžitelnosti I skupiny 3 soudržných</t>
  </si>
  <si>
    <t>-302361882</t>
  </si>
  <si>
    <t>https://podminky.urs.cz/item/CS_URS_2024_01/132212131</t>
  </si>
  <si>
    <t>"dílny-přizdívka zákl.pasu"(4,07*2+3,17+0,43*2+0,2*2)*0,6*0,6</t>
  </si>
  <si>
    <t>139001101</t>
  </si>
  <si>
    <t>Příplatek k cenám hloubených vykopávek za ztížení vykopávky v blízkosti podzemního vedení nebo výbušnin pro jakoukoliv třídu horniny</t>
  </si>
  <si>
    <t>-341258642</t>
  </si>
  <si>
    <t>https://podminky.urs.cz/item/CS_URS_2024_01/139001101</t>
  </si>
  <si>
    <t>jámaš+rýha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</si>
  <si>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</si>
  <si>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</si>
  <si>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355474568</t>
  </si>
  <si>
    <t>https://podminky.urs.cz/item/CS_URS_2024_01/162751117</t>
  </si>
  <si>
    <t>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</si>
  <si>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</si>
  <si>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(počet km promítnout do ceny)</t>
  </si>
  <si>
    <t>108661277</t>
  </si>
  <si>
    <t>https://podminky.urs.cz/item/CS_URS_2024_01/162751119</t>
  </si>
  <si>
    <t>171201221</t>
  </si>
  <si>
    <t>Poplatek za uložení stavebního odpadu na skládce (skládkovné) zeminy a kamení zatříděného do Katalogu odpadů pod kódem 17 05 04</t>
  </si>
  <si>
    <t>t</t>
  </si>
  <si>
    <t>-102728615</t>
  </si>
  <si>
    <t>https://podminky.urs.cz/item/CS_URS_2024_01/171201221</t>
  </si>
  <si>
    <t>skládka*1,8</t>
  </si>
  <si>
    <t>7</t>
  </si>
  <si>
    <t>174151101</t>
  </si>
  <si>
    <t>Zásyp sypaninou z jakékoliv horniny strojně s uložením výkopku ve vrstvách se zhutněním jam, šachet, rýh nebo kolem objektů v těchto vykopávkách</t>
  </si>
  <si>
    <t>1950168495</t>
  </si>
  <si>
    <t>https://podminky.urs.cz/item/CS_URS_2024_01/174151101</t>
  </si>
  <si>
    <t>"pas "-(4,07*2+3,17+0,43*2+0,2*2)*0,15*0,6</t>
  </si>
  <si>
    <t>8</t>
  </si>
  <si>
    <t>M</t>
  </si>
  <si>
    <t>58337344</t>
  </si>
  <si>
    <t>štěrkopísek frakce 0/32</t>
  </si>
  <si>
    <t>752779448</t>
  </si>
  <si>
    <t>zásyp*1,8</t>
  </si>
  <si>
    <t>Zakládání</t>
  </si>
  <si>
    <t>9</t>
  </si>
  <si>
    <t>274321411</t>
  </si>
  <si>
    <t>Základy z betonu železového (bez výztuže) pasy z betonu bez zvláštních nároků na prostředí tř. C 20/25</t>
  </si>
  <si>
    <t>-1653463638</t>
  </si>
  <si>
    <t>https://podminky.urs.cz/item/CS_URS_2024_01/274321411</t>
  </si>
  <si>
    <t>"učebna"0,45*0,15*2,75</t>
  </si>
  <si>
    <t>10</t>
  </si>
  <si>
    <t>274322511</t>
  </si>
  <si>
    <t>Základy z betonu železového (bez výztuže) pasy z betonu se zvýšenými nároky na prostředí tř. C 25/30</t>
  </si>
  <si>
    <t>327763250</t>
  </si>
  <si>
    <t>https://podminky.urs.cz/item/CS_URS_2024_01/274322511</t>
  </si>
  <si>
    <t>"dílny "(4,07*2+3,17+0,43*2+0,2*2)*0,15*0,6</t>
  </si>
  <si>
    <t>11</t>
  </si>
  <si>
    <t>274351121</t>
  </si>
  <si>
    <t>Bednění základů pasů rovné zřízení</t>
  </si>
  <si>
    <t>m2</t>
  </si>
  <si>
    <t>1288758677</t>
  </si>
  <si>
    <t>https://podminky.urs.cz/item/CS_URS_2024_01/274351121</t>
  </si>
  <si>
    <t>"učebna"0,15*2,75</t>
  </si>
  <si>
    <t>"dílny "(4,07*2+3,17+0,43*2+0,2*2)*0,6</t>
  </si>
  <si>
    <t>274351122</t>
  </si>
  <si>
    <t>Bednění základů pasů rovné odstranění</t>
  </si>
  <si>
    <t>1865612423</t>
  </si>
  <si>
    <t>https://podminky.urs.cz/item/CS_URS_2024_01/274351122</t>
  </si>
  <si>
    <t>13</t>
  </si>
  <si>
    <t>274361821</t>
  </si>
  <si>
    <t>Výztuž základů pasů z betonářské oceli 10 505 (R) nebo BSt 500</t>
  </si>
  <si>
    <t>-925106417</t>
  </si>
  <si>
    <t>https://podminky.urs.cz/item/CS_URS_2024_01/274361821</t>
  </si>
  <si>
    <t>práh*0,12</t>
  </si>
  <si>
    <t>14</t>
  </si>
  <si>
    <t>274362021</t>
  </si>
  <si>
    <t>Výztuž základů pasů ze svařovaných sítí z drátů typu KARI</t>
  </si>
  <si>
    <t>-1368545714</t>
  </si>
  <si>
    <t>https://podminky.urs.cz/item/CS_URS_2024_01/274362021</t>
  </si>
  <si>
    <t>"dílny "(4,07*2+3,17+0,43*2+0,2*2)*0,6*0,00444*1,3</t>
  </si>
  <si>
    <t>Svislé a kompletní konstrukce</t>
  </si>
  <si>
    <t>15</t>
  </si>
  <si>
    <t>317168058</t>
  </si>
  <si>
    <t>Překlady keramické vysoké osazené do maltového lože, šířky překladu 70 mm výšky 238 mm, délky 2750 mm</t>
  </si>
  <si>
    <t>kus</t>
  </si>
  <si>
    <t>1120189693</t>
  </si>
  <si>
    <t>https://podminky.urs.cz/item/CS_URS_2024_01/317168058</t>
  </si>
  <si>
    <t>"učebna"5</t>
  </si>
  <si>
    <t>16</t>
  </si>
  <si>
    <t>317941123</t>
  </si>
  <si>
    <t>Osazování ocelových válcovaných nosníků na zdivu I nebo IE nebo U nebo UE nebo L č. 14 až 22 nebo výšky do 220 mm</t>
  </si>
  <si>
    <t>-96843476</t>
  </si>
  <si>
    <t>https://podminky.urs.cz/item/CS_URS_2024_01/317941123</t>
  </si>
  <si>
    <t>"dílny-přizdívka l150"(4,07*2+3,17+0,43*2+0,2*2)*0,02713</t>
  </si>
  <si>
    <t>17</t>
  </si>
  <si>
    <t>13431006</t>
  </si>
  <si>
    <t>úhelník ocelový rovnostranný jakost S235JR (11 375) 150x150x12mm</t>
  </si>
  <si>
    <t>1659130015</t>
  </si>
  <si>
    <t>L150*1,08</t>
  </si>
  <si>
    <t>18</t>
  </si>
  <si>
    <t>317998131</t>
  </si>
  <si>
    <t>Izolace tepelná mezi překlady z extrudovaného polystyrenu výšky 24 cm, tloušťky přes 30 do 50 mm</t>
  </si>
  <si>
    <t>m</t>
  </si>
  <si>
    <t>-2076283785</t>
  </si>
  <si>
    <t>https://podminky.urs.cz/item/CS_URS_2024_01/317998131</t>
  </si>
  <si>
    <t>"učebna"2,75*2</t>
  </si>
  <si>
    <t>19</t>
  </si>
  <si>
    <t>28376510</t>
  </si>
  <si>
    <t>deska izolační PIR s oboustrannou kompozitní fólií s hliníkovou vložkou pro ploché střechy λ=0,023 tl 50mm</t>
  </si>
  <si>
    <t>1169777657</t>
  </si>
  <si>
    <t>"učebna"2,75*2*0,25*1,05</t>
  </si>
  <si>
    <t>20</t>
  </si>
  <si>
    <t>319201321</t>
  </si>
  <si>
    <t>Vyrovnání nerovného povrchu vnitřního i vnějšího zdiva bez odsekání vadných cihel, maltou (s dodáním hmot) tl. do 30 mm</t>
  </si>
  <si>
    <t>2107295905</t>
  </si>
  <si>
    <t>https://podminky.urs.cz/item/CS_URS_2024_01/319201321</t>
  </si>
  <si>
    <t>"pod parapet"0,25*2,35</t>
  </si>
  <si>
    <t>331271117</t>
  </si>
  <si>
    <t>Pilíře volně stojící z cihel nepálených čtyřhranné až osmihranné (průřezu čtverce, T nebo kříže) pravoúhlé pod omítku z cihel betonových dl. 290 mm, na maltu ze suché směsi 10 MPa</t>
  </si>
  <si>
    <t>1778361622</t>
  </si>
  <si>
    <t>https://podminky.urs.cz/item/CS_URS_2024_01/331271117</t>
  </si>
  <si>
    <t>"šachta"0,3*0,3*1,75*3</t>
  </si>
  <si>
    <t>22</t>
  </si>
  <si>
    <t>342272235</t>
  </si>
  <si>
    <t>Příčky z pórobetonových tvárnic hladkých na tenké maltové lože objemová hmotnost do 500 kg/m3, tloušťka příčky 125 mm</t>
  </si>
  <si>
    <t>-106079506</t>
  </si>
  <si>
    <t>https://podminky.urs.cz/item/CS_URS_2024_01/342272235</t>
  </si>
  <si>
    <t>"dílny"(2,08*2+3,28*3+4,535)*1,4</t>
  </si>
  <si>
    <t>23</t>
  </si>
  <si>
    <t>346272246</t>
  </si>
  <si>
    <t>Přizdívky z pórobetonových tvárnic objemová hmotnost do 500 kg/m3, na tenké maltové lože, tloušťka přizdívky 125 mm</t>
  </si>
  <si>
    <t>-17094055</t>
  </si>
  <si>
    <t>https://podminky.urs.cz/item/CS_URS_2024_01/346272246</t>
  </si>
  <si>
    <t>"dílny-přizdívka l150"(4,07*2+3,17+0,43*2+0,2*2)*0,15</t>
  </si>
  <si>
    <t>24</t>
  </si>
  <si>
    <t>380326121</t>
  </si>
  <si>
    <t>Kompletní konstrukce čistíren odpadních vod, nádrží, vodojemů, kanálů z betonu železového bez výztuže a bednění se zvýšenými nároky na prostředí tř. C 25/30, tl. přes 80 do 150 mm</t>
  </si>
  <si>
    <t>2016664871</t>
  </si>
  <si>
    <t>https://podminky.urs.cz/item/CS_URS_2024_01/380326121</t>
  </si>
  <si>
    <t>"šachta"3,37*4,65*0,1</t>
  </si>
  <si>
    <t>25</t>
  </si>
  <si>
    <t>380356231</t>
  </si>
  <si>
    <t>Bednění kompletních konstrukcí čistíren odpadních vod, nádrží, vodojemů, kanálů konstrukcí neomítaných z betonu prostého nebo železového ploch rovinných zřízení</t>
  </si>
  <si>
    <t>199045469</t>
  </si>
  <si>
    <t>https://podminky.urs.cz/item/CS_URS_2024_01/380356231</t>
  </si>
  <si>
    <t>"šachta"2,97*4,25+(3,37+4,65)*2*0,1</t>
  </si>
  <si>
    <t>26</t>
  </si>
  <si>
    <t>380356232</t>
  </si>
  <si>
    <t>Bednění kompletních konstrukcí čistíren odpadních vod, nádrží, vodojemů, kanálů konstrukcí neomítaných z betonu prostého nebo železového ploch rovinných odstranění</t>
  </si>
  <si>
    <t>785280792</t>
  </si>
  <si>
    <t>https://podminky.urs.cz/item/CS_URS_2024_01/380356232</t>
  </si>
  <si>
    <t>27</t>
  </si>
  <si>
    <t>380361006</t>
  </si>
  <si>
    <t>Výztuž kompletních konstrukcí čistíren odpadních vod, nádrží, vodojemů, kanálů z oceli 10 505 (R) nebo BSt 500</t>
  </si>
  <si>
    <t>-1729502593</t>
  </si>
  <si>
    <t>https://podminky.urs.cz/item/CS_URS_2024_01/380361006</t>
  </si>
  <si>
    <t>"šachta"3,37*4,65*0,0124*2*1,3</t>
  </si>
  <si>
    <t>Vodorovné konstrukce</t>
  </si>
  <si>
    <t>28</t>
  </si>
  <si>
    <t>413231211</t>
  </si>
  <si>
    <t>Zazdívka zhlaví stropních trámů nebo válcovaných nosníků pálenými cihlami trámů, průřezu do 0,02 m2</t>
  </si>
  <si>
    <t>495848939</t>
  </si>
  <si>
    <t>https://podminky.urs.cz/item/CS_URS_2024_01/413231211</t>
  </si>
  <si>
    <t>"učebna"10</t>
  </si>
  <si>
    <t>"práh"6</t>
  </si>
  <si>
    <t>29</t>
  </si>
  <si>
    <t>413232211</t>
  </si>
  <si>
    <t>Zazdívka zhlaví stropních trámů nebo válcovaných nosníků pálenými cihlami válcovaných nosníků, výšky do 150 mm</t>
  </si>
  <si>
    <t>-293639983</t>
  </si>
  <si>
    <t>https://podminky.urs.cz/item/CS_URS_2024_01/413232211</t>
  </si>
  <si>
    <t>"šachta"6</t>
  </si>
  <si>
    <t>30</t>
  </si>
  <si>
    <t>413941133</t>
  </si>
  <si>
    <t>Osazování ocelových válcovaných nosníků ve stropech HE-A nebo HE-B, výšky přes 120 do 220 mm</t>
  </si>
  <si>
    <t>-509475076</t>
  </si>
  <si>
    <t>https://podminky.urs.cz/item/CS_URS_2024_01/413941133</t>
  </si>
  <si>
    <t>"šachta"(4,25+3,15*5+1,5)*0,0426</t>
  </si>
  <si>
    <t>31</t>
  </si>
  <si>
    <t>13010976</t>
  </si>
  <si>
    <t>ocel profilová jakost S235JR (11 375) průřez HEB 160</t>
  </si>
  <si>
    <t>2062235552</t>
  </si>
  <si>
    <t>heb160*1,08</t>
  </si>
  <si>
    <t>Úpravy povrchů, podlahy a osazování výplní</t>
  </si>
  <si>
    <t>32</t>
  </si>
  <si>
    <t>611325417</t>
  </si>
  <si>
    <t>Oprava vápenocementové omítky vnitřních ploch hladké, tloušťky do 20 mm, s celoplošným přeštukováním, tloušťky štuku 3 mm stropů, v rozsahu opravované plochy přes 10 do 30%</t>
  </si>
  <si>
    <t>-82954778</t>
  </si>
  <si>
    <t>https://podminky.urs.cz/item/CS_URS_2024_01/611325417</t>
  </si>
  <si>
    <t>"dílny strop"120,2+27,2+41,5</t>
  </si>
  <si>
    <t>"trámy"(4,07*8+3,17*4)*0,38*2</t>
  </si>
  <si>
    <t>33</t>
  </si>
  <si>
    <t>612131121</t>
  </si>
  <si>
    <t>Podkladní a spojovací vrstva vnitřních omítaných ploch penetrace disperzní nanášená ručně stěn</t>
  </si>
  <si>
    <t>-471444186</t>
  </si>
  <si>
    <t>https://podminky.urs.cz/item/CS_URS_2024_01/612131121</t>
  </si>
  <si>
    <t>aom+příčka*2+com</t>
  </si>
  <si>
    <t>34</t>
  </si>
  <si>
    <t>612142001</t>
  </si>
  <si>
    <t>Pletivo vnitřních ploch v ploše nebo pruzích, na plném podkladu sklovláknité vtlačené do tmelu včetně tmelu stěn</t>
  </si>
  <si>
    <t>672774839</t>
  </si>
  <si>
    <t>https://podminky.urs.cz/item/CS_URS_2024_01/612142001</t>
  </si>
  <si>
    <t>35</t>
  </si>
  <si>
    <t>612321131</t>
  </si>
  <si>
    <t>Vápenocementový štuk vnitřních ploch tloušťky do 3 mm svislých konstrukcí stěn</t>
  </si>
  <si>
    <t>-1238085985</t>
  </si>
  <si>
    <t>https://podminky.urs.cz/item/CS_URS_2024_01/612321131</t>
  </si>
  <si>
    <t>36</t>
  </si>
  <si>
    <t>612321141</t>
  </si>
  <si>
    <t>Omítka vápenocementová vnitřních ploch nanášená ručně dvouvrstvá, tloušťky jádrové omítky do 10 mm a tloušťky štuku do 3 mm štuková svislých konstrukcí stěn</t>
  </si>
  <si>
    <t>-18741695</t>
  </si>
  <si>
    <t>https://podminky.urs.cz/item/CS_URS_2024_01/612321141</t>
  </si>
  <si>
    <t>příčka*2</t>
  </si>
  <si>
    <t>37</t>
  </si>
  <si>
    <t>612321191</t>
  </si>
  <si>
    <t>Omítka vápenocementová vnitřních ploch nanášená ručně Příplatek k cenám za každých dalších i započatých 5 mm tloušťky omítky přes 10 mm stěn</t>
  </si>
  <si>
    <t>1550860488</t>
  </si>
  <si>
    <t>https://podminky.urs.cz/item/CS_URS_2024_01/612321191</t>
  </si>
  <si>
    <t>38</t>
  </si>
  <si>
    <t>612325302</t>
  </si>
  <si>
    <t>Vápenocementová omítka ostění nebo nadpraží štuková</t>
  </si>
  <si>
    <t>-1209659715</t>
  </si>
  <si>
    <t>https://podminky.urs.cz/item/CS_URS_2024_01/612325302</t>
  </si>
  <si>
    <t xml:space="preserve">"učebna" </t>
  </si>
  <si>
    <t xml:space="preserve">(2,35+2*1,32)*0,3 </t>
  </si>
  <si>
    <t>"překlad"0,25*2,75</t>
  </si>
  <si>
    <t>"dílna"(4,07+2*3,58)*0,32*2</t>
  </si>
  <si>
    <t>(3,17+2*3,58)*0,32</t>
  </si>
  <si>
    <t>Součet</t>
  </si>
  <si>
    <t>39</t>
  </si>
  <si>
    <t>612325413</t>
  </si>
  <si>
    <t>Oprava vápenocementové omítky vnitřních ploch hladké, tloušťky do 20 mm stěn, v rozsahu opravované plochy přes 30 do 50%</t>
  </si>
  <si>
    <t>130013229</t>
  </si>
  <si>
    <t>https://podminky.urs.cz/item/CS_URS_2024_01/612325413</t>
  </si>
  <si>
    <t>"učebna"2,97*4,93-2,35*4,32</t>
  </si>
  <si>
    <t>"dílna"(15,34+2*7,835+0,165*8)*3,93-(3,17*3,58*3+4,07*3,58)+15,34*2,53</t>
  </si>
  <si>
    <t>(15,34-0,125+2*4,535+0,165*8)*3,93+(2,08*2+3,28*3+4,535*2)*2,53-(0,8*2,0*2+4,07*3,58+3,17*3,58)</t>
  </si>
  <si>
    <t>"ostění"(3,17+2*3,58)*0,32*3</t>
  </si>
  <si>
    <t>"sloupy"(0,43+0,32)*2*3,58*4</t>
  </si>
  <si>
    <t>(0,32+0,305)*2*3,58*4</t>
  </si>
  <si>
    <t>40</t>
  </si>
  <si>
    <t>619996137</t>
  </si>
  <si>
    <t>Ochrana stavebních konstrukcí a samostatných prvků včetně pozdějšího odstranění obedněním z OSB desek samostatných konstrukcí a prvků</t>
  </si>
  <si>
    <t>189106142</t>
  </si>
  <si>
    <t>https://podminky.urs.cz/item/CS_URS_2024_01/619996137</t>
  </si>
  <si>
    <t>"učebna-okno"2,35*2,75*2</t>
  </si>
  <si>
    <t>41</t>
  </si>
  <si>
    <t>622131121</t>
  </si>
  <si>
    <t>Podkladní a spojovací vrstva vnějších omítaných ploch penetrace nanášená ručně stěn</t>
  </si>
  <si>
    <t>-1684366082</t>
  </si>
  <si>
    <t>https://podminky.urs.cz/item/CS_URS_2024_01/622131121</t>
  </si>
  <si>
    <t>cfas+afas</t>
  </si>
  <si>
    <t>42</t>
  </si>
  <si>
    <t>622142001</t>
  </si>
  <si>
    <t>Pletivo vnějších ploch v ploše nebo pruzích, na plném podkladu sklovláknité vtlačené do tmelu stěn</t>
  </si>
  <si>
    <t>-296190152</t>
  </si>
  <si>
    <t>https://podminky.urs.cz/item/CS_URS_2024_01/622142001</t>
  </si>
  <si>
    <t>afas+cfas</t>
  </si>
  <si>
    <t>43</t>
  </si>
  <si>
    <t>622321131</t>
  </si>
  <si>
    <t>Vápenocementový štuk vnějších ploch tloušťky do 3 mm stěn</t>
  </si>
  <si>
    <t>-620530922</t>
  </si>
  <si>
    <t>https://podminky.urs.cz/item/CS_URS_2024_01/622321131</t>
  </si>
  <si>
    <t>44</t>
  </si>
  <si>
    <t>622325103</t>
  </si>
  <si>
    <t>Oprava vápenocementové omítky vnějších ploch stupně členitosti 1 hladké stěn, v rozsahu opravované plochy přes 30 do 50%</t>
  </si>
  <si>
    <t>1515470907</t>
  </si>
  <si>
    <t>https://podminky.urs.cz/item/CS_URS_2024_01/622325103</t>
  </si>
  <si>
    <t>"učebna"3,55*4,88-2,35*4,32</t>
  </si>
  <si>
    <t>"dílny "(4,07*2+3,17+0,43*2+0,2*2)*(4,7-3,58-0,15)</t>
  </si>
  <si>
    <t>45</t>
  </si>
  <si>
    <t>622321141</t>
  </si>
  <si>
    <t>Omítka vápenocementová vnějších ploch nanášená ručně dvouvrstvá, tloušťky jádrové omítky do 15 mm a tloušťky štuku do 3 mm štuková stěn</t>
  </si>
  <si>
    <t>526083619</t>
  </si>
  <si>
    <t>https://podminky.urs.cz/item/CS_URS_2024_01/622321141</t>
  </si>
  <si>
    <t>"učebna"(2,35+2*2,75)*0,45</t>
  </si>
  <si>
    <t>(2,35+2*1,32)*0,15</t>
  </si>
  <si>
    <t>"dílny "(0,43*2+0,2*2)*3,58</t>
  </si>
  <si>
    <t>"dílny "(4,07*2+3,17+0,43*2+0,2*2)*0,15</t>
  </si>
  <si>
    <t>46</t>
  </si>
  <si>
    <t>629135102</t>
  </si>
  <si>
    <t>Vyrovnávací vrstva z cementové malty pod klempířskými prvky šířky přes 150 do 300 mm</t>
  </si>
  <si>
    <t>1605918730</t>
  </si>
  <si>
    <t>https://podminky.urs.cz/item/CS_URS_2024_01/629135102</t>
  </si>
  <si>
    <t>"učebna"2,35</t>
  </si>
  <si>
    <t>47</t>
  </si>
  <si>
    <t>633992111</t>
  </si>
  <si>
    <t>Odmaštění betonových podlah od olejových nánosů</t>
  </si>
  <si>
    <t>1309105699</t>
  </si>
  <si>
    <t>https://podminky.urs.cz/item/CS_URS_2024_01/633992111</t>
  </si>
  <si>
    <t>Ostatní konstrukce a práce, bourání</t>
  </si>
  <si>
    <t>48</t>
  </si>
  <si>
    <t>941111121</t>
  </si>
  <si>
    <t>Lešení řadové trubkové lehké pracovní s podlahami s provozním zatížením tř. 3 do 200 kg/m2 šířky tř. W09 od 0,9 do 1,2 m, výšky výšky do 10 m montáž</t>
  </si>
  <si>
    <t>-1980118070</t>
  </si>
  <si>
    <t>https://podminky.urs.cz/item/CS_URS_2024_01/941111121</t>
  </si>
  <si>
    <t>"učebna"(3,55+1,2*2)*5,8</t>
  </si>
  <si>
    <t>"dílny "(1,2+4,07*2+3,17+0,43*2+0,2*2+1,2)*4,7</t>
  </si>
  <si>
    <t>49</t>
  </si>
  <si>
    <t>941111221</t>
  </si>
  <si>
    <t>Lešení řadové trubkové lehké pracovní s podlahami s provozním zatížením tř. 3 do 200 kg/m2 šířky tř. W09 od 0,9 do 1,2 m, výšky výšky do 10 m příplatek k ceně za každý den použití (počet dnů promítnout do ceny)</t>
  </si>
  <si>
    <t>1672972306</t>
  </si>
  <si>
    <t>https://podminky.urs.cz/item/CS_URS_2024_01/941111221</t>
  </si>
  <si>
    <t>50</t>
  </si>
  <si>
    <t>941111821</t>
  </si>
  <si>
    <t>Lešení řadové trubkové lehké pracovní s podlahami s provozním zatížením tř. 3 do 200 kg/m2 šířky tř. W09 od 0,9 do 1,2 m, výšky výšky do 10 m demontáž</t>
  </si>
  <si>
    <t>1479026226</t>
  </si>
  <si>
    <t>https://podminky.urs.cz/item/CS_URS_2024_01/941111821</t>
  </si>
  <si>
    <t>51</t>
  </si>
  <si>
    <t>949101112</t>
  </si>
  <si>
    <t>Lešení pomocné pracovní pro objekty pozemních staveb pro zatížení do 150 kg/m2, o výšce lešeňové podlahy přes 1,9 do 3,5 m</t>
  </si>
  <si>
    <t>1448172171</t>
  </si>
  <si>
    <t>https://podminky.urs.cz/item/CS_URS_2024_01/949101112</t>
  </si>
  <si>
    <t>"učebna"(2,35+1,5)*1,5</t>
  </si>
  <si>
    <t>"dílny"120,2+27,2+41,5</t>
  </si>
  <si>
    <t>52</t>
  </si>
  <si>
    <t>952901114</t>
  </si>
  <si>
    <t>Vyčištění budov nebo objektů před předáním do užívání budov bytové nebo občanské výstavby, světlé výšky podlaží přes 4 m</t>
  </si>
  <si>
    <t>1545422553</t>
  </si>
  <si>
    <t>https://podminky.urs.cz/item/CS_URS_2024_01/952901114</t>
  </si>
  <si>
    <t>"učebna" 80</t>
  </si>
  <si>
    <t>53</t>
  </si>
  <si>
    <t>952902031</t>
  </si>
  <si>
    <t>Čištění budov při provádění oprav a udržovacích prací podlah hladkých omytím</t>
  </si>
  <si>
    <t>-1313550680</t>
  </si>
  <si>
    <t>https://podminky.urs.cz/item/CS_URS_2024_01/952902031</t>
  </si>
  <si>
    <t>54</t>
  </si>
  <si>
    <t>953941516</t>
  </si>
  <si>
    <t>Osazování drobných kovových předmětů se zalitím maltou cementovou, do vysekaných kapes nebo připravených otvorů konzol nebo kotev, např. pro záclonové kryty, zavěšené skříňky, radiátorové držáky apod.</t>
  </si>
  <si>
    <t>-1990332540</t>
  </si>
  <si>
    <t>https://podminky.urs.cz/item/CS_URS_2024_01/953941516</t>
  </si>
  <si>
    <t>"učebna-podpěry radiátoru"3</t>
  </si>
  <si>
    <t>55</t>
  </si>
  <si>
    <t>953942121</t>
  </si>
  <si>
    <t>Osazování drobných kovových předmětů se zalitím maltou cementovou, do vysekaných kapes nebo připravených otvorů ochranných úhelníků</t>
  </si>
  <si>
    <t>-958323083</t>
  </si>
  <si>
    <t>https://podminky.urs.cz/item/CS_URS_2024_01/953942121</t>
  </si>
  <si>
    <t>"učebna"6</t>
  </si>
  <si>
    <t>56</t>
  </si>
  <si>
    <t>5531200</t>
  </si>
  <si>
    <t>ochranný úhelník např. L100x100x10,s kotvami z páskové oceli ,vč.PÚ žárový pozink,váha cca 16kg/bm</t>
  </si>
  <si>
    <t>2104921221</t>
  </si>
  <si>
    <t>57</t>
  </si>
  <si>
    <t>953943125</t>
  </si>
  <si>
    <t>Osazování drobných kovových předmětů výrobků ostatních jinde neuvedených do betonu se zajištěním polohy k bednění či k výztuži před zabetonováním hmotnosti přes 30 do 120 kg/kus</t>
  </si>
  <si>
    <t>1322672735</t>
  </si>
  <si>
    <t>https://podminky.urs.cz/item/CS_URS_2024_01/953943125</t>
  </si>
  <si>
    <t>58</t>
  </si>
  <si>
    <t>553850</t>
  </si>
  <si>
    <t>Ocelový práh x PLO 80/20 dl. 4,39m,s 12x kotvy z PLO 60/6 dl.0,2m,váha cca 65kg</t>
  </si>
  <si>
    <t>648358482</t>
  </si>
  <si>
    <t>59</t>
  </si>
  <si>
    <t>553851</t>
  </si>
  <si>
    <t>Ocelový práh x PLO 80/20 dl. 3,49m,s 10x kotvy z PLO 60/6 dl.0,2m,váha cca 52kg</t>
  </si>
  <si>
    <t>-1306451604</t>
  </si>
  <si>
    <t>60</t>
  </si>
  <si>
    <t>953961112</t>
  </si>
  <si>
    <t>Kotva chemická s vyvrtáním otvoru do betonu, železobetonu nebo tvrdého kamene tmel, velikost M 10, hloubka 90 mm</t>
  </si>
  <si>
    <t>-171034165</t>
  </si>
  <si>
    <t>https://podminky.urs.cz/item/CS_URS_2024_01/953961112</t>
  </si>
  <si>
    <t>"dílny-stáv.přizdívka "(4,07*2+3,17+0,43*2+0,2*2)/0,6</t>
  </si>
  <si>
    <t>61</t>
  </si>
  <si>
    <t>953961114</t>
  </si>
  <si>
    <t>Kotva chemická s vyvrtáním otvoru do betonu, železobetonu nebo tvrdého kamene tmel, velikost M 16, hloubka 125 mm</t>
  </si>
  <si>
    <t>130657644</t>
  </si>
  <si>
    <t>https://podminky.urs.cz/item/CS_URS_2024_01/953961114</t>
  </si>
  <si>
    <t>"dílny-přizdívka l150"(4,07*2+3,17+0,43*2+0,2*2)/0,5</t>
  </si>
  <si>
    <t>"dílny-přizdívka zákl.pasu"(4,07*2+3,17+0,43*2+0,2*2)/(0,4*0,4)</t>
  </si>
  <si>
    <t>62</t>
  </si>
  <si>
    <t>953965117</t>
  </si>
  <si>
    <t>Kotva chemická s vyvrtáním otvoru kotevní šrouby pro chemické kotvy, velikost M 10, délka 190 mm</t>
  </si>
  <si>
    <t>919755381</t>
  </si>
  <si>
    <t>https://podminky.urs.cz/item/CS_URS_2024_01/953965117</t>
  </si>
  <si>
    <t>63</t>
  </si>
  <si>
    <t>953965131</t>
  </si>
  <si>
    <t>Kotva chemická s vyvrtáním otvoru kotevní šrouby pro chemické kotvy, velikost M 16, délka 190 mm</t>
  </si>
  <si>
    <t>-516897000</t>
  </si>
  <si>
    <t>https://podminky.urs.cz/item/CS_URS_2024_01/953965131</t>
  </si>
  <si>
    <t>64</t>
  </si>
  <si>
    <t>962052210</t>
  </si>
  <si>
    <t>Bourání zdiva železobetonového nadzákladového, objemu do 1 m3</t>
  </si>
  <si>
    <t>-1149392600</t>
  </si>
  <si>
    <t>https://podminky.urs.cz/item/CS_URS_2024_01/962052210</t>
  </si>
  <si>
    <t>"šachta"(2,97+4,65)*2*0,2*0,13</t>
  </si>
  <si>
    <t>65</t>
  </si>
  <si>
    <t>962081141</t>
  </si>
  <si>
    <t>Bourání příček nebo přizdívek ze skleněných tvárnic, tl. přes 100 do 150 mm</t>
  </si>
  <si>
    <t>-2053778477</t>
  </si>
  <si>
    <t>https://podminky.urs.cz/item/CS_URS_2024_01/962081141</t>
  </si>
  <si>
    <t>"dílny"(2,72+2,68)*1,33</t>
  </si>
  <si>
    <t>66</t>
  </si>
  <si>
    <t>962086111</t>
  </si>
  <si>
    <t>Bourání příček nebo přizdívek z pórobetonových tvárnic, tl. přes 100 do 150 mm</t>
  </si>
  <si>
    <t>-114799619</t>
  </si>
  <si>
    <t>https://podminky.urs.cz/item/CS_URS_2024_01/962086111</t>
  </si>
  <si>
    <t>"dílny"(0,2*2+0,43*2)*3,58</t>
  </si>
  <si>
    <t>(4,07*2+3,17+0,43*2+0,2*2)*0,29</t>
  </si>
  <si>
    <t>67</t>
  </si>
  <si>
    <t>963051113</t>
  </si>
  <si>
    <t>Bourání železobetonových stropů deskových, tl. přes 80 mm</t>
  </si>
  <si>
    <t>1493796873</t>
  </si>
  <si>
    <t>https://podminky.urs.cz/item/CS_URS_2024_01/963051113</t>
  </si>
  <si>
    <t>68</t>
  </si>
  <si>
    <t>962032181</t>
  </si>
  <si>
    <t>Bourání zdiva nadzákladového z tvárnic nebo bloků pórobetonových na tenkovrstvou maltu, objemu do 1 m3</t>
  </si>
  <si>
    <t>690228372</t>
  </si>
  <si>
    <t>https://podminky.urs.cz/item/CS_URS_2024_01/962032181</t>
  </si>
  <si>
    <t>"učebna"2,35*1,61*0,45</t>
  </si>
  <si>
    <t>"dílny"4,07*3,58*0,3*2-2,72*1,33*0,3</t>
  </si>
  <si>
    <t>3,17*3,58*0,3-2,68*1,33*0,3</t>
  </si>
  <si>
    <t>69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</si>
  <si>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</si>
  <si>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</si>
  <si>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1782031424</t>
  </si>
  <si>
    <t>https://podminky.urs.cz/item/CS_URS_2024_01/967031132</t>
  </si>
  <si>
    <t>"učebna"(2,35+2*4,32)*0,45</t>
  </si>
  <si>
    <t>70</t>
  </si>
  <si>
    <t>968082018</t>
  </si>
  <si>
    <t>Vybourání plastových rámů oken s křídly, dveřních zárubní, vrat rámu oken s křídly, plochy přes 4 m2</t>
  </si>
  <si>
    <t>400488997</t>
  </si>
  <si>
    <t>https://podminky.urs.cz/item/CS_URS_2024_01/968082018</t>
  </si>
  <si>
    <t>"učebna"2,35*2,71</t>
  </si>
  <si>
    <t>71</t>
  </si>
  <si>
    <t>973031324</t>
  </si>
  <si>
    <t>Vysekání výklenků nebo kapes ve zdivu z cihel na maltu vápennou nebo vápenocementovou kapes, plochy do 0,10 m2, hl. do 150 mm</t>
  </si>
  <si>
    <t>-377389331</t>
  </si>
  <si>
    <t>https://podminky.urs.cz/item/CS_URS_2024_01/973031324</t>
  </si>
  <si>
    <t>72</t>
  </si>
  <si>
    <t>973031325</t>
  </si>
  <si>
    <t>Vysekání výklenků nebo kapes ve zdivu z cihel na maltu vápennou nebo vápenocementovou kapes, plochy do 0,10 m2, hl. do 300 mm</t>
  </si>
  <si>
    <t>-442238602</t>
  </si>
  <si>
    <t>https://podminky.urs.cz/item/CS_URS_2024_01/973031325</t>
  </si>
  <si>
    <t>" učebna"2</t>
  </si>
  <si>
    <t>73</t>
  </si>
  <si>
    <t>973042241</t>
  </si>
  <si>
    <t>Vysekání výklenků nebo kapes ve zdivu betonovém kapes, plochy do 0,10 m2, hl. do 150 mm</t>
  </si>
  <si>
    <t>517440985</t>
  </si>
  <si>
    <t>https://podminky.urs.cz/item/CS_URS_2024_01/973042241</t>
  </si>
  <si>
    <t>74</t>
  </si>
  <si>
    <t>976074121</t>
  </si>
  <si>
    <t>Vybourání kovových madel, zábradlí, dvířek, zděří, kotevních želez kotevních želez zapuštěných do 300 mm, ve zdivu nebo dlažbě z cihel na maltu vápennou nebo vápenocementovou</t>
  </si>
  <si>
    <t>-1506477163</t>
  </si>
  <si>
    <t>https://podminky.urs.cz/item/CS_URS_2024_01/976074121</t>
  </si>
  <si>
    <t>75</t>
  </si>
  <si>
    <t>977211111</t>
  </si>
  <si>
    <t>Řezání konstrukcí stěnovou pilou betonových nebo železobetonových průměru řezané výztuže do 16 mm hloubka řezu do 200 mm</t>
  </si>
  <si>
    <t>958357659</t>
  </si>
  <si>
    <t>https://podminky.urs.cz/item/CS_URS_2024_01/977211111</t>
  </si>
  <si>
    <t>"šachta"(2,37+4,64)*2</t>
  </si>
  <si>
    <t>76</t>
  </si>
  <si>
    <t>977211121</t>
  </si>
  <si>
    <t>Řezání konstrukcí stěnovou pilou z cihel nebo tvárnic hloubka řezu do 200 mm</t>
  </si>
  <si>
    <t>-1642536362</t>
  </si>
  <si>
    <t>https://podminky.urs.cz/item/CS_URS_2024_01/977211121</t>
  </si>
  <si>
    <t>"dílny-přizdívka"4,07*2+3,17+0,43*2+0,2*2</t>
  </si>
  <si>
    <t>77</t>
  </si>
  <si>
    <t>978011141</t>
  </si>
  <si>
    <t>Otlučení vápenných nebo vápenocementových omítek vnitřních ploch stropů, v rozsahu přes 10 do 30 %</t>
  </si>
  <si>
    <t>-1127151542</t>
  </si>
  <si>
    <t>https://podminky.urs.cz/item/CS_URS_2024_01/978011141</t>
  </si>
  <si>
    <t>78</t>
  </si>
  <si>
    <t>978013161</t>
  </si>
  <si>
    <t>Otlučení vápenných nebo vápenocementových omítek vnitřních ploch stěn s vyškrabáním spar, s očištěním zdiva, v rozsahu přes 30 do 50 %</t>
  </si>
  <si>
    <t>-801514345</t>
  </si>
  <si>
    <t>https://podminky.urs.cz/item/CS_URS_2024_01/978013161</t>
  </si>
  <si>
    <t>79</t>
  </si>
  <si>
    <t>978013191</t>
  </si>
  <si>
    <t>Otlučení vápenných nebo vápenocementových omítek vnitřních ploch stěn s vyškrabáním spar, s očištěním zdiva, v rozsahu přes 50 do 100 %</t>
  </si>
  <si>
    <t>-1190258608</t>
  </si>
  <si>
    <t>https://podminky.urs.cz/item/CS_URS_2024_01/978013191</t>
  </si>
  <si>
    <t>80</t>
  </si>
  <si>
    <t>978015361</t>
  </si>
  <si>
    <t>Otlučení vápenných nebo vápenocementových omítek vnějších ploch s vyškrabáním spar a s očištěním zdiva stupně členitosti 1 a 2, v rozsahu přes 30 do 50 %</t>
  </si>
  <si>
    <t>-224258545</t>
  </si>
  <si>
    <t>https://podminky.urs.cz/item/CS_URS_2024_01/978015361</t>
  </si>
  <si>
    <t>81</t>
  </si>
  <si>
    <t>978015391</t>
  </si>
  <si>
    <t>Otlučení vápenných nebo vápenocementových omítek vnějších ploch s vyškrabáním spar a s očištěním zdiva stupně členitosti 1 a 2, v rozsahu přes 80 do 100 %</t>
  </si>
  <si>
    <t>-338176027</t>
  </si>
  <si>
    <t>https://podminky.urs.cz/item/CS_URS_2024_01/978015391</t>
  </si>
  <si>
    <t>82</t>
  </si>
  <si>
    <t>985312114</t>
  </si>
  <si>
    <t>Stěrka k vyrovnání ploch reprofilovaného betonu stěn, tloušťky do 5 mm</t>
  </si>
  <si>
    <t>381352460</t>
  </si>
  <si>
    <t>https://podminky.urs.cz/item/CS_URS_2024_01/985312114</t>
  </si>
  <si>
    <t>"šachta"(2,97+4,65)*2*0,2</t>
  </si>
  <si>
    <t>"dílna"(4,07+2*3,58)*0,3*2</t>
  </si>
  <si>
    <t>(3,17+2*3,58)*0,3</t>
  </si>
  <si>
    <t>83</t>
  </si>
  <si>
    <t>985331115</t>
  </si>
  <si>
    <t>Dodatečné vlepování betonářské výztuže včetně vyvrtání a vyčištění otvoru cementovou aktivovanou maltou průměr výztuže 16 mm</t>
  </si>
  <si>
    <t>-1368838955</t>
  </si>
  <si>
    <t>https://podminky.urs.cz/item/CS_URS_2024_01/985331115</t>
  </si>
  <si>
    <t>"dílny-přizdívka zákl.pasu"(4,07*2+3,17+0,43*2+0,2*2)*0,6/(0,4*0,4)</t>
  </si>
  <si>
    <t>84</t>
  </si>
  <si>
    <t>13021015</t>
  </si>
  <si>
    <t>tyč ocelová kruhová žebírková DIN 488 jakost B500B (10 505) výztuž do betonu D 16mm</t>
  </si>
  <si>
    <t>-754021362</t>
  </si>
  <si>
    <t>trn16*0,00163</t>
  </si>
  <si>
    <t>997</t>
  </si>
  <si>
    <t>Přesun sutě</t>
  </si>
  <si>
    <t>85</t>
  </si>
  <si>
    <t>997013111</t>
  </si>
  <si>
    <t>Vnitrostaveništní doprava suti a vybouraných hmot vodorovně do 50 m s naložením základní pro budovy a haly výšky do 6 m</t>
  </si>
  <si>
    <t>-1145769315</t>
  </si>
  <si>
    <t>https://podminky.urs.cz/item/CS_URS_2024_01/997013111</t>
  </si>
  <si>
    <t>86</t>
  </si>
  <si>
    <t>997013501</t>
  </si>
  <si>
    <t>Odvoz suti a vybouraných hmot na skládku nebo meziskládku se složením, na vzdálenost do 1 km</t>
  </si>
  <si>
    <t>-97191433</t>
  </si>
  <si>
    <t>https://podminky.urs.cz/item/CS_URS_2024_01/997013501</t>
  </si>
  <si>
    <t>87</t>
  </si>
  <si>
    <t>997013509</t>
  </si>
  <si>
    <t>Odvoz suti a vybouraných hmot na skládku nebo meziskládku se složením, na vzdálenost Příplatek k ceně za každý další započatý 1 km přes 1 km (počet km započítat do ceny)</t>
  </si>
  <si>
    <t>802022597</t>
  </si>
  <si>
    <t>https://podminky.urs.cz/item/CS_URS_2024_01/997013509</t>
  </si>
  <si>
    <t>88</t>
  </si>
  <si>
    <t>997013631</t>
  </si>
  <si>
    <t>Poplatek za uložení stavebního odpadu na skládce (skládkovné) směsného stavebního a demoličního zatříděného do Katalogu odpadů pod kódem 17 09 04</t>
  </si>
  <si>
    <t>-779890783</t>
  </si>
  <si>
    <t>https://podminky.urs.cz/item/CS_URS_2024_01/997013631</t>
  </si>
  <si>
    <t>998</t>
  </si>
  <si>
    <t>Přesun hmot</t>
  </si>
  <si>
    <t>89</t>
  </si>
  <si>
    <t>998011001</t>
  </si>
  <si>
    <t>Přesun hmot pro budovy občanské výstavby, bydlení, výrobu a služby s nosnou svislou konstrukcí zděnou z cihel, tvárnic nebo kamene vodorovná dopravní vzdálenost do 100 m základní pro budovy výšky do 6 m</t>
  </si>
  <si>
    <t>1640484487</t>
  </si>
  <si>
    <t>https://podminky.urs.cz/item/CS_URS_2024_01/998011001</t>
  </si>
  <si>
    <t>PSV</t>
  </si>
  <si>
    <t>Práce a dodávky PSV</t>
  </si>
  <si>
    <t>711</t>
  </si>
  <si>
    <t>Izolace proti vodě, vlhkosti a plynům</t>
  </si>
  <si>
    <t>90</t>
  </si>
  <si>
    <t>711111001</t>
  </si>
  <si>
    <t>Provedení izolace proti zemní vlhkosti natěradly a tmely za studena na ploše vodorovné V nátěrem penetračním</t>
  </si>
  <si>
    <t>540946228</t>
  </si>
  <si>
    <t>https://podminky.urs.cz/item/CS_URS_2024_01/711111001</t>
  </si>
  <si>
    <t>"učebna"2,35*(0,45+0,15)</t>
  </si>
  <si>
    <t>"šachta strop"3,37*4,65+(3,37+4,65)*2*0,3</t>
  </si>
  <si>
    <t>"šachta-kapsy"0,2*0,2*6</t>
  </si>
  <si>
    <t>"šachta-sloupky"0,3*0,3*3</t>
  </si>
  <si>
    <t>91</t>
  </si>
  <si>
    <t>11163153</t>
  </si>
  <si>
    <t>emulze asfaltová penetrační</t>
  </si>
  <si>
    <t>litr</t>
  </si>
  <si>
    <t>-92478160</t>
  </si>
  <si>
    <t>valp*0,3</t>
  </si>
  <si>
    <t>92</t>
  </si>
  <si>
    <t>711141559</t>
  </si>
  <si>
    <t>Provedení izolace proti zemní vlhkosti pásy přitavením NAIP na ploše vodorovné V</t>
  </si>
  <si>
    <t>1134107098</t>
  </si>
  <si>
    <t>https://podminky.urs.cz/item/CS_URS_2024_01/711141559</t>
  </si>
  <si>
    <t>93</t>
  </si>
  <si>
    <t>62832001</t>
  </si>
  <si>
    <t>pás asfaltový natavitelný oxidovaný s vložkou ze skleněné rohože typu V60 s jemnozrnným minerálním posypem tl 3,5mm</t>
  </si>
  <si>
    <t>849287971</t>
  </si>
  <si>
    <t>valp*1,1655</t>
  </si>
  <si>
    <t>94</t>
  </si>
  <si>
    <t>998711201</t>
  </si>
  <si>
    <t>Přesun hmot pro izolace proti vodě, vlhkosti a plynům stanovený procentní sazbou (%) z ceny vodorovná dopravní vzdálenost do 50 m základní v objektech výšky do 6 m</t>
  </si>
  <si>
    <t>%</t>
  </si>
  <si>
    <t>859100895</t>
  </si>
  <si>
    <t>https://podminky.urs.cz/item/CS_URS_2024_01/998711201</t>
  </si>
  <si>
    <t>713</t>
  </si>
  <si>
    <t>Izolace tepelné</t>
  </si>
  <si>
    <t>95</t>
  </si>
  <si>
    <t>713131241</t>
  </si>
  <si>
    <t>Montáž tepelné izolace stěn rohožemi, pásy, deskami, dílci, bloky (izolační materiál ve specifikaci) lepením celoplošně s mechanickým kotvením, tloušťky izolace do 100 mm</t>
  </si>
  <si>
    <t>551966941</t>
  </si>
  <si>
    <t>https://podminky.urs.cz/item/CS_URS_2024_01/713131241</t>
  </si>
  <si>
    <t>96</t>
  </si>
  <si>
    <t>-144483896</t>
  </si>
  <si>
    <t xml:space="preserve"> pur50*1,05</t>
  </si>
  <si>
    <t>97</t>
  </si>
  <si>
    <t>998713201</t>
  </si>
  <si>
    <t>Přesun hmot pro izolace tepelné stanovený procentní sazbou (%) z ceny vodorovná dopravní vzdálenost do 50 m s užitím mechanizace v objektech výšky do 6 m</t>
  </si>
  <si>
    <t>717772997</t>
  </si>
  <si>
    <t>https://podminky.urs.cz/item/CS_URS_2024_01/998713201</t>
  </si>
  <si>
    <t>734</t>
  </si>
  <si>
    <t>Ústřední vytápění - armatury</t>
  </si>
  <si>
    <t>98</t>
  </si>
  <si>
    <t>7331111</t>
  </si>
  <si>
    <t>Potrubí z trubek ocelových závitových černých spojovaných svařováním bezešvých běžných nízkotlakých PN 16 do 115°C DN 20</t>
  </si>
  <si>
    <t>1220715012</t>
  </si>
  <si>
    <t>(2,75*2+2,35+1,0)*2</t>
  </si>
  <si>
    <t>99</t>
  </si>
  <si>
    <t>998734201</t>
  </si>
  <si>
    <t>Přesun hmot pro armatury stanovený procentní sazbou (%) z ceny vodorovná dopravní vzdálenost do 50 m základní v objektech výšky do 6 m</t>
  </si>
  <si>
    <t>174615726</t>
  </si>
  <si>
    <t>https://podminky.urs.cz/item/CS_URS_2024_01/998734201</t>
  </si>
  <si>
    <t>735</t>
  </si>
  <si>
    <t>Ústřední vytápění - otopná tělesa</t>
  </si>
  <si>
    <t>100</t>
  </si>
  <si>
    <t>735111810</t>
  </si>
  <si>
    <t>Demontáž otopných těles litinových článkových</t>
  </si>
  <si>
    <t>175258362</t>
  </si>
  <si>
    <t>https://podminky.urs.cz/item/CS_URS_2024_01/735111810</t>
  </si>
  <si>
    <t xml:space="preserve"> "učebna"0,49*35*1,0</t>
  </si>
  <si>
    <t>101</t>
  </si>
  <si>
    <t>735117110</t>
  </si>
  <si>
    <t>Otopná tělesa litinová článková se základním nátěrem výkon 88-137 W/článek odpojení a připojení po nátěru</t>
  </si>
  <si>
    <t>-1574479219</t>
  </si>
  <si>
    <t>https://podminky.urs.cz/item/CS_URS_2024_01/735117110</t>
  </si>
  <si>
    <t>102</t>
  </si>
  <si>
    <t>735119140</t>
  </si>
  <si>
    <t>Otopná tělesa litinová montáž těles článkových</t>
  </si>
  <si>
    <t>-279247734</t>
  </si>
  <si>
    <t>https://podminky.urs.cz/item/CS_URS_2024_01/735119140</t>
  </si>
  <si>
    <t xml:space="preserve"> "učebna"0,49*35</t>
  </si>
  <si>
    <t>103</t>
  </si>
  <si>
    <t>7354948</t>
  </si>
  <si>
    <t>Vypuštění vody z otopných soustav bez kotlů, ohříváků, zásobníků a nádrží</t>
  </si>
  <si>
    <t>komplet</t>
  </si>
  <si>
    <t>-1278366941</t>
  </si>
  <si>
    <t>104</t>
  </si>
  <si>
    <t>998735201</t>
  </si>
  <si>
    <t>Přesun hmot pro otopná tělesa stanovený procentní sazbou (%) z ceny vodorovná dopravní vzdálenost do 50 m základní v objektech výšky do 6 m</t>
  </si>
  <si>
    <t>-1876094592</t>
  </si>
  <si>
    <t>https://podminky.urs.cz/item/CS_URS_2024_01/998735201</t>
  </si>
  <si>
    <t>764</t>
  </si>
  <si>
    <t>Konstrukce klempířské</t>
  </si>
  <si>
    <t>105</t>
  </si>
  <si>
    <t>764002851</t>
  </si>
  <si>
    <t>Demontáž klempířských konstrukcí oplechování parapetů do suti</t>
  </si>
  <si>
    <t>107971640</t>
  </si>
  <si>
    <t>https://podminky.urs.cz/item/CS_URS_2024_01/764002851</t>
  </si>
  <si>
    <t>"učebna"2,4</t>
  </si>
  <si>
    <t>106</t>
  </si>
  <si>
    <t>764216603</t>
  </si>
  <si>
    <t>Oplechování parapetů z pozinkovaného plechu s povrchovou úpravou rovných mechanicky kotvené, bez rohů rš 250 mm</t>
  </si>
  <si>
    <t>243295019</t>
  </si>
  <si>
    <t>https://podminky.urs.cz/item/CS_URS_2024_01/764216603</t>
  </si>
  <si>
    <t>107</t>
  </si>
  <si>
    <t>998764201</t>
  </si>
  <si>
    <t>Přesun hmot pro konstrukce klempířské stanovený procentní sazbou (%) z ceny vodorovná dopravní vzdálenost do 50 m s užitím mechanizace v objektech výšky do 6 m</t>
  </si>
  <si>
    <t>418232881</t>
  </si>
  <si>
    <t>https://podminky.urs.cz/item/CS_URS_2024_01/998764201</t>
  </si>
  <si>
    <t>766</t>
  </si>
  <si>
    <t>Konstrukce truhlářské</t>
  </si>
  <si>
    <t>108</t>
  </si>
  <si>
    <t>766622131</t>
  </si>
  <si>
    <t>Montáž oken plastových včetně montáže rámu plochy přes 1 m2 otevíravých do zdiva, výšky do 1,5 m</t>
  </si>
  <si>
    <t>-265199089</t>
  </si>
  <si>
    <t>https://podminky.urs.cz/item/CS_URS_2024_01/766622131</t>
  </si>
  <si>
    <t>"učebna"2,35*1,32</t>
  </si>
  <si>
    <t>109</t>
  </si>
  <si>
    <t>611400</t>
  </si>
  <si>
    <t>okno  2350x1320mm trojkřídlé, v plastovém provedení, barvy bílé, zasklené izolačním dvojsklem U=1,1W/m²K,křídla otevíravá a sklápěcí,vč.kování dtto stáv.okna</t>
  </si>
  <si>
    <t>2146761587</t>
  </si>
  <si>
    <t>110</t>
  </si>
  <si>
    <t>766691811</t>
  </si>
  <si>
    <t>Demontáž parapetních desek šířky do 300 mm</t>
  </si>
  <si>
    <t>-1807933052</t>
  </si>
  <si>
    <t>https://podminky.urs.cz/item/CS_URS_2024_01/766691811</t>
  </si>
  <si>
    <t>111</t>
  </si>
  <si>
    <t>766694116</t>
  </si>
  <si>
    <t>Montáž ostatních truhlářských konstrukcí parapetních desek dřevěných nebo plastových šířky do 300 mm</t>
  </si>
  <si>
    <t>-691933024</t>
  </si>
  <si>
    <t>https://podminky.urs.cz/item/CS_URS_2024_01/766694116</t>
  </si>
  <si>
    <t>112</t>
  </si>
  <si>
    <t>6079411</t>
  </si>
  <si>
    <t>parapet dřevotřískový vnitřní povrch laminátový š 260mm</t>
  </si>
  <si>
    <t>-2145232101</t>
  </si>
  <si>
    <t>113</t>
  </si>
  <si>
    <t>998766201</t>
  </si>
  <si>
    <t>Přesun hmot pro konstrukce truhlářské stanovený procentní sazbou (%) z ceny vodorovná dopravní vzdálenost do 50 m základní v objektech výšky do 6 m</t>
  </si>
  <si>
    <t>1053917833</t>
  </si>
  <si>
    <t>https://podminky.urs.cz/item/CS_URS_2024_01/998766201</t>
  </si>
  <si>
    <t>767</t>
  </si>
  <si>
    <t>Konstrukce zámečnické</t>
  </si>
  <si>
    <t>114</t>
  </si>
  <si>
    <t>767651112</t>
  </si>
  <si>
    <t>Montáž vrat garážových nebo průmyslových sekčních zajížděcích pod strop, plochy přes 6 do 9 m2</t>
  </si>
  <si>
    <t>211842540</t>
  </si>
  <si>
    <t>https://podminky.urs.cz/item/CS_URS_2024_01/767651112</t>
  </si>
  <si>
    <t>"učebna"1</t>
  </si>
  <si>
    <t>115</t>
  </si>
  <si>
    <t>553458</t>
  </si>
  <si>
    <t>Sekční průmyslová vrata 2350x2750,zateplená,vest.dveře 800x1970  III bezp. třída ,zámek vložkový,klika/klika,Stucco oboustranně - drážky po 10cm; Barevné provedení zvenku RAL 9010;  zevnitř RAL 9010,Světelná clona - speciální jištění provozního prostoru</t>
  </si>
  <si>
    <t>-483904318</t>
  </si>
  <si>
    <t>P</t>
  </si>
  <si>
    <t>Poznámka k položce:_x000D_
např. SPEDOS VM01</t>
  </si>
  <si>
    <t>116</t>
  </si>
  <si>
    <t>767651121</t>
  </si>
  <si>
    <t>Montáž vrat garážových nebo průmyslových příslušenství sekčních vrat kliky se zámkem pro ruční otevírání</t>
  </si>
  <si>
    <t>-182814954</t>
  </si>
  <si>
    <t>https://podminky.urs.cz/item/CS_URS_2024_01/767651121</t>
  </si>
  <si>
    <t>117</t>
  </si>
  <si>
    <t>767651126</t>
  </si>
  <si>
    <t>Montáž vrat garážových nebo průmyslových příslušenství sekčních vrat elektrického pohonu</t>
  </si>
  <si>
    <t>-774729990</t>
  </si>
  <si>
    <t>https://podminky.urs.cz/item/CS_URS_2024_01/767651126</t>
  </si>
  <si>
    <t>118</t>
  </si>
  <si>
    <t>55345878p</t>
  </si>
  <si>
    <t>Průmyslový hřídelový pohon  - Napájení 230V/IP54 - Nouzové ovládání řetězem,např.SPE 50</t>
  </si>
  <si>
    <t>-1893426268</t>
  </si>
  <si>
    <t>119</t>
  </si>
  <si>
    <t>5534589</t>
  </si>
  <si>
    <t>pohon garážových sekčních a výklopných vrat 230V, s nouzovým odblokováním</t>
  </si>
  <si>
    <t>110578117</t>
  </si>
  <si>
    <t>120</t>
  </si>
  <si>
    <t>767655230</t>
  </si>
  <si>
    <t>Montáž vrat garážových nebo průmyslových skládacích, osazovaných do ocelové zárubně z dílů tříkřídlových, plochy přes 9 do 13 m2</t>
  </si>
  <si>
    <t>1003946158</t>
  </si>
  <si>
    <t>https://podminky.urs.cz/item/CS_URS_2024_01/767655230</t>
  </si>
  <si>
    <t>121</t>
  </si>
  <si>
    <t>55326667</t>
  </si>
  <si>
    <t>Ocelová skládací vrata 3křídlá 3000x3600mm ,složení křídel 2 + 1,nezateplená,bez spodní kolejničky,na elektrický pohon,RAL8014 exteriér / RAL9010 interiér</t>
  </si>
  <si>
    <t>-513780250</t>
  </si>
  <si>
    <t>122</t>
  </si>
  <si>
    <t>767655240</t>
  </si>
  <si>
    <t>Montáž vrat garážových nebo průmyslových skládacích, osazovaných do ocelové zárubně z dílů čtyřkřídlových, plochy do 20 m2</t>
  </si>
  <si>
    <t>67367965</t>
  </si>
  <si>
    <t>https://podminky.urs.cz/item/CS_URS_2024_01/767655240</t>
  </si>
  <si>
    <t>123</t>
  </si>
  <si>
    <t>5532666</t>
  </si>
  <si>
    <t>Ocelová skládací vrata 4křídlá 4000x3600mm ,složení křídel 2 + 2,nezateplená,bez spodní kolejničky,na elektrický pohon,RAL8014 exteriér / RAL9010 interiér</t>
  </si>
  <si>
    <t>-1220769577</t>
  </si>
  <si>
    <t>124</t>
  </si>
  <si>
    <t>767995111</t>
  </si>
  <si>
    <t>Montáž ostatních atypických zámečnických konstrukcí hmotnosti do 5 kg</t>
  </si>
  <si>
    <t>kg</t>
  </si>
  <si>
    <t>-198440470</t>
  </si>
  <si>
    <t>https://podminky.urs.cz/item/CS_URS_2024_01/767995111</t>
  </si>
  <si>
    <t>"dílny-zarážka l150"(4,07*2+3,17+0,43*2+0,2*2)/1,0*0,6</t>
  </si>
  <si>
    <t>125</t>
  </si>
  <si>
    <t>5539000</t>
  </si>
  <si>
    <t>-31077418</t>
  </si>
  <si>
    <t>126</t>
  </si>
  <si>
    <t>998767201</t>
  </si>
  <si>
    <t>Přesun hmot pro zámečnické konstrukce stanovený procentní sazbou (%) z ceny vodorovná dopravní vzdálenost do 50 m základní v objektech výšky do 6 m</t>
  </si>
  <si>
    <t>1395302825</t>
  </si>
  <si>
    <t>https://podminky.urs.cz/item/CS_URS_2024_01/998767201</t>
  </si>
  <si>
    <t>776</t>
  </si>
  <si>
    <t>Podlahy povlakové</t>
  </si>
  <si>
    <t>127</t>
  </si>
  <si>
    <t>776201811</t>
  </si>
  <si>
    <t>Demontáž povlakových podlahovin lepených ručně bez podložky</t>
  </si>
  <si>
    <t>-1026673247</t>
  </si>
  <si>
    <t>https://podminky.urs.cz/item/CS_URS_2024_01/776201811</t>
  </si>
  <si>
    <t>"učebna"3,0*2,0</t>
  </si>
  <si>
    <t>128</t>
  </si>
  <si>
    <t>776221111</t>
  </si>
  <si>
    <t>Montáž podlahovin z PVC lepením standardním lepidlem z pásů</t>
  </si>
  <si>
    <t>1032428594</t>
  </si>
  <si>
    <t>https://podminky.urs.cz/item/CS_URS_2024_01/776221111</t>
  </si>
  <si>
    <t>129</t>
  </si>
  <si>
    <t>776223111</t>
  </si>
  <si>
    <t>Montáž podlahovin z PVC spoj podlah svařováním za tepla (včetně frézování)</t>
  </si>
  <si>
    <t>1540239226</t>
  </si>
  <si>
    <t>https://podminky.urs.cz/item/CS_URS_2024_01/776223111</t>
  </si>
  <si>
    <t>"učebna"3,0+2,0</t>
  </si>
  <si>
    <t>130</t>
  </si>
  <si>
    <t>776410811</t>
  </si>
  <si>
    <t>Demontáž soklíků nebo lišt pryžových nebo plastových</t>
  </si>
  <si>
    <t>-309831729</t>
  </si>
  <si>
    <t>https://podminky.urs.cz/item/CS_URS_2024_01/776410811</t>
  </si>
  <si>
    <t>"učebna"2,35+2,0</t>
  </si>
  <si>
    <t>131</t>
  </si>
  <si>
    <t>776411111</t>
  </si>
  <si>
    <t>Montáž soklíků lepením obvodových, výšky do 80 mm</t>
  </si>
  <si>
    <t>2140984669</t>
  </si>
  <si>
    <t>https://podminky.urs.cz/item/CS_URS_2024_01/776411111</t>
  </si>
  <si>
    <t>"učebna"2,0</t>
  </si>
  <si>
    <t>132</t>
  </si>
  <si>
    <t>28411006</t>
  </si>
  <si>
    <t>lišta soklová PVC samolepící 15x50mm</t>
  </si>
  <si>
    <t>1538137124</t>
  </si>
  <si>
    <t>asokl*1,02</t>
  </si>
  <si>
    <t>133</t>
  </si>
  <si>
    <t>776991821</t>
  </si>
  <si>
    <t>Ostatní práce odstranění lepidla ručně z podlah</t>
  </si>
  <si>
    <t>181302369</t>
  </si>
  <si>
    <t>https://podminky.urs.cz/item/CS_URS_2024_01/776991821</t>
  </si>
  <si>
    <t>134</t>
  </si>
  <si>
    <t>998776201</t>
  </si>
  <si>
    <t>Přesun hmot pro podlahy povlakové stanovený procentní sazbou (%) z ceny vodorovná dopravní vzdálenost do 50 m základní v objektech výšky do 6 m</t>
  </si>
  <si>
    <t>-1466352382</t>
  </si>
  <si>
    <t>https://podminky.urs.cz/item/CS_URS_2024_01/998776201</t>
  </si>
  <si>
    <t>777</t>
  </si>
  <si>
    <t>Podlahy lité</t>
  </si>
  <si>
    <t>135</t>
  </si>
  <si>
    <t>777611143</t>
  </si>
  <si>
    <t>Krycí nátěr podlahy chemicky odolný epoxidový</t>
  </si>
  <si>
    <t>2046863162</t>
  </si>
  <si>
    <t>https://podminky.urs.cz/item/CS_URS_2024_01/777611143</t>
  </si>
  <si>
    <t>"dílny  "120,2+27,2+41,5</t>
  </si>
  <si>
    <t>"sokl"</t>
  </si>
  <si>
    <t>((15,34+7,835+0,165*4+0,32*4)*2-(3,17*3+4,07))*0,1</t>
  </si>
  <si>
    <t>((15,34-0,125+4,535+0,165*4+4,535+0,305*3+0,32*2)*2 -(4,07+3,17+0,8*2))*0,1</t>
  </si>
  <si>
    <t>(0,32+0,43)*2*0,1*4</t>
  </si>
  <si>
    <t>136</t>
  </si>
  <si>
    <t>777611161</t>
  </si>
  <si>
    <t>Krycí nátěr podlahy protiskluzová úprava prosyp křemenným pískem</t>
  </si>
  <si>
    <t>-1709237275</t>
  </si>
  <si>
    <t>https://podminky.urs.cz/item/CS_URS_2024_01/777611161</t>
  </si>
  <si>
    <t>137</t>
  </si>
  <si>
    <t>998777201</t>
  </si>
  <si>
    <t>Přesun hmot pro podlahy lité stanovený procentní sazbou (%) z ceny vodorovná dopravní vzdálenost do 50 m základní v objektech výšky do 6 m</t>
  </si>
  <si>
    <t>358045690</t>
  </si>
  <si>
    <t>https://podminky.urs.cz/item/CS_URS_2024_01/998777201</t>
  </si>
  <si>
    <t>783</t>
  </si>
  <si>
    <t>Dokončovací práce - nátěry</t>
  </si>
  <si>
    <t>138</t>
  </si>
  <si>
    <t>783000103</t>
  </si>
  <si>
    <t>Zakrývání konstrukcí včetně pozdějšího odkrytí podlah nebo vodorovných ploch položením fólie</t>
  </si>
  <si>
    <t>1965571345</t>
  </si>
  <si>
    <t>https://podminky.urs.cz/item/CS_URS_2024_01/783000103</t>
  </si>
  <si>
    <t>"učebna"80</t>
  </si>
  <si>
    <t>139</t>
  </si>
  <si>
    <t>28323153</t>
  </si>
  <si>
    <t>fólie pro malířské potřeby samolepicí 0,5mx100m</t>
  </si>
  <si>
    <t>904049493</t>
  </si>
  <si>
    <t>pep*1,05</t>
  </si>
  <si>
    <t>140</t>
  </si>
  <si>
    <t>783000121</t>
  </si>
  <si>
    <t>Zakrývání konstrukcí včetně pozdějšího odkrytí konstrukcí nebo prvků olepením páskou nebo fólií</t>
  </si>
  <si>
    <t>1118375672</t>
  </si>
  <si>
    <t>https://podminky.urs.cz/item/CS_URS_2024_01/783000121</t>
  </si>
  <si>
    <t>"dílna"3,17*3,58*4+4,07*3,58*2</t>
  </si>
  <si>
    <t>141</t>
  </si>
  <si>
    <t>-975894370</t>
  </si>
  <si>
    <t>pe*1,05</t>
  </si>
  <si>
    <t>142</t>
  </si>
  <si>
    <t>783334101</t>
  </si>
  <si>
    <t>Základní nátěr zámečnických konstrukcí jednonásobný epoxidový</t>
  </si>
  <si>
    <t>117017483</t>
  </si>
  <si>
    <t>https://podminky.urs.cz/item/CS_URS_2024_01/783334101</t>
  </si>
  <si>
    <t>"heb160"(0,16+0,16*2)*2*(4,25+3,15*5+1,5)*2</t>
  </si>
  <si>
    <t>"dílny- l150"(4,07*2+3,17+0,43*2+0,2*2)*0,3*2*2</t>
  </si>
  <si>
    <t>"dílny- zarážka 60/5"14*0,06*2*0,25*2</t>
  </si>
  <si>
    <t>"práh"(0,08+0,02)*2*(4,39*2+3,5)*2</t>
  </si>
  <si>
    <t>143</t>
  </si>
  <si>
    <t>783606822</t>
  </si>
  <si>
    <t>Odstranění nátěrů z otopných těles litinových opálením s obroušením</t>
  </si>
  <si>
    <t>-369382467</t>
  </si>
  <si>
    <t>https://podminky.urs.cz/item/CS_URS_2024_01/783606822</t>
  </si>
  <si>
    <t>144</t>
  </si>
  <si>
    <t>783617147</t>
  </si>
  <si>
    <t>Krycí nátěr (email) otopných těles litinových dvojnásobný syntetický</t>
  </si>
  <si>
    <t>1254850802</t>
  </si>
  <si>
    <t>https://podminky.urs.cz/item/CS_URS_2024_01/783617147</t>
  </si>
  <si>
    <t>145</t>
  </si>
  <si>
    <t>783664141</t>
  </si>
  <si>
    <t>Základní nátěr otopných těles jednonásobný litinových olejový</t>
  </si>
  <si>
    <t>-1753419315</t>
  </si>
  <si>
    <t>https://podminky.urs.cz/item/CS_URS_2024_01/783664141</t>
  </si>
  <si>
    <t>"učebna"0,49*35</t>
  </si>
  <si>
    <t>146</t>
  </si>
  <si>
    <t>783826301</t>
  </si>
  <si>
    <t>Nátěr omítek se schopností překlenutí trhlin elastický (trvale pružný) akrylátový</t>
  </si>
  <si>
    <t>-1952711943</t>
  </si>
  <si>
    <t>https://podminky.urs.cz/item/CS_URS_2024_01/783826301</t>
  </si>
  <si>
    <t>"učebna"3,55*4,88-2,35*(2,75+1,32)</t>
  </si>
  <si>
    <t>"ostění"(2,35+2*2,75)*0,45</t>
  </si>
  <si>
    <t>"dílny "(4,07*2+3,17+0,43*2+0,2*2)*4,7-(4,07*2+3,17)*3,58</t>
  </si>
  <si>
    <t>147</t>
  </si>
  <si>
    <t>783932163</t>
  </si>
  <si>
    <t>Vyrovnání podkladu betonových podlah v rozsahu opravované plochy, tloušťky do 3 mm modifikovanou cementovou stěrkou přes 10% do 30%</t>
  </si>
  <si>
    <t>1556733287</t>
  </si>
  <si>
    <t>https://podminky.urs.cz/item/CS_URS_2024_01/783932163</t>
  </si>
  <si>
    <t>784</t>
  </si>
  <si>
    <t>Dokončovací práce - malby a tapety</t>
  </si>
  <si>
    <t>148</t>
  </si>
  <si>
    <t>784121003</t>
  </si>
  <si>
    <t>Oškrabání malby v místnostech výšky přes 3,80 do 5,00 m</t>
  </si>
  <si>
    <t>-1677801609</t>
  </si>
  <si>
    <t>https://podminky.urs.cz/item/CS_URS_2024_01/784121003</t>
  </si>
  <si>
    <t>malba-příčka*2</t>
  </si>
  <si>
    <t>149</t>
  </si>
  <si>
    <t>784211103</t>
  </si>
  <si>
    <t>Malby z malířských směsí oděruvzdorných za mokra dvojnásobné, bílé za mokra oděruvzdorné výborně v místnostech výšky přes 3,80 do 5,00 m</t>
  </si>
  <si>
    <t>-1564889397</t>
  </si>
  <si>
    <t>https://podminky.urs.cz/item/CS_URS_2024_01/784211103</t>
  </si>
  <si>
    <t>"učebna"2,95*4,93-(2,35*2,75-4,0)</t>
  </si>
  <si>
    <t>"ostění"(2,35+2*2,75)*0,3</t>
  </si>
  <si>
    <t xml:space="preserve">"dílna"(15,34+7,835+0,165*4)*2*3,93-(3,17*3,58*3+4,07*3,58-4,0*4) </t>
  </si>
  <si>
    <t>(15,34-0,125+4,535+0,165*4+4,535)*2*3,93 -(4,07*3,58+3,17*3,58-4,0*2)</t>
  </si>
  <si>
    <t>"ostění"(3,17+2*3,58)*0,32*4</t>
  </si>
  <si>
    <t>(4,07+2*3,58)*0,32*2</t>
  </si>
  <si>
    <t>"sloupy"0,43*2*3,93*4+0,32*2*3,58*4</t>
  </si>
  <si>
    <t>0,32*2*3,58*4+0,305*2*3,93*4</t>
  </si>
  <si>
    <t>Práce a dodávky M</t>
  </si>
  <si>
    <t>21-M</t>
  </si>
  <si>
    <t>Elektromontáže</t>
  </si>
  <si>
    <t>150</t>
  </si>
  <si>
    <t>210000</t>
  </si>
  <si>
    <t>elektroinstalace silnoproud</t>
  </si>
  <si>
    <t>1942436241</t>
  </si>
  <si>
    <t>02 - D4 - Zpevněné plochy</t>
  </si>
  <si>
    <t xml:space="preserve"> </t>
  </si>
  <si>
    <t>Ing. Jana Malát Dušková</t>
  </si>
  <si>
    <t xml:space="preserve">    5 - Komunikace pozemní</t>
  </si>
  <si>
    <t>111111321</t>
  </si>
  <si>
    <t>Odstranění ruderálního porostu z plochy přes 100 do 500 m2 v rovině nebo na svahu do 1:5</t>
  </si>
  <si>
    <t>https://podminky.urs.cz/item/CS_URS_2024_01/111111321</t>
  </si>
  <si>
    <t>218 "218 m2, výměra celkové plochy"</t>
  </si>
  <si>
    <t>111251102</t>
  </si>
  <si>
    <t>Odstranění křovin a stromů s odstraněním kořenů strojně průměru kmene do 100 mm v rovině nebo ve svahu sklonu terénu do 1:5, při celkové ploše přes 100 do 500 m2</t>
  </si>
  <si>
    <t>https://podminky.urs.cz/item/CS_URS_2024_01/111251102</t>
  </si>
  <si>
    <t>111301111</t>
  </si>
  <si>
    <t>Sejmutí drnu tl. do 100 mm, v jakékoliv ploše</t>
  </si>
  <si>
    <t>https://podminky.urs.cz/item/CS_URS_2024_01/111301111</t>
  </si>
  <si>
    <t>103 "stávající povrch - zatavněná plocha 103 m2"</t>
  </si>
  <si>
    <t>113106291</t>
  </si>
  <si>
    <t>Rozebrání dílců vozovek a ploch s přemístěním hmot na skládku na vzdálenost do 3 m nebo s naložením na dopravní prostředek, ze silničních dílců jakýchkoliv rozměrů, s ložem z kameniva nebo živice strojně plochy jednotlivě přes 50 m2 do 200 m2 se spárami zalitými živicí</t>
  </si>
  <si>
    <t>https://podminky.urs.cz/item/CS_URS_2024_01/113106291</t>
  </si>
  <si>
    <t>92 "stávající povrch - panely 92 m2"</t>
  </si>
  <si>
    <t>113107332</t>
  </si>
  <si>
    <t>Odstranění podkladů nebo krytů strojně plochy jednotlivě do 50 m2 s přemístěním hmot na skládku na vzdálenost do 3 m nebo s naložením na dopravní prostředek z betonu prostého, o tl. vrstvy přes 150 do 300 mm</t>
  </si>
  <si>
    <t>https://podminky.urs.cz/item/CS_URS_2024_01/113107332</t>
  </si>
  <si>
    <t>23 "stávající povrch - beton tl. 20 cm, 23 m2"</t>
  </si>
  <si>
    <t>113202111</t>
  </si>
  <si>
    <t>Vytrhání obrub s vybouráním lože, s přemístěním hmot na skládku na vzdálenost do 3 m nebo s naložením na dopravní prostředek z krajníků nebo obrubníků stojatých</t>
  </si>
  <si>
    <t>https://podminky.urs.cz/item/CS_URS_2024_01/113202111</t>
  </si>
  <si>
    <t>12*2 "12*2 bm"</t>
  </si>
  <si>
    <t>122251104</t>
  </si>
  <si>
    <t>Odkopávky a prokopávky nezapažené strojně v hornině třídy těžitelnosti I skupiny 3 přes 100 do 500 m3</t>
  </si>
  <si>
    <t>https://podminky.urs.cz/item/CS_URS_2024_01/122251104</t>
  </si>
  <si>
    <t>202*0,5 "výkop pro aktivní zónu, hl. 0,5 m, plocha 218-16 m2"</t>
  </si>
  <si>
    <t>103*0,1 "viz. sejmutí trávníku"</t>
  </si>
  <si>
    <t>101 "viz. odkopávky"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</si>
  <si>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</si>
  <si>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111,3*10 "def. skládka do 20 km"</t>
  </si>
  <si>
    <t>181951112</t>
  </si>
  <si>
    <t>Úprava pláně vyrovnáním výškových rozdílů strojně v hornině třídy těžitelnosti I, skupiny 1 až 3 se zhutněním</t>
  </si>
  <si>
    <t>https://podminky.urs.cz/item/CS_URS_2024_01/181951112</t>
  </si>
  <si>
    <t>218 "218 m2, celková výměra plochy"</t>
  </si>
  <si>
    <t>213141111</t>
  </si>
  <si>
    <t>Zřízení vrstvy z geotextilie filtrační, separační, odvodňovací, ochranné, výztužné nebo protierozní v rovině nebo ve sklonu do 1:5, šířky do 3 m</t>
  </si>
  <si>
    <t>https://podminky.urs.cz/item/CS_URS_2024_01/213141111</t>
  </si>
  <si>
    <t>218+202 "218 m2 - celá plocha - aktivní zóna, 202 m2 - plocha bez 16 m2 uložených do betonu)</t>
  </si>
  <si>
    <t>69311015a</t>
  </si>
  <si>
    <t>geotextilie tkaná PES 400/50kN/m</t>
  </si>
  <si>
    <t>TCT.0013370.URS</t>
  </si>
  <si>
    <t>geotextilie tkaná (polypropylen) PK-TEX PP 60 280 g/m2</t>
  </si>
  <si>
    <t>451317777</t>
  </si>
  <si>
    <t>Podklad nebo lože pod dlažbu (přídlažbu) v ploše vodorovné nebo ve sklonu do 1:5, tloušťky od 50 do 100 mm z betonu prostého</t>
  </si>
  <si>
    <t>https://podminky.urs.cz/item/CS_URS_2024_01/451317777</t>
  </si>
  <si>
    <t>16 "16 m2, plocha u podzemní jímky"</t>
  </si>
  <si>
    <t>Komunikace pozemní</t>
  </si>
  <si>
    <t>564871111a</t>
  </si>
  <si>
    <t>Podklad ze štěrkodrti ŠD s rozprostřením a zhutněním plochy přes 100 m2, po zhutnění tl. 250 mm</t>
  </si>
  <si>
    <t>https://podminky.urs.cz/item/CS_URS_2024_01/564871111a</t>
  </si>
  <si>
    <t>218-16 "celá plocha 218 m2 - plocha jímky 16 m2"</t>
  </si>
  <si>
    <t>564871111b</t>
  </si>
  <si>
    <t>https://podminky.urs.cz/item/CS_URS_2024_01/564871111b</t>
  </si>
  <si>
    <t>(218-16)*2 "celkový plocha - plocha jímky, 2x - tl. vrstvy 0,5 m"</t>
  </si>
  <si>
    <t>566201111</t>
  </si>
  <si>
    <t>Úprava dosavadního krytu z kameniva drceného jako podklad pro nový kryt s vyrovnáním profilu v příčném i podélném směru, s vlhčením a zhutněním, s doplněním kamenivem drceným, jeho rozprostřením a zhutněním, v množství do 0,04 m3/m2</t>
  </si>
  <si>
    <t>https://podminky.urs.cz/item/CS_URS_2024_01/566201111</t>
  </si>
  <si>
    <t>218 "příprava podkladu na ZD"</t>
  </si>
  <si>
    <t>596212212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</si>
  <si>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100 do 300 m2</t>
  </si>
  <si>
    <t>https://podminky.urs.cz/item/CS_URS_2024_01/596212212</t>
  </si>
  <si>
    <t>218"218 m2, výměra celkové plochy"</t>
  </si>
  <si>
    <t>59245013</t>
  </si>
  <si>
    <t>dlažba zámková betonová tvaru I 200x165mm tl 80mm přírodní</t>
  </si>
  <si>
    <t>916131212</t>
  </si>
  <si>
    <t>Osazení silničního obrubníku betonového se zřízením lože, s vyplněním a zatřením spár cementovou maltou stojatého bez boční opěry, do lože z betonu prostého</t>
  </si>
  <si>
    <t>https://podminky.urs.cz/item/CS_URS_2024_01/916131212</t>
  </si>
  <si>
    <t>2*12 "viz. situace"</t>
  </si>
  <si>
    <t>59217031</t>
  </si>
  <si>
    <t>obrubník silniční betonový 1000x150x250mm</t>
  </si>
  <si>
    <t>997221551</t>
  </si>
  <si>
    <t>Vodorovná doprava suti bez naložení, ale se složením a s hrubým urovnáním ze sypkých materiálů, na vzdálenost do 1 km</t>
  </si>
  <si>
    <t>https://podminky.urs.cz/item/CS_URS_2024_01/997221551</t>
  </si>
  <si>
    <t>14,375 "stávající povrch - beton na skládku"</t>
  </si>
  <si>
    <t>997221559</t>
  </si>
  <si>
    <t>Vodorovná doprava suti bez naložení, ale se složením a s hrubým urovnáním Příplatek k ceně za každý další započatý 1 km přes 1 km</t>
  </si>
  <si>
    <t>https://podminky.urs.cz/item/CS_URS_2024_01/997221559</t>
  </si>
  <si>
    <t>14,375*19 "odvoz betonu na def. skládku do 20 km"</t>
  </si>
  <si>
    <t>997221561</t>
  </si>
  <si>
    <t>Vodorovná doprava suti bez naložení, ale se složením a s hrubým urovnáním z kusových materiálů, na vzdálenost do 1 km</t>
  </si>
  <si>
    <t>https://podminky.urs.cz/item/CS_URS_2024_01/997221561</t>
  </si>
  <si>
    <t>37,536 "stávající povrch - panely na skládku"</t>
  </si>
  <si>
    <t>997221579</t>
  </si>
  <si>
    <t>Vodorovná doprava vybouraných hmot bez naložení, ale se složením a s hrubým urovnáním na vzdálenost Příplatek k ceně za každý další započatý 1 km přes 1 km</t>
  </si>
  <si>
    <t>https://podminky.urs.cz/item/CS_URS_2024_01/997221579</t>
  </si>
  <si>
    <t>997221861</t>
  </si>
  <si>
    <t>Poplatek za uložení stavebního odpadu na recyklační skládce (skládkovné) z prostého betonu zatříděného do Katalogu odpadů pod kódem 17 01 01</t>
  </si>
  <si>
    <t>https://podminky.urs.cz/item/CS_URS_2024_01/997221861</t>
  </si>
  <si>
    <t>14,375 "beton"</t>
  </si>
  <si>
    <t>997221862</t>
  </si>
  <si>
    <t>Poplatek za uložení stavebního odpadu na recyklační skládce (skládkovné) z armovaného betonu zatříděného do Katalogu odpadů pod kódem 17 01 01</t>
  </si>
  <si>
    <t>https://podminky.urs.cz/item/CS_URS_2024_01/997221862</t>
  </si>
  <si>
    <t>37,536 "panely"</t>
  </si>
  <si>
    <t>997223855</t>
  </si>
  <si>
    <t>Poplatek za uložení stavebního odpadu na skládce (skládkovné) zeminy a kameniva zatříděného do Katalogu odpadů pod kódem 170 504</t>
  </si>
  <si>
    <t>https://podminky.urs.cz/item/CS_URS_2024_01/997223855</t>
  </si>
  <si>
    <t>111,3*1,6 "odkopávka+trávník na def. skládku, 1,6  - koef. nakypření"</t>
  </si>
  <si>
    <t>998223011</t>
  </si>
  <si>
    <t>Přesun hmot pro pozemní komunikace s krytem dlážděným dopravní vzdálenost do 200 m jakékoliv délky objektu</t>
  </si>
  <si>
    <t>https://podminky.urs.cz/item/CS_URS_2024_01/998223011</t>
  </si>
  <si>
    <t>Hloubení_jam</t>
  </si>
  <si>
    <t>Hloubení jam</t>
  </si>
  <si>
    <t>72,085</t>
  </si>
  <si>
    <t>Výplň_žebra</t>
  </si>
  <si>
    <t>Výplň žebra</t>
  </si>
  <si>
    <t>8,796</t>
  </si>
  <si>
    <t>Zásyp</t>
  </si>
  <si>
    <t>76,401</t>
  </si>
  <si>
    <t>Hloubení_rýh</t>
  </si>
  <si>
    <t>Hloubení rýh</t>
  </si>
  <si>
    <t>26,85</t>
  </si>
  <si>
    <t>Obsyp</t>
  </si>
  <si>
    <t>Obsyp potrubí</t>
  </si>
  <si>
    <t>8,51</t>
  </si>
  <si>
    <t>Lože</t>
  </si>
  <si>
    <t>Lože pod potrubí</t>
  </si>
  <si>
    <t>1,79</t>
  </si>
  <si>
    <t>03 - D5-Odvodnění</t>
  </si>
  <si>
    <t>areál SOŠ a SOÚ Nymburk</t>
  </si>
  <si>
    <t>144 51 026</t>
  </si>
  <si>
    <t>SOŠ a SOÚ Nymburk, V kolonii 1804</t>
  </si>
  <si>
    <t>CZ14451026</t>
  </si>
  <si>
    <t>455 38 565</t>
  </si>
  <si>
    <t>ISP s.r.o.</t>
  </si>
  <si>
    <t>CZ45538565</t>
  </si>
  <si>
    <t>057 33 171</t>
  </si>
  <si>
    <t>TMI Building s.r.o.</t>
  </si>
  <si>
    <t>CZ05733171</t>
  </si>
  <si>
    <t xml:space="preserve">    8 - Trubní vedení</t>
  </si>
  <si>
    <t>119002121</t>
  </si>
  <si>
    <t>Pomocné konstrukce při zabezpečení výkopu vodorovné pochozí přechodová lávka délky do 2 m včetně zábradlí zřízení</t>
  </si>
  <si>
    <t>-836823284</t>
  </si>
  <si>
    <t>https://podminky.urs.cz/item/CS_URS_2024_01/119002121</t>
  </si>
  <si>
    <t>119002122</t>
  </si>
  <si>
    <t>Pomocné konstrukce při zabezpečení výkopu vodorovné pochozí přechodová lávka délky do 2 m včetně zábradlí odstranění</t>
  </si>
  <si>
    <t>1999847201</t>
  </si>
  <si>
    <t>https://podminky.urs.cz/item/CS_URS_2024_01/119002122</t>
  </si>
  <si>
    <t>119003131</t>
  </si>
  <si>
    <t>Pomocné konstrukce při zabezpečení výkopu svislé výstražná páska zřízení</t>
  </si>
  <si>
    <t>-2017609376</t>
  </si>
  <si>
    <t>https://podminky.urs.cz/item/CS_URS_2024_01/119003131</t>
  </si>
  <si>
    <t>"V okolí výkopu rýh a jámy" 40,000+25,000</t>
  </si>
  <si>
    <t>119003132</t>
  </si>
  <si>
    <t>Pomocné konstrukce při zabezpečení výkopu svislé výstražná páska odstranění</t>
  </si>
  <si>
    <t>1392227466</t>
  </si>
  <si>
    <t>https://podminky.urs.cz/item/CS_URS_2024_01/119003132</t>
  </si>
  <si>
    <t>121151103</t>
  </si>
  <si>
    <t>Sejmutí ornice strojně při souvislé ploše do 100 m2, tl. vrstvy do 200 mm</t>
  </si>
  <si>
    <t>1536473797</t>
  </si>
  <si>
    <t>https://podminky.urs.cz/item/CS_URS_2024_01/121151103</t>
  </si>
  <si>
    <t>"Předpoklad" 100,000</t>
  </si>
  <si>
    <t>131351302</t>
  </si>
  <si>
    <t>Hloubení nezapažených jam a zářezů strojně s urovnáním dna do předepsaného profilu a spádu v omezeném prostoru v hornině třídy těžitelnosti II skupiny 4 přes 20 do 50 m3</t>
  </si>
  <si>
    <t>-671576569</t>
  </si>
  <si>
    <t>https://podminky.urs.cz/item/CS_URS_2024_01/131351302</t>
  </si>
  <si>
    <t>132355202</t>
  </si>
  <si>
    <t>Hloubení zapažených rýh šířky přes 800 do 2 000 mm strojně s urovnáním dna do předepsaného profilu a spádu v omezeném prostoru v hornině třídy těžitelnosti II skupiny 4 přes 20 do 50 m3</t>
  </si>
  <si>
    <t>1575706033</t>
  </si>
  <si>
    <t>https://podminky.urs.cz/item/CS_URS_2024_01/132355202</t>
  </si>
  <si>
    <t>-659707816</t>
  </si>
  <si>
    <t>"Vsakovací žebro" (0,500+3,400+0,500)*(0,500+3,400+0,500)*1,42</t>
  </si>
  <si>
    <t>"Svahování - předpoklad" 1,420*1,420*0,500*(0,500+3,400+0,500)*4</t>
  </si>
  <si>
    <t>"Rýha pro DN150" 2,000*1,150*1,500</t>
  </si>
  <si>
    <t>"Rýha pro DN200" 13,000*1,200*1,500</t>
  </si>
  <si>
    <t>"Předpoklad 30%" (Hloubení_jam+Hloubení_rýh)*0,30</t>
  </si>
  <si>
    <t>151101101</t>
  </si>
  <si>
    <t>Zřízení pažení a rozepření stěn rýh pro podzemní vedení příložné pro jakoukoliv mezerovitost, hloubky do 2 m</t>
  </si>
  <si>
    <t>1645659676</t>
  </si>
  <si>
    <t>https://podminky.urs.cz/item/CS_URS_2024_01/151101101</t>
  </si>
  <si>
    <t>"Rýha pro DN150" 2,000*1,500*2</t>
  </si>
  <si>
    <t>"Rýha pro DN200" 13,000*1,500*2</t>
  </si>
  <si>
    <t>151101111</t>
  </si>
  <si>
    <t>Odstranění pažení a rozepření stěn rýh pro podzemní vedení s uložením materiálu na vzdálenost do 3 m od kraje výkopu příložné, hloubky do 2 m</t>
  </si>
  <si>
    <t>981879256</t>
  </si>
  <si>
    <t>https://podminky.urs.cz/item/CS_URS_2024_01/151101111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</si>
  <si>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</si>
  <si>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</si>
  <si>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-1585766142</t>
  </si>
  <si>
    <t>https://podminky.urs.cz/item/CS_URS_2024_01/162751137</t>
  </si>
  <si>
    <t>Hloubení_jam+Hloubení_rýh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</si>
  <si>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</si>
  <si>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</si>
  <si>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1338058332</t>
  </si>
  <si>
    <t>https://podminky.urs.cz/item/CS_URS_2024_01/162751139</t>
  </si>
  <si>
    <t>"Skládka ve vzdálenosti 12km" Hloubení_jam*2+Hloubení_rýh*2</t>
  </si>
  <si>
    <t>171201231</t>
  </si>
  <si>
    <t>Poplatek za uložení stavebního odpadu na recyklační skládce (skládkovné) zeminy a kamení zatříděného do Katalogu odpadů pod kódem 17 05 04</t>
  </si>
  <si>
    <t>-2012416928</t>
  </si>
  <si>
    <t>https://podminky.urs.cz/item/CS_URS_2024_01/171201231</t>
  </si>
  <si>
    <t>Hloubení_jam*1,67+Hloubení_rýh*1,67</t>
  </si>
  <si>
    <t>171251201</t>
  </si>
  <si>
    <t>Uložení sypaniny na skládky nebo meziskládky bez hutnění s upravením uložené sypaniny do předepsaného tvaru</t>
  </si>
  <si>
    <t>1408167721</t>
  </si>
  <si>
    <t>https://podminky.urs.cz/item/CS_URS_2024_01/171251201</t>
  </si>
  <si>
    <t>249259147</t>
  </si>
  <si>
    <t>-Výplň_žebra</t>
  </si>
  <si>
    <t>"Vsakovací box" -2,400*2,400*0,520</t>
  </si>
  <si>
    <t>-Lože</t>
  </si>
  <si>
    <t>-Obsyp</t>
  </si>
  <si>
    <t>"Potrubí DN150" -3,14*0,075*0,075*2,000</t>
  </si>
  <si>
    <t>"Potrubí DN200" -3,14*0,100*0,100*13,000</t>
  </si>
  <si>
    <t>10364100</t>
  </si>
  <si>
    <t>zemina pro terénní úpravy - tříděná</t>
  </si>
  <si>
    <t>1759914655</t>
  </si>
  <si>
    <t>Zásyp*1,67*1,23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</si>
  <si>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</si>
  <si>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</si>
  <si>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-196509531</t>
  </si>
  <si>
    <t>https://podminky.urs.cz/item/CS_URS_2024_01/175111101</t>
  </si>
  <si>
    <t>"Rýha pro DN150" 2,000*1,150*(0,150+0,300)</t>
  </si>
  <si>
    <t>"Rýha pro DN200" 13,000*1,150*(0,200+0,300)</t>
  </si>
  <si>
    <t>58337303</t>
  </si>
  <si>
    <t>štěrkopísek frakce 0/8</t>
  </si>
  <si>
    <t>1775477100</t>
  </si>
  <si>
    <t>Obsyp*1,667*1,23</t>
  </si>
  <si>
    <t>181351003</t>
  </si>
  <si>
    <t>Rozprostření a urovnání ornice v rovině nebo ve svahu sklonu do 1:5 strojně při souvislé ploše do 100 m2, tl. vrstvy do 200 mm</t>
  </si>
  <si>
    <t>-1887654094</t>
  </si>
  <si>
    <t>https://podminky.urs.cz/item/CS_URS_2024_01/181351003</t>
  </si>
  <si>
    <t>181411131</t>
  </si>
  <si>
    <t>Založení trávníku na půdě předem připravené plochy do 1000 m2 výsevem včetně utažení parkového v rovině nebo na svahu do 1:5</t>
  </si>
  <si>
    <t>-390053141</t>
  </si>
  <si>
    <t>https://podminky.urs.cz/item/CS_URS_2024_01/181411131</t>
  </si>
  <si>
    <t>00572410</t>
  </si>
  <si>
    <t>osivo směs travní parková</t>
  </si>
  <si>
    <t>1363268099</t>
  </si>
  <si>
    <t>100*0,02 "Přepočtené koeficientem množství</t>
  </si>
  <si>
    <t>211531111</t>
  </si>
  <si>
    <t>Výplň kamenivem do rýh odvodňovacích žeber nebo trativodů bez zhutnění, s úpravou povrchu výplně kamenivem hrubým drceným frakce 16 až 63 mm</t>
  </si>
  <si>
    <t>1853418005</t>
  </si>
  <si>
    <t>https://podminky.urs.cz/item/CS_URS_2024_01/211531111</t>
  </si>
  <si>
    <t>"Vsakovací žebro" 3,400*3,400*(0,300+0,520+0,200)-2,400*2,400*0,520</t>
  </si>
  <si>
    <t>359901211</t>
  </si>
  <si>
    <t>Monitoring stok (kamerový systém) jakékoli výšky nová kanalizace</t>
  </si>
  <si>
    <t>1659212143</t>
  </si>
  <si>
    <t>https://podminky.urs.cz/item/CS_URS_2024_01/359901211</t>
  </si>
  <si>
    <t>"Stoka DN200" 13,000</t>
  </si>
  <si>
    <t>451573111</t>
  </si>
  <si>
    <t>Lože pod potrubí, stoky a drobné objekty v otevřeném výkopu z písku a štěrkopísku do 63 mm</t>
  </si>
  <si>
    <t>-768952982</t>
  </si>
  <si>
    <t>https://podminky.urs.cz/item/CS_URS_2024_01/451573111</t>
  </si>
  <si>
    <t>"Rýha pro DN150" 2,000*1,150*0,100</t>
  </si>
  <si>
    <t>"Rýha pro DN200" 13,000*1,200*0,100</t>
  </si>
  <si>
    <t>Trubní vedení</t>
  </si>
  <si>
    <t>871228111</t>
  </si>
  <si>
    <t>Kladení drenážního potrubí z plastických hmot do připravené rýhy z tvrdého PVC, průměru přes 90 do 150 mm</t>
  </si>
  <si>
    <t>-1738790521</t>
  </si>
  <si>
    <t>https://podminky.urs.cz/item/CS_URS_2024_01/871228111</t>
  </si>
  <si>
    <t>"Drenážní potrubí DN100 umístěné ve štěrkovém násypu nad bloky" 4,000</t>
  </si>
  <si>
    <t>28610559</t>
  </si>
  <si>
    <t>trubka drenážní korugovaná sendvičová HD-PE SN 4 perforace 360° pro liniové stavby DN 100</t>
  </si>
  <si>
    <t>890536055</t>
  </si>
  <si>
    <t>4*1,01 "Přepočtené koeficientem množství</t>
  </si>
  <si>
    <t>871238111</t>
  </si>
  <si>
    <t>Kladení drenážního potrubí z plastických hmot do připravené rýhy z tvrdého PVC, průměru přes 150 do 200 mm</t>
  </si>
  <si>
    <t>1185025294</t>
  </si>
  <si>
    <t>https://podminky.urs.cz/item/CS_URS_2024_01/871238111</t>
  </si>
  <si>
    <t>"Tuhé drenážní potrubí DN200 pod vsakovacími bloky" 4,000</t>
  </si>
  <si>
    <t>28610561</t>
  </si>
  <si>
    <t>trubka drenážní korugovaná sendvičová HD-PE SN 4 perforace 360° pro liniové stavby DN 200</t>
  </si>
  <si>
    <t>1657509267</t>
  </si>
  <si>
    <t>871260310</t>
  </si>
  <si>
    <t>Montáž kanalizačního potrubí z polypropylenu PP hladkého plnostěnného SN 10 DN 100</t>
  </si>
  <si>
    <t>-233109942</t>
  </si>
  <si>
    <t>https://podminky.urs.cz/item/CS_URS_2024_01/871260310</t>
  </si>
  <si>
    <t>"Odvodnění kanalizace z PP DN 100 SN 10" 2,000</t>
  </si>
  <si>
    <t>28617009</t>
  </si>
  <si>
    <t>trubka kanalizační PP plnostěnná třívrstvá DN 100x3000mm SN10</t>
  </si>
  <si>
    <t>-970236296</t>
  </si>
  <si>
    <t>2*1,015 "Přepočtené koeficientem množství</t>
  </si>
  <si>
    <t>871350320</t>
  </si>
  <si>
    <t>Montáž kanalizačního potrubí z polypropylenu PP hladkého plnostěnného SN 12 DN 200</t>
  </si>
  <si>
    <t>1741552498</t>
  </si>
  <si>
    <t>https://podminky.urs.cz/item/CS_URS_2024_01/871350320</t>
  </si>
  <si>
    <t>"Odvodnění kanalizace z PP DN 200 SN 12" 13,000</t>
  </si>
  <si>
    <t>28617038</t>
  </si>
  <si>
    <t>trubka kanalizační PP plnostěnná třívrstvá DN 200x6000mm SN12</t>
  </si>
  <si>
    <t>-1186625860</t>
  </si>
  <si>
    <t>13*1,015 "Přepočtené koeficientem množství</t>
  </si>
  <si>
    <t>877310310</t>
  </si>
  <si>
    <t>Montáž tvarovek na kanalizačním plastovém potrubí z PP nebo PVC-U hladkého plnostěnného kolen, víček nebo hrdlových uzávěrů DN 150</t>
  </si>
  <si>
    <t>696008149</t>
  </si>
  <si>
    <t>https://podminky.urs.cz/item/CS_URS_2024_01/877310310</t>
  </si>
  <si>
    <t>"Napojení potrubí ze žlabu na stoku DN 200" 4,000</t>
  </si>
  <si>
    <t>28617182</t>
  </si>
  <si>
    <t>koleno kanalizační PP třívrstvé SN16 DN 150x45°</t>
  </si>
  <si>
    <t>-2021192293</t>
  </si>
  <si>
    <t>28617172</t>
  </si>
  <si>
    <t>koleno kanalizační PP třívrstvé SN16 DN 150x30°</t>
  </si>
  <si>
    <t>508222634</t>
  </si>
  <si>
    <t>877350320</t>
  </si>
  <si>
    <t>Montáž tvarovek na kanalizačním plastovém potrubí z PP nebo PVC-U hladkého plnostěnného odboček DN 200</t>
  </si>
  <si>
    <t>724350415</t>
  </si>
  <si>
    <t>https://podminky.urs.cz/item/CS_URS_2024_01/877350320</t>
  </si>
  <si>
    <t>"Odbočka DN200/150" 1,000</t>
  </si>
  <si>
    <t>28617207</t>
  </si>
  <si>
    <t>odbočka kanalizační PP třívrstvá SN16 45° DN 200/150</t>
  </si>
  <si>
    <t>349934274</t>
  </si>
  <si>
    <t>892312121</t>
  </si>
  <si>
    <t>Tlakové zkoušky vzduchem těsnícími vaky ucpávkovými DN 150</t>
  </si>
  <si>
    <t>úsek</t>
  </si>
  <si>
    <t>1566254954</t>
  </si>
  <si>
    <t>https://podminky.urs.cz/item/CS_URS_2024_01/892312121</t>
  </si>
  <si>
    <t>892352121</t>
  </si>
  <si>
    <t>Tlakové zkoušky vzduchem těsnícími vaky ucpávkovými DN 200</t>
  </si>
  <si>
    <t>-59348726</t>
  </si>
  <si>
    <t>https://podminky.urs.cz/item/CS_URS_2024_01/892352121</t>
  </si>
  <si>
    <t>894811153</t>
  </si>
  <si>
    <t>Revizní šachta z tvrdého PVC v otevřeném výkopu typ přímý (DN šachty/DN trubního vedení) DN 400/200, odolnost vnějšímu tlaku 12,5 t, hloubka od 1410 do 1780 mm</t>
  </si>
  <si>
    <t>-272592468</t>
  </si>
  <si>
    <t>https://podminky.urs.cz/item/CS_URS_2024_01/894811153</t>
  </si>
  <si>
    <t>"Drenážní šachta ŠD1 a ŠD2" 2,000</t>
  </si>
  <si>
    <t>897172111</t>
  </si>
  <si>
    <t>Akumulační boxy z polypropylenu PP pro retenci dešťových vod pod pochozí a pod plochy zatížené osobními automobily o celkovém akumulačním objemu do 10 m3</t>
  </si>
  <si>
    <t>-267372940</t>
  </si>
  <si>
    <t>https://podminky.urs.cz/item/CS_URS_2024_01/897172111</t>
  </si>
  <si>
    <t>Poznámka k položce:_x000D_
Akumulační boxy voštinového typu._x000D_
Součástí položky je i geotextílie.</t>
  </si>
  <si>
    <t>"Vsakovaci objekt - voštinové boxy" 1,4976</t>
  </si>
  <si>
    <t>899722112</t>
  </si>
  <si>
    <t>Krytí potrubí z plastů výstražnou fólií z PVC šířky přes 20 do 25 cm</t>
  </si>
  <si>
    <t>-143609807</t>
  </si>
  <si>
    <t>https://podminky.urs.cz/item/CS_URS_2024_01/899722112</t>
  </si>
  <si>
    <t>"Stoka DN 150" 2,000</t>
  </si>
  <si>
    <t>"Stoka DN 200" 13,000</t>
  </si>
  <si>
    <t>935113111</t>
  </si>
  <si>
    <t>Osazení odvodňovacího žlabu s krycím roštem polymerbetonového šířky do 200 mm</t>
  </si>
  <si>
    <t>-1054245250</t>
  </si>
  <si>
    <t>https://podminky.urs.cz/item/CS_URS_2024_01/935113111</t>
  </si>
  <si>
    <t>5224752R</t>
  </si>
  <si>
    <t>odvodňovací žlab délky 1,0m pro, odtok DN 150, se spádem včetně litinového roštu DN400</t>
  </si>
  <si>
    <t>-397836625</t>
  </si>
  <si>
    <t>Poznámka k položce:_x000D_
například S200K či jiný výrobek stejných nebo lepších vlastností._x000D_
Součástí položky jsou i čelní stěny případně adaptéry a přechody.</t>
  </si>
  <si>
    <t>935923216</t>
  </si>
  <si>
    <t>Osazení odvodňovacího žlabu s krycím roštem vpusti pro žlab šířky do 200 mm</t>
  </si>
  <si>
    <t>1157371580</t>
  </si>
  <si>
    <t>https://podminky.urs.cz/item/CS_URS_2024_01/935923216</t>
  </si>
  <si>
    <t>52224793R</t>
  </si>
  <si>
    <t>uliční vpust typová pro odvodňovací žlab včetně kalové koše</t>
  </si>
  <si>
    <t>-810742038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</si>
  <si>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</si>
  <si>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</si>
  <si>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1457770777</t>
  </si>
  <si>
    <t>https://podminky.urs.cz/item/CS_URS_2024_01/998276101</t>
  </si>
  <si>
    <t>04 -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</si>
  <si>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</si>
  <si>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</si>
  <si>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</si>
  <si>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</si>
  <si>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</si>
  <si>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</si>
  <si>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</si>
  <si>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</si>
  <si>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</si>
  <si>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</si>
  <si>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</si>
  <si>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kpl</t>
  </si>
  <si>
    <t>1024</t>
  </si>
  <si>
    <t>2060453581</t>
  </si>
  <si>
    <t>012203000</t>
  </si>
  <si>
    <t>Geodetické práce při provádění stavby</t>
  </si>
  <si>
    <t>-1382464938</t>
  </si>
  <si>
    <t>012303000</t>
  </si>
  <si>
    <t>Geodetické práce po výstavbě</t>
  </si>
  <si>
    <t>-984090435</t>
  </si>
  <si>
    <t>013244000</t>
  </si>
  <si>
    <t>47294771</t>
  </si>
  <si>
    <t>013254000</t>
  </si>
  <si>
    <t>Dokumentace skutečného provedení stavby</t>
  </si>
  <si>
    <t>28705592</t>
  </si>
  <si>
    <t>VRN3</t>
  </si>
  <si>
    <t>Zařízení staveniště</t>
  </si>
  <si>
    <t>030001000.1</t>
  </si>
  <si>
    <t>-747680154</t>
  </si>
  <si>
    <t>034303000</t>
  </si>
  <si>
    <t>Dopravní značení na staveništi</t>
  </si>
  <si>
    <t>-399833581</t>
  </si>
  <si>
    <t>VRN4</t>
  </si>
  <si>
    <t>Inženýrská činnost</t>
  </si>
  <si>
    <t>045002000</t>
  </si>
  <si>
    <t>Kompletační a koordinační činnost</t>
  </si>
  <si>
    <t>920607222</t>
  </si>
  <si>
    <t>https://podminky.urs.cz/item/CS_URS_2024_01/045002000</t>
  </si>
  <si>
    <t>VRN6</t>
  </si>
  <si>
    <t>Územní vlivy</t>
  </si>
  <si>
    <t>060001000</t>
  </si>
  <si>
    <t>209851215</t>
  </si>
  <si>
    <t>VRN7</t>
  </si>
  <si>
    <t>Provozní vlivy</t>
  </si>
  <si>
    <t>070001000</t>
  </si>
  <si>
    <t>-1011582235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</si>
  <si>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</si>
  <si>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</si>
  <si>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</si>
  <si>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</si>
  <si>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</si>
  <si>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</si>
  <si>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</si>
  <si>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</si>
  <si>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</si>
  <si>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</si>
  <si>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</si>
  <si>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</si>
  <si>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</si>
  <si>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</si>
  <si>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</si>
  <si>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</si>
  <si>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</si>
  <si>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</si>
  <si>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</si>
  <si>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</si>
  <si>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</si>
  <si>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</si>
  <si>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</si>
  <si>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</si>
  <si>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</si>
  <si>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</si>
  <si>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</si>
  <si>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</si>
  <si>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</si>
  <si>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</si>
  <si>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</si>
  <si>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</si>
  <si>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</si>
  <si>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</si>
  <si>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</si>
  <si>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</si>
  <si>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</si>
  <si>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</si>
  <si>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</si>
  <si>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</si>
  <si>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</si>
  <si>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</si>
  <si>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</si>
  <si>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</si>
  <si>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</si>
  <si>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</si>
  <si>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</si>
  <si>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</si>
  <si>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</si>
  <si>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</si>
  <si>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</si>
  <si>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</si>
  <si>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</si>
  <si>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</si>
  <si>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</si>
  <si>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</si>
  <si>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</si>
  <si>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</si>
  <si>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</si>
  <si>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</si>
  <si>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</si>
  <si>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</si>
  <si>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</si>
  <si>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</si>
  <si>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</si>
  <si>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</si>
  <si>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</si>
  <si>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</si>
  <si>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</si>
  <si>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</si>
  <si>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</si>
  <si>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</si>
  <si>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</si>
  <si>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</si>
  <si>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</si>
  <si>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</si>
  <si>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</si>
  <si>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</si>
  <si>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</si>
  <si>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</si>
  <si>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</si>
  <si>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</si>
  <si>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</si>
  <si>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</si>
  <si>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</si>
  <si>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</si>
  <si>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</si>
  <si>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</si>
  <si>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</si>
  <si>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</si>
  <si>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</si>
  <si>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</si>
  <si>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</si>
  <si>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</si>
  <si>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</si>
  <si>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</si>
  <si>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</si>
  <si>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</si>
  <si>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</si>
  <si>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</si>
  <si>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</si>
  <si>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</si>
  <si>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</si>
  <si>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</si>
  <si>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</si>
  <si>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</si>
  <si>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</si>
  <si>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</si>
  <si>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</si>
  <si>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</si>
  <si>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</si>
  <si>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</si>
  <si>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</si>
  <si>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</si>
  <si>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</si>
  <si>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</si>
  <si>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</si>
  <si>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</si>
  <si>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</si>
  <si>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</si>
  <si>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</si>
  <si>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</si>
  <si>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</si>
  <si>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</si>
  <si>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</si>
  <si>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</si>
  <si>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</si>
  <si>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</si>
  <si>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</si>
  <si>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</si>
  <si>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</si>
  <si>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</si>
  <si>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</si>
  <si>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</si>
  <si>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</si>
  <si>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</si>
  <si>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</si>
  <si>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</si>
  <si>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</si>
  <si>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</si>
  <si>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</si>
  <si>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</si>
  <si>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</si>
  <si>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</si>
  <si>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</si>
  <si>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</si>
  <si>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</si>
  <si>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</si>
  <si>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</si>
  <si>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</si>
  <si>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</si>
  <si>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</si>
  <si>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</si>
  <si>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</si>
  <si>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</si>
  <si>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</si>
  <si>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</si>
  <si>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</si>
  <si>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</si>
  <si>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</si>
  <si>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</si>
  <si>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</si>
  <si>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</si>
  <si>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</si>
  <si>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</si>
  <si>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</si>
  <si>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</si>
  <si>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</si>
  <si>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</si>
  <si>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</si>
  <si>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</si>
  <si>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</si>
  <si>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</si>
  <si>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</si>
  <si>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</si>
  <si>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</si>
  <si>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</si>
  <si>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</si>
  <si>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</si>
  <si>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</si>
  <si>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</si>
  <si>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</si>
  <si>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</si>
  <si>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</si>
  <si>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</si>
  <si>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</si>
  <si>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dodávku zhotovitele projektová dokumentace.</t>
  </si>
  <si>
    <t xml:space="preserve"> dokumentací (textová a výkresová část) je rozhodující pro</t>
  </si>
  <si>
    <t xml:space="preserve">případě neshody mezi výkazem výměr a projektovou </t>
  </si>
  <si>
    <t>položek a v případě potřeby chybějící položky doplnit. V</t>
  </si>
  <si>
    <t>Zhotovitel je povinen si překontrolovat výměry jednotlivých</t>
  </si>
  <si>
    <t>Ceny jsou bez DPH.</t>
  </si>
  <si>
    <t>Celkem D+M</t>
  </si>
  <si>
    <t>CELKEM</t>
  </si>
  <si>
    <t>Dokumentace skutečného provedení</t>
  </si>
  <si>
    <t>SIL/28</t>
  </si>
  <si>
    <t>Stavební přípomoci</t>
  </si>
  <si>
    <t>SIL/27</t>
  </si>
  <si>
    <t>Výchozí revize a zkoušky</t>
  </si>
  <si>
    <t>SIL/26</t>
  </si>
  <si>
    <t>pomocný a označovací materiál, svorky</t>
  </si>
  <si>
    <t>přepěťová ochrana T1+T2</t>
  </si>
  <si>
    <t>ks</t>
  </si>
  <si>
    <t>proudový chránič s jističem FI-2p, 16A, Ir=30mA</t>
  </si>
  <si>
    <t>jednopolový jistič 10B/1,10 A</t>
  </si>
  <si>
    <t>jednopolový jistič 16B/1,16 A</t>
  </si>
  <si>
    <t>trojpolový jistič 50B/3, 50A</t>
  </si>
  <si>
    <t>přívodní vypínač třípolový 125/3, 125A</t>
  </si>
  <si>
    <t>Oceloplechová nástěnná rozvodnice 600x600x200 mm (šxvxh)      jmen. napětí:  3PEN ~ 50Hz, 400V/TN—S
jmen. proud :  125A
krytí:              IP 40/20
ochrana před úrazem el.proudem:  automatickým odpojením od zdroje dle ČSN 332000-4-41 , ed.3</t>
  </si>
  <si>
    <t>Nový rozvaděč dílen - obsahuje prvky viz. rozpis níže:</t>
  </si>
  <si>
    <t>SIL/25</t>
  </si>
  <si>
    <t>Pomocný, montážní a označovací materiál (15%)</t>
  </si>
  <si>
    <t>SIL/24</t>
  </si>
  <si>
    <t>Doplnění stávajícího rozvaděče HR, jistič 80B/3,80A</t>
  </si>
  <si>
    <t>SIL/23</t>
  </si>
  <si>
    <t>Kabelový žlab Mars 125x50</t>
  </si>
  <si>
    <t>SIL/22</t>
  </si>
  <si>
    <t>Pospojovací vodič CY6</t>
  </si>
  <si>
    <t>SIL/21</t>
  </si>
  <si>
    <t>Pospojovací vodič CY25</t>
  </si>
  <si>
    <t>SIL/20</t>
  </si>
  <si>
    <t>Zapojení vodičů do 2,5mm2</t>
  </si>
  <si>
    <t>SIL/19</t>
  </si>
  <si>
    <t>Zapojení vodičů do 10 mm2</t>
  </si>
  <si>
    <t>SIL/18</t>
  </si>
  <si>
    <t>Zapojení vodičů do 25 mm2</t>
  </si>
  <si>
    <t>SIL/17</t>
  </si>
  <si>
    <t>Kabel CYKY 2A x 1,5</t>
  </si>
  <si>
    <t>SIL/16</t>
  </si>
  <si>
    <t>Kabel CYKY 3A/C x 1,5</t>
  </si>
  <si>
    <t>SIL/15</t>
  </si>
  <si>
    <t>Kabel CYKY 3C x 2,5</t>
  </si>
  <si>
    <t>SIL/14</t>
  </si>
  <si>
    <t>Kabel CGSG 5C x 10</t>
  </si>
  <si>
    <t>SIL/13</t>
  </si>
  <si>
    <t>Kabel CYKY 5C x 10</t>
  </si>
  <si>
    <t>SIL/12</t>
  </si>
  <si>
    <t>Kabel CYKY 5C x 25</t>
  </si>
  <si>
    <t>SIL/11</t>
  </si>
  <si>
    <t>Skříň hlavního pospojování HOP</t>
  </si>
  <si>
    <t>SIL/10</t>
  </si>
  <si>
    <t>Krabicová rozvodka Acidur</t>
  </si>
  <si>
    <t>SIL/9</t>
  </si>
  <si>
    <t>Zásuvková skříň s jištěnýni zásuvkami 400V, 32A a 16A, 230V,16A, vč.jističů a chráničů, IP54</t>
  </si>
  <si>
    <t>SIL/8</t>
  </si>
  <si>
    <t>Zásuvka domovní, 230V, 16A, do vlhka</t>
  </si>
  <si>
    <t>SIL/7</t>
  </si>
  <si>
    <t>Vypínač servisní, 400V, 63A</t>
  </si>
  <si>
    <t>SIL/6</t>
  </si>
  <si>
    <t>Přepínač střídavý, 230V, 10A, do vlhka</t>
  </si>
  <si>
    <t>SIL/5</t>
  </si>
  <si>
    <t>Vypínač jednopólový, 230V, 10A, do vlhka</t>
  </si>
  <si>
    <t>SIL/4</t>
  </si>
  <si>
    <t>Nouzové LED svítidlo nástěnné, 4W, IP44, s vlastní akubaterií, 1 hod. autonomního provozu</t>
  </si>
  <si>
    <t>SIL/3</t>
  </si>
  <si>
    <t>Svítidlo LED panelové 22W, IP54, vč. závěs. systémů, ozn. B</t>
  </si>
  <si>
    <t>SIL/2</t>
  </si>
  <si>
    <t>Svítidlo LED nástěnné 32W, IP54, ozn. A</t>
  </si>
  <si>
    <t>SIL/1</t>
  </si>
  <si>
    <t>Celkem za dodávku</t>
  </si>
  <si>
    <t>Jednotková cena</t>
  </si>
  <si>
    <t>Montáž (Kč)</t>
  </si>
  <si>
    <t>Dodávka (Kč)</t>
  </si>
  <si>
    <t>Měrná jednotka</t>
  </si>
  <si>
    <t>Popis položky</t>
  </si>
  <si>
    <t>Číslo položky</t>
  </si>
  <si>
    <t>Elektroinstalace</t>
  </si>
  <si>
    <t>Objekt :</t>
  </si>
  <si>
    <t>Profese:</t>
  </si>
  <si>
    <t>SOU Nymburk</t>
  </si>
  <si>
    <t>Stavba :</t>
  </si>
  <si>
    <t>ing.H.Pospíšilová</t>
  </si>
  <si>
    <t>zarážka PLO 60x0,5 dl.250mm ,váha cca 0,6kg</t>
  </si>
  <si>
    <t>4,92 "stávající obruby"</t>
  </si>
  <si>
    <t>42,456*19 "odvoz panelů na def. skládku do 20 km"</t>
  </si>
  <si>
    <t>4,92"obruby"</t>
  </si>
  <si>
    <t xml:space="preserve">Dílenská dokumentace  </t>
  </si>
</sst>
</file>

<file path=xl/styles.xml><?xml version="1.0" encoding="utf-8"?>
<styleSheet xmlns="http://schemas.openxmlformats.org/spreadsheetml/2006/main">
  <numFmts count="6">
    <numFmt numFmtId="164" formatCode="#,##0.00%"/>
    <numFmt numFmtId="165" formatCode="dd\.mm\.yyyy"/>
    <numFmt numFmtId="166" formatCode="#,##0.00000"/>
    <numFmt numFmtId="167" formatCode="#,##0.000"/>
    <numFmt numFmtId="168" formatCode="#,##0\ &quot;Kč&quot;"/>
    <numFmt numFmtId="169" formatCode="#,##0&quot; Kč&quot;;\-#,##0&quot; Kč&quot;"/>
  </numFmts>
  <fonts count="6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b/>
      <u/>
      <sz val="1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9"/>
      <name val="Arial"/>
      <family val="2"/>
      <charset val="238"/>
    </font>
    <font>
      <u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12"/>
      <name val="Arial"/>
      <family val="2"/>
      <charset val="238"/>
    </font>
    <font>
      <sz val="11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6">
    <xf numFmtId="0" fontId="0" fillId="0" borderId="0"/>
    <xf numFmtId="0" fontId="52" fillId="0" borderId="0" applyNumberFormat="0" applyFill="0" applyBorder="0" applyAlignment="0" applyProtection="0"/>
    <xf numFmtId="0" fontId="54" fillId="0" borderId="1"/>
    <xf numFmtId="0" fontId="2" fillId="0" borderId="1"/>
    <xf numFmtId="0" fontId="68" fillId="0" borderId="1"/>
    <xf numFmtId="0" fontId="54" fillId="0" borderId="1"/>
  </cellStyleXfs>
  <cellXfs count="4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0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3" xfId="0" applyNumberFormat="1" applyFont="1" applyBorder="1" applyAlignment="1"/>
    <xf numFmtId="166" fontId="33" fillId="0" borderId="14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8" fillId="0" borderId="23" xfId="0" applyFont="1" applyBorder="1" applyAlignment="1" applyProtection="1">
      <alignment horizontal="center" vertical="center"/>
      <protection locked="0"/>
    </xf>
    <xf numFmtId="49" fontId="38" fillId="0" borderId="23" xfId="0" applyNumberFormat="1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center" vertical="center" wrapText="1"/>
      <protection locked="0"/>
    </xf>
    <xf numFmtId="167" fontId="38" fillId="0" borderId="23" xfId="0" applyNumberFormat="1" applyFont="1" applyBorder="1" applyAlignment="1" applyProtection="1">
      <alignment vertical="center"/>
      <protection locked="0"/>
    </xf>
    <xf numFmtId="4" fontId="38" fillId="3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  <protection locked="0"/>
    </xf>
    <xf numFmtId="0" fontId="39" fillId="0" borderId="23" xfId="0" applyFont="1" applyBorder="1" applyAlignment="1" applyProtection="1">
      <alignment vertical="center"/>
      <protection locked="0"/>
    </xf>
    <xf numFmtId="0" fontId="39" fillId="0" borderId="4" xfId="0" applyFont="1" applyBorder="1" applyAlignment="1">
      <alignment vertical="center"/>
    </xf>
    <xf numFmtId="0" fontId="38" fillId="3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167" fontId="22" fillId="3" borderId="23" xfId="0" applyNumberFormat="1" applyFont="1" applyFill="1" applyBorder="1" applyAlignment="1" applyProtection="1">
      <alignment vertical="center"/>
      <protection locked="0"/>
    </xf>
    <xf numFmtId="0" fontId="40" fillId="0" borderId="0" xfId="0" applyFont="1" applyAlignment="1">
      <alignment vertical="center" wrapText="1"/>
    </xf>
    <xf numFmtId="0" fontId="23" fillId="3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54" fillId="0" borderId="1" xfId="2"/>
    <xf numFmtId="0" fontId="54" fillId="0" borderId="32" xfId="2" applyBorder="1"/>
    <xf numFmtId="0" fontId="55" fillId="0" borderId="1" xfId="2" applyFont="1"/>
    <xf numFmtId="0" fontId="55" fillId="0" borderId="1" xfId="2" applyFont="1" applyBorder="1"/>
    <xf numFmtId="0" fontId="56" fillId="0" borderId="1" xfId="2" applyFont="1" applyBorder="1" applyAlignment="1">
      <alignment horizontal="center" vertical="center"/>
    </xf>
    <xf numFmtId="0" fontId="54" fillId="0" borderId="1" xfId="2" applyBorder="1" applyAlignment="1">
      <alignment horizontal="center" vertical="center"/>
    </xf>
    <xf numFmtId="0" fontId="57" fillId="0" borderId="1" xfId="2" applyFont="1"/>
    <xf numFmtId="0" fontId="58" fillId="0" borderId="1" xfId="2" applyFont="1"/>
    <xf numFmtId="168" fontId="58" fillId="0" borderId="1" xfId="2" applyNumberFormat="1" applyFont="1"/>
    <xf numFmtId="49" fontId="59" fillId="0" borderId="1" xfId="2" applyNumberFormat="1" applyFont="1" applyFill="1" applyBorder="1" applyAlignment="1" applyProtection="1">
      <alignment horizontal="left" vertical="top" wrapText="1"/>
      <protection locked="0"/>
    </xf>
    <xf numFmtId="0" fontId="58" fillId="0" borderId="1" xfId="2" applyFont="1" applyBorder="1" applyAlignment="1">
      <alignment horizontal="center" vertical="center"/>
    </xf>
    <xf numFmtId="168" fontId="54" fillId="6" borderId="33" xfId="2" applyNumberFormat="1" applyFill="1" applyBorder="1" applyAlignment="1">
      <alignment horizontal="center" vertical="center"/>
    </xf>
    <xf numFmtId="0" fontId="60" fillId="6" borderId="33" xfId="3" applyFont="1" applyFill="1" applyBorder="1"/>
    <xf numFmtId="169" fontId="60" fillId="6" borderId="33" xfId="2" applyNumberFormat="1" applyFont="1" applyFill="1" applyBorder="1" applyAlignment="1" applyProtection="1">
      <alignment vertical="top"/>
    </xf>
    <xf numFmtId="0" fontId="54" fillId="6" borderId="34" xfId="2" applyFill="1" applyBorder="1" applyAlignment="1">
      <alignment horizontal="center" vertical="center"/>
    </xf>
    <xf numFmtId="49" fontId="61" fillId="6" borderId="34" xfId="2" applyNumberFormat="1" applyFont="1" applyFill="1" applyBorder="1" applyAlignment="1" applyProtection="1">
      <alignment horizontal="center" vertical="top" wrapText="1"/>
      <protection locked="0"/>
    </xf>
    <xf numFmtId="0" fontId="54" fillId="0" borderId="33" xfId="2" applyBorder="1" applyAlignment="1">
      <alignment horizontal="center" vertical="center"/>
    </xf>
    <xf numFmtId="169" fontId="60" fillId="0" borderId="35" xfId="2" applyNumberFormat="1" applyFont="1" applyFill="1" applyBorder="1" applyAlignment="1" applyProtection="1">
      <alignment vertical="top"/>
    </xf>
    <xf numFmtId="169" fontId="60" fillId="0" borderId="36" xfId="2" applyNumberFormat="1" applyFont="1" applyFill="1" applyBorder="1" applyAlignment="1" applyProtection="1">
      <alignment vertical="top"/>
    </xf>
    <xf numFmtId="168" fontId="54" fillId="0" borderId="37" xfId="2" applyNumberFormat="1" applyBorder="1" applyAlignment="1">
      <alignment vertical="top"/>
    </xf>
    <xf numFmtId="0" fontId="60" fillId="0" borderId="38" xfId="2" applyFont="1" applyBorder="1" applyAlignment="1" applyProtection="1">
      <alignment horizontal="center" vertical="center"/>
      <protection locked="0"/>
    </xf>
    <xf numFmtId="0" fontId="60" fillId="0" borderId="39" xfId="2" applyFont="1" applyBorder="1" applyAlignment="1" applyProtection="1">
      <alignment horizontal="center" vertical="center"/>
      <protection locked="0"/>
    </xf>
    <xf numFmtId="49" fontId="60" fillId="0" borderId="40" xfId="2" applyNumberFormat="1" applyFont="1" applyBorder="1" applyAlignment="1" applyProtection="1">
      <alignment horizontal="left" vertical="top" wrapText="1"/>
      <protection locked="0"/>
    </xf>
    <xf numFmtId="0" fontId="54" fillId="0" borderId="41" xfId="2" applyBorder="1" applyAlignment="1">
      <alignment horizontal="center" vertical="center"/>
    </xf>
    <xf numFmtId="0" fontId="54" fillId="0" borderId="42" xfId="2" applyBorder="1" applyAlignment="1">
      <alignment horizontal="center" vertical="center"/>
    </xf>
    <xf numFmtId="0" fontId="54" fillId="0" borderId="43" xfId="2" applyBorder="1" applyAlignment="1">
      <alignment horizontal="center" vertical="center"/>
    </xf>
    <xf numFmtId="0" fontId="60" fillId="0" borderId="44" xfId="2" applyFont="1" applyBorder="1" applyAlignment="1" applyProtection="1">
      <alignment horizontal="center" vertical="center"/>
      <protection locked="0"/>
    </xf>
    <xf numFmtId="49" fontId="62" fillId="0" borderId="1" xfId="2" applyNumberFormat="1" applyFont="1" applyBorder="1" applyAlignment="1" applyProtection="1">
      <alignment horizontal="left" vertical="top" wrapText="1"/>
      <protection locked="0"/>
    </xf>
    <xf numFmtId="0" fontId="62" fillId="0" borderId="38" xfId="2" applyFont="1" applyBorder="1" applyAlignment="1" applyProtection="1">
      <alignment horizontal="center" vertical="center"/>
      <protection locked="0"/>
    </xf>
    <xf numFmtId="0" fontId="62" fillId="0" borderId="39" xfId="2" applyFont="1" applyBorder="1" applyAlignment="1" applyProtection="1">
      <alignment horizontal="center" vertical="center"/>
      <protection locked="0"/>
    </xf>
    <xf numFmtId="49" fontId="62" fillId="0" borderId="40" xfId="2" applyNumberFormat="1" applyFont="1" applyBorder="1" applyAlignment="1" applyProtection="1">
      <alignment horizontal="left" vertical="top" wrapText="1"/>
      <protection locked="0"/>
    </xf>
    <xf numFmtId="0" fontId="62" fillId="0" borderId="1" xfId="2" applyFont="1" applyBorder="1" applyAlignment="1" applyProtection="1">
      <alignment horizontal="center" vertical="center"/>
      <protection locked="0"/>
    </xf>
    <xf numFmtId="0" fontId="60" fillId="0" borderId="1" xfId="3" applyFont="1"/>
    <xf numFmtId="0" fontId="63" fillId="0" borderId="1" xfId="3" applyFont="1"/>
    <xf numFmtId="0" fontId="54" fillId="0" borderId="45" xfId="2" applyBorder="1" applyAlignment="1">
      <alignment horizontal="center" vertical="center"/>
    </xf>
    <xf numFmtId="0" fontId="54" fillId="0" borderId="46" xfId="2" applyBorder="1" applyAlignment="1">
      <alignment horizontal="center" vertical="center" wrapText="1"/>
    </xf>
    <xf numFmtId="0" fontId="54" fillId="0" borderId="47" xfId="2" applyBorder="1" applyAlignment="1">
      <alignment horizontal="center" vertical="center" wrapText="1"/>
    </xf>
    <xf numFmtId="0" fontId="60" fillId="0" borderId="1" xfId="3" applyFont="1" applyAlignment="1"/>
    <xf numFmtId="0" fontId="60" fillId="0" borderId="1" xfId="3" applyFont="1" applyAlignment="1">
      <alignment horizontal="right"/>
    </xf>
    <xf numFmtId="0" fontId="64" fillId="0" borderId="32" xfId="3" applyFont="1" applyBorder="1"/>
    <xf numFmtId="49" fontId="60" fillId="0" borderId="60" xfId="3" applyNumberFormat="1" applyFont="1" applyBorder="1" applyAlignment="1">
      <alignment horizontal="center"/>
    </xf>
    <xf numFmtId="0" fontId="60" fillId="0" borderId="63" xfId="3" applyFont="1" applyBorder="1" applyAlignment="1">
      <alignment horizontal="center"/>
    </xf>
    <xf numFmtId="0" fontId="65" fillId="0" borderId="1" xfId="3" applyFont="1" applyBorder="1" applyAlignment="1">
      <alignment horizontal="centerContinuous"/>
    </xf>
    <xf numFmtId="0" fontId="65" fillId="0" borderId="59" xfId="3" applyFont="1" applyBorder="1" applyAlignment="1">
      <alignment horizontal="right"/>
    </xf>
    <xf numFmtId="0" fontId="65" fillId="0" borderId="59" xfId="3" applyFont="1" applyBorder="1" applyAlignment="1">
      <alignment horizontal="centerContinuous"/>
    </xf>
    <xf numFmtId="0" fontId="66" fillId="0" borderId="59" xfId="3" applyFont="1" applyBorder="1" applyAlignment="1">
      <alignment horizontal="centerContinuous"/>
    </xf>
    <xf numFmtId="0" fontId="60" fillId="0" borderId="59" xfId="3" applyFont="1" applyBorder="1"/>
    <xf numFmtId="0" fontId="60" fillId="0" borderId="1" xfId="3" applyFont="1" applyBorder="1"/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8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4" fontId="18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4" fillId="4" borderId="8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54" fillId="0" borderId="54" xfId="2" applyBorder="1" applyAlignment="1">
      <alignment horizontal="center" vertical="center" wrapText="1"/>
    </xf>
    <xf numFmtId="0" fontId="54" fillId="0" borderId="48" xfId="2" applyBorder="1" applyAlignment="1">
      <alignment horizontal="center" vertical="center" wrapText="1"/>
    </xf>
    <xf numFmtId="0" fontId="54" fillId="0" borderId="53" xfId="2" applyBorder="1" applyAlignment="1">
      <alignment horizontal="center" vertical="center" wrapText="1"/>
    </xf>
    <xf numFmtId="0" fontId="54" fillId="0" borderId="52" xfId="2" applyBorder="1" applyAlignment="1">
      <alignment horizontal="center" vertical="center" wrapText="1"/>
    </xf>
    <xf numFmtId="0" fontId="60" fillId="0" borderId="53" xfId="3" applyFont="1" applyBorder="1" applyAlignment="1">
      <alignment horizontal="center"/>
    </xf>
    <xf numFmtId="0" fontId="60" fillId="0" borderId="52" xfId="3" applyFont="1" applyBorder="1" applyAlignment="1">
      <alignment horizontal="center"/>
    </xf>
    <xf numFmtId="0" fontId="67" fillId="0" borderId="1" xfId="3" applyFont="1" applyBorder="1" applyAlignment="1">
      <alignment horizontal="center"/>
    </xf>
    <xf numFmtId="0" fontId="61" fillId="0" borderId="62" xfId="3" applyFont="1" applyFill="1" applyBorder="1" applyAlignment="1"/>
    <xf numFmtId="0" fontId="54" fillId="0" borderId="62" xfId="2" applyFill="1" applyBorder="1" applyAlignment="1"/>
    <xf numFmtId="0" fontId="64" fillId="0" borderId="63" xfId="3" applyFont="1" applyBorder="1" applyAlignment="1">
      <alignment horizontal="left"/>
    </xf>
    <xf numFmtId="0" fontId="54" fillId="0" borderId="62" xfId="2" applyBorder="1" applyAlignment="1">
      <alignment horizontal="left"/>
    </xf>
    <xf numFmtId="0" fontId="54" fillId="0" borderId="61" xfId="2" applyBorder="1" applyAlignment="1">
      <alignment horizontal="left"/>
    </xf>
    <xf numFmtId="0" fontId="61" fillId="0" borderId="59" xfId="3" applyFont="1" applyFill="1" applyBorder="1" applyAlignment="1"/>
    <xf numFmtId="0" fontId="54" fillId="0" borderId="59" xfId="2" applyFill="1" applyBorder="1" applyAlignment="1"/>
    <xf numFmtId="0" fontId="61" fillId="0" borderId="60" xfId="3" applyFont="1" applyBorder="1" applyAlignment="1">
      <alignment horizontal="center"/>
    </xf>
    <xf numFmtId="0" fontId="54" fillId="0" borderId="59" xfId="2" applyBorder="1" applyAlignment="1"/>
    <xf numFmtId="0" fontId="54" fillId="0" borderId="58" xfId="2" applyBorder="1" applyAlignment="1"/>
    <xf numFmtId="0" fontId="54" fillId="0" borderId="57" xfId="2" applyBorder="1" applyAlignment="1">
      <alignment horizontal="center" vertical="center" wrapText="1"/>
    </xf>
    <xf numFmtId="0" fontId="54" fillId="0" borderId="51" xfId="2" applyBorder="1" applyAlignment="1">
      <alignment horizontal="center" vertical="center" wrapText="1"/>
    </xf>
    <xf numFmtId="0" fontId="54" fillId="0" borderId="56" xfId="2" applyBorder="1" applyAlignment="1">
      <alignment horizontal="center" vertical="center" wrapText="1"/>
    </xf>
    <xf numFmtId="0" fontId="54" fillId="0" borderId="50" xfId="2" applyBorder="1" applyAlignment="1">
      <alignment horizontal="center" vertical="center" wrapText="1"/>
    </xf>
    <xf numFmtId="0" fontId="54" fillId="0" borderId="55" xfId="2" applyBorder="1" applyAlignment="1">
      <alignment horizontal="center" vertical="center" wrapText="1"/>
    </xf>
    <xf numFmtId="0" fontId="54" fillId="0" borderId="49" xfId="2" applyBorder="1" applyAlignment="1">
      <alignment horizontal="center" vertical="center" wrapText="1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  <xf numFmtId="0" fontId="42" fillId="0" borderId="1" xfId="0" applyFont="1" applyBorder="1" applyAlignment="1">
      <alignment horizontal="center" vertical="center" wrapText="1"/>
    </xf>
    <xf numFmtId="49" fontId="44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/>
    </xf>
    <xf numFmtId="0" fontId="43" fillId="0" borderId="29" xfId="0" applyFont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top"/>
    </xf>
  </cellXfs>
  <cellStyles count="6">
    <cellStyle name="Hyperlink" xfId="1" builtinId="8"/>
    <cellStyle name="Normal" xfId="0" builtinId="0" customBuiltin="1"/>
    <cellStyle name="Normal 2" xfId="2"/>
    <cellStyle name="normální 2" xfId="4"/>
    <cellStyle name="Normální 9" xfId="5"/>
    <cellStyle name="normální_POL.XLS" xfId="3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  <xdr:twoCellAnchor editAs="oneCell">
    <xdr:from>
      <xdr:col>14</xdr:col>
      <xdr:colOff>7620</xdr:colOff>
      <xdr:row>17</xdr:row>
      <xdr:rowOff>50569</xdr:rowOff>
    </xdr:from>
    <xdr:to>
      <xdr:col>23</xdr:col>
      <xdr:colOff>21336</xdr:colOff>
      <xdr:row>21</xdr:row>
      <xdr:rowOff>70519</xdr:rowOff>
    </xdr:to>
    <xdr:pic>
      <xdr:nvPicPr>
        <xdr:cNvPr id="3" name="Picture 2" descr="IMAG0046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354580" y="3395749"/>
          <a:ext cx="1316736" cy="5685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413232211" TargetMode="External"/><Relationship Id="rId117" Type="http://schemas.openxmlformats.org/officeDocument/2006/relationships/hyperlink" Target="https://podminky.urs.cz/item/CS_URS_2024_01/783000121" TargetMode="External"/><Relationship Id="rId21" Type="http://schemas.openxmlformats.org/officeDocument/2006/relationships/hyperlink" Target="https://podminky.urs.cz/item/CS_URS_2024_01/380326121" TargetMode="External"/><Relationship Id="rId42" Type="http://schemas.openxmlformats.org/officeDocument/2006/relationships/hyperlink" Target="https://podminky.urs.cz/item/CS_URS_2024_01/629135102" TargetMode="External"/><Relationship Id="rId47" Type="http://schemas.openxmlformats.org/officeDocument/2006/relationships/hyperlink" Target="https://podminky.urs.cz/item/CS_URS_2024_01/949101112" TargetMode="External"/><Relationship Id="rId63" Type="http://schemas.openxmlformats.org/officeDocument/2006/relationships/hyperlink" Target="https://podminky.urs.cz/item/CS_URS_2024_01/968082018" TargetMode="External"/><Relationship Id="rId68" Type="http://schemas.openxmlformats.org/officeDocument/2006/relationships/hyperlink" Target="https://podminky.urs.cz/item/CS_URS_2024_01/977211111" TargetMode="External"/><Relationship Id="rId84" Type="http://schemas.openxmlformats.org/officeDocument/2006/relationships/hyperlink" Target="https://podminky.urs.cz/item/CS_URS_2024_01/998711201" TargetMode="External"/><Relationship Id="rId89" Type="http://schemas.openxmlformats.org/officeDocument/2006/relationships/hyperlink" Target="https://podminky.urs.cz/item/CS_URS_2024_01/735117110" TargetMode="External"/><Relationship Id="rId112" Type="http://schemas.openxmlformats.org/officeDocument/2006/relationships/hyperlink" Target="https://podminky.urs.cz/item/CS_URS_2024_01/998776201" TargetMode="External"/><Relationship Id="rId16" Type="http://schemas.openxmlformats.org/officeDocument/2006/relationships/hyperlink" Target="https://podminky.urs.cz/item/CS_URS_2024_01/317998131" TargetMode="External"/><Relationship Id="rId107" Type="http://schemas.openxmlformats.org/officeDocument/2006/relationships/hyperlink" Target="https://podminky.urs.cz/item/CS_URS_2024_01/776221111" TargetMode="External"/><Relationship Id="rId11" Type="http://schemas.openxmlformats.org/officeDocument/2006/relationships/hyperlink" Target="https://podminky.urs.cz/item/CS_URS_2024_01/274351122" TargetMode="External"/><Relationship Id="rId32" Type="http://schemas.openxmlformats.org/officeDocument/2006/relationships/hyperlink" Target="https://podminky.urs.cz/item/CS_URS_2024_01/612321141" TargetMode="External"/><Relationship Id="rId37" Type="http://schemas.openxmlformats.org/officeDocument/2006/relationships/hyperlink" Target="https://podminky.urs.cz/item/CS_URS_2024_01/622131121" TargetMode="External"/><Relationship Id="rId53" Type="http://schemas.openxmlformats.org/officeDocument/2006/relationships/hyperlink" Target="https://podminky.urs.cz/item/CS_URS_2024_01/953961112" TargetMode="External"/><Relationship Id="rId58" Type="http://schemas.openxmlformats.org/officeDocument/2006/relationships/hyperlink" Target="https://podminky.urs.cz/item/CS_URS_2024_01/962081141" TargetMode="External"/><Relationship Id="rId74" Type="http://schemas.openxmlformats.org/officeDocument/2006/relationships/hyperlink" Target="https://podminky.urs.cz/item/CS_URS_2024_01/978015391" TargetMode="External"/><Relationship Id="rId79" Type="http://schemas.openxmlformats.org/officeDocument/2006/relationships/hyperlink" Target="https://podminky.urs.cz/item/CS_URS_2024_01/997013509" TargetMode="External"/><Relationship Id="rId102" Type="http://schemas.openxmlformats.org/officeDocument/2006/relationships/hyperlink" Target="https://podminky.urs.cz/item/CS_URS_2024_01/767655230" TargetMode="External"/><Relationship Id="rId123" Type="http://schemas.openxmlformats.org/officeDocument/2006/relationships/hyperlink" Target="https://podminky.urs.cz/item/CS_URS_2024_01/783932163" TargetMode="External"/><Relationship Id="rId5" Type="http://schemas.openxmlformats.org/officeDocument/2006/relationships/hyperlink" Target="https://podminky.urs.cz/item/CS_URS_2024_01/162751119" TargetMode="External"/><Relationship Id="rId90" Type="http://schemas.openxmlformats.org/officeDocument/2006/relationships/hyperlink" Target="https://podminky.urs.cz/item/CS_URS_2024_01/735119140" TargetMode="External"/><Relationship Id="rId95" Type="http://schemas.openxmlformats.org/officeDocument/2006/relationships/hyperlink" Target="https://podminky.urs.cz/item/CS_URS_2024_01/766622131" TargetMode="External"/><Relationship Id="rId19" Type="http://schemas.openxmlformats.org/officeDocument/2006/relationships/hyperlink" Target="https://podminky.urs.cz/item/CS_URS_2024_01/342272235" TargetMode="External"/><Relationship Id="rId14" Type="http://schemas.openxmlformats.org/officeDocument/2006/relationships/hyperlink" Target="https://podminky.urs.cz/item/CS_URS_2024_01/317168058" TargetMode="External"/><Relationship Id="rId22" Type="http://schemas.openxmlformats.org/officeDocument/2006/relationships/hyperlink" Target="https://podminky.urs.cz/item/CS_URS_2024_01/380356231" TargetMode="External"/><Relationship Id="rId27" Type="http://schemas.openxmlformats.org/officeDocument/2006/relationships/hyperlink" Target="https://podminky.urs.cz/item/CS_URS_2024_01/413941133" TargetMode="External"/><Relationship Id="rId30" Type="http://schemas.openxmlformats.org/officeDocument/2006/relationships/hyperlink" Target="https://podminky.urs.cz/item/CS_URS_2024_01/612142001" TargetMode="External"/><Relationship Id="rId35" Type="http://schemas.openxmlformats.org/officeDocument/2006/relationships/hyperlink" Target="https://podminky.urs.cz/item/CS_URS_2024_01/612325413" TargetMode="External"/><Relationship Id="rId43" Type="http://schemas.openxmlformats.org/officeDocument/2006/relationships/hyperlink" Target="https://podminky.urs.cz/item/CS_URS_2024_01/633992111" TargetMode="External"/><Relationship Id="rId48" Type="http://schemas.openxmlformats.org/officeDocument/2006/relationships/hyperlink" Target="https://podminky.urs.cz/item/CS_URS_2024_01/952901114" TargetMode="External"/><Relationship Id="rId56" Type="http://schemas.openxmlformats.org/officeDocument/2006/relationships/hyperlink" Target="https://podminky.urs.cz/item/CS_URS_2024_01/953965131" TargetMode="External"/><Relationship Id="rId64" Type="http://schemas.openxmlformats.org/officeDocument/2006/relationships/hyperlink" Target="https://podminky.urs.cz/item/CS_URS_2024_01/973031324" TargetMode="External"/><Relationship Id="rId69" Type="http://schemas.openxmlformats.org/officeDocument/2006/relationships/hyperlink" Target="https://podminky.urs.cz/item/CS_URS_2024_01/977211121" TargetMode="External"/><Relationship Id="rId77" Type="http://schemas.openxmlformats.org/officeDocument/2006/relationships/hyperlink" Target="https://podminky.urs.cz/item/CS_URS_2024_01/997013111" TargetMode="External"/><Relationship Id="rId100" Type="http://schemas.openxmlformats.org/officeDocument/2006/relationships/hyperlink" Target="https://podminky.urs.cz/item/CS_URS_2024_01/767651121" TargetMode="External"/><Relationship Id="rId105" Type="http://schemas.openxmlformats.org/officeDocument/2006/relationships/hyperlink" Target="https://podminky.urs.cz/item/CS_URS_2024_01/998767201" TargetMode="External"/><Relationship Id="rId113" Type="http://schemas.openxmlformats.org/officeDocument/2006/relationships/hyperlink" Target="https://podminky.urs.cz/item/CS_URS_2024_01/777611143" TargetMode="External"/><Relationship Id="rId118" Type="http://schemas.openxmlformats.org/officeDocument/2006/relationships/hyperlink" Target="https://podminky.urs.cz/item/CS_URS_2024_01/783334101" TargetMode="External"/><Relationship Id="rId126" Type="http://schemas.openxmlformats.org/officeDocument/2006/relationships/printerSettings" Target="../printerSettings/printerSettings2.bin"/><Relationship Id="rId8" Type="http://schemas.openxmlformats.org/officeDocument/2006/relationships/hyperlink" Target="https://podminky.urs.cz/item/CS_URS_2024_01/274321411" TargetMode="External"/><Relationship Id="rId51" Type="http://schemas.openxmlformats.org/officeDocument/2006/relationships/hyperlink" Target="https://podminky.urs.cz/item/CS_URS_2024_01/953942121" TargetMode="External"/><Relationship Id="rId72" Type="http://schemas.openxmlformats.org/officeDocument/2006/relationships/hyperlink" Target="https://podminky.urs.cz/item/CS_URS_2024_01/978013191" TargetMode="External"/><Relationship Id="rId80" Type="http://schemas.openxmlformats.org/officeDocument/2006/relationships/hyperlink" Target="https://podminky.urs.cz/item/CS_URS_2024_01/997013631" TargetMode="External"/><Relationship Id="rId85" Type="http://schemas.openxmlformats.org/officeDocument/2006/relationships/hyperlink" Target="https://podminky.urs.cz/item/CS_URS_2024_01/713131241" TargetMode="External"/><Relationship Id="rId93" Type="http://schemas.openxmlformats.org/officeDocument/2006/relationships/hyperlink" Target="https://podminky.urs.cz/item/CS_URS_2024_01/764216603" TargetMode="External"/><Relationship Id="rId98" Type="http://schemas.openxmlformats.org/officeDocument/2006/relationships/hyperlink" Target="https://podminky.urs.cz/item/CS_URS_2024_01/998766201" TargetMode="External"/><Relationship Id="rId121" Type="http://schemas.openxmlformats.org/officeDocument/2006/relationships/hyperlink" Target="https://podminky.urs.cz/item/CS_URS_2024_01/783664141" TargetMode="External"/><Relationship Id="rId3" Type="http://schemas.openxmlformats.org/officeDocument/2006/relationships/hyperlink" Target="https://podminky.urs.cz/item/CS_URS_2024_01/139001101" TargetMode="External"/><Relationship Id="rId12" Type="http://schemas.openxmlformats.org/officeDocument/2006/relationships/hyperlink" Target="https://podminky.urs.cz/item/CS_URS_2024_01/274361821" TargetMode="External"/><Relationship Id="rId17" Type="http://schemas.openxmlformats.org/officeDocument/2006/relationships/hyperlink" Target="https://podminky.urs.cz/item/CS_URS_2024_01/319201321" TargetMode="External"/><Relationship Id="rId25" Type="http://schemas.openxmlformats.org/officeDocument/2006/relationships/hyperlink" Target="https://podminky.urs.cz/item/CS_URS_2024_01/413231211" TargetMode="External"/><Relationship Id="rId33" Type="http://schemas.openxmlformats.org/officeDocument/2006/relationships/hyperlink" Target="https://podminky.urs.cz/item/CS_URS_2024_01/612321191" TargetMode="External"/><Relationship Id="rId38" Type="http://schemas.openxmlformats.org/officeDocument/2006/relationships/hyperlink" Target="https://podminky.urs.cz/item/CS_URS_2024_01/622142001" TargetMode="External"/><Relationship Id="rId46" Type="http://schemas.openxmlformats.org/officeDocument/2006/relationships/hyperlink" Target="https://podminky.urs.cz/item/CS_URS_2024_01/941111821" TargetMode="External"/><Relationship Id="rId59" Type="http://schemas.openxmlformats.org/officeDocument/2006/relationships/hyperlink" Target="https://podminky.urs.cz/item/CS_URS_2024_01/962086111" TargetMode="External"/><Relationship Id="rId67" Type="http://schemas.openxmlformats.org/officeDocument/2006/relationships/hyperlink" Target="https://podminky.urs.cz/item/CS_URS_2024_01/976074121" TargetMode="External"/><Relationship Id="rId103" Type="http://schemas.openxmlformats.org/officeDocument/2006/relationships/hyperlink" Target="https://podminky.urs.cz/item/CS_URS_2024_01/767655240" TargetMode="External"/><Relationship Id="rId108" Type="http://schemas.openxmlformats.org/officeDocument/2006/relationships/hyperlink" Target="https://podminky.urs.cz/item/CS_URS_2024_01/776223111" TargetMode="External"/><Relationship Id="rId116" Type="http://schemas.openxmlformats.org/officeDocument/2006/relationships/hyperlink" Target="https://podminky.urs.cz/item/CS_URS_2024_01/783000103" TargetMode="External"/><Relationship Id="rId124" Type="http://schemas.openxmlformats.org/officeDocument/2006/relationships/hyperlink" Target="https://podminky.urs.cz/item/CS_URS_2024_01/784121003" TargetMode="External"/><Relationship Id="rId20" Type="http://schemas.openxmlformats.org/officeDocument/2006/relationships/hyperlink" Target="https://podminky.urs.cz/item/CS_URS_2024_01/346272246" TargetMode="External"/><Relationship Id="rId41" Type="http://schemas.openxmlformats.org/officeDocument/2006/relationships/hyperlink" Target="https://podminky.urs.cz/item/CS_URS_2024_01/622321141" TargetMode="External"/><Relationship Id="rId54" Type="http://schemas.openxmlformats.org/officeDocument/2006/relationships/hyperlink" Target="https://podminky.urs.cz/item/CS_URS_2024_01/953961114" TargetMode="External"/><Relationship Id="rId62" Type="http://schemas.openxmlformats.org/officeDocument/2006/relationships/hyperlink" Target="https://podminky.urs.cz/item/CS_URS_2024_01/967031132" TargetMode="External"/><Relationship Id="rId70" Type="http://schemas.openxmlformats.org/officeDocument/2006/relationships/hyperlink" Target="https://podminky.urs.cz/item/CS_URS_2024_01/978011141" TargetMode="External"/><Relationship Id="rId75" Type="http://schemas.openxmlformats.org/officeDocument/2006/relationships/hyperlink" Target="https://podminky.urs.cz/item/CS_URS_2024_01/985312114" TargetMode="External"/><Relationship Id="rId83" Type="http://schemas.openxmlformats.org/officeDocument/2006/relationships/hyperlink" Target="https://podminky.urs.cz/item/CS_URS_2024_01/711141559" TargetMode="External"/><Relationship Id="rId88" Type="http://schemas.openxmlformats.org/officeDocument/2006/relationships/hyperlink" Target="https://podminky.urs.cz/item/CS_URS_2024_01/735111810" TargetMode="External"/><Relationship Id="rId91" Type="http://schemas.openxmlformats.org/officeDocument/2006/relationships/hyperlink" Target="https://podminky.urs.cz/item/CS_URS_2024_01/998735201" TargetMode="External"/><Relationship Id="rId96" Type="http://schemas.openxmlformats.org/officeDocument/2006/relationships/hyperlink" Target="https://podminky.urs.cz/item/CS_URS_2024_01/766691811" TargetMode="External"/><Relationship Id="rId111" Type="http://schemas.openxmlformats.org/officeDocument/2006/relationships/hyperlink" Target="https://podminky.urs.cz/item/CS_URS_2024_01/776991821" TargetMode="External"/><Relationship Id="rId1" Type="http://schemas.openxmlformats.org/officeDocument/2006/relationships/hyperlink" Target="https://podminky.urs.cz/item/CS_URS_2024_01/131213701" TargetMode="External"/><Relationship Id="rId6" Type="http://schemas.openxmlformats.org/officeDocument/2006/relationships/hyperlink" Target="https://podminky.urs.cz/item/CS_URS_2024_01/171201221" TargetMode="External"/><Relationship Id="rId15" Type="http://schemas.openxmlformats.org/officeDocument/2006/relationships/hyperlink" Target="https://podminky.urs.cz/item/CS_URS_2024_01/317941123" TargetMode="External"/><Relationship Id="rId23" Type="http://schemas.openxmlformats.org/officeDocument/2006/relationships/hyperlink" Target="https://podminky.urs.cz/item/CS_URS_2024_01/380356232" TargetMode="External"/><Relationship Id="rId28" Type="http://schemas.openxmlformats.org/officeDocument/2006/relationships/hyperlink" Target="https://podminky.urs.cz/item/CS_URS_2024_01/611325417" TargetMode="External"/><Relationship Id="rId36" Type="http://schemas.openxmlformats.org/officeDocument/2006/relationships/hyperlink" Target="https://podminky.urs.cz/item/CS_URS_2024_01/619996137" TargetMode="External"/><Relationship Id="rId49" Type="http://schemas.openxmlformats.org/officeDocument/2006/relationships/hyperlink" Target="https://podminky.urs.cz/item/CS_URS_2024_01/952902031" TargetMode="External"/><Relationship Id="rId57" Type="http://schemas.openxmlformats.org/officeDocument/2006/relationships/hyperlink" Target="https://podminky.urs.cz/item/CS_URS_2024_01/962052210" TargetMode="External"/><Relationship Id="rId106" Type="http://schemas.openxmlformats.org/officeDocument/2006/relationships/hyperlink" Target="https://podminky.urs.cz/item/CS_URS_2024_01/776201811" TargetMode="External"/><Relationship Id="rId114" Type="http://schemas.openxmlformats.org/officeDocument/2006/relationships/hyperlink" Target="https://podminky.urs.cz/item/CS_URS_2024_01/777611161" TargetMode="External"/><Relationship Id="rId119" Type="http://schemas.openxmlformats.org/officeDocument/2006/relationships/hyperlink" Target="https://podminky.urs.cz/item/CS_URS_2024_01/783606822" TargetMode="External"/><Relationship Id="rId127" Type="http://schemas.openxmlformats.org/officeDocument/2006/relationships/drawing" Target="../drawings/drawing2.xml"/><Relationship Id="rId10" Type="http://schemas.openxmlformats.org/officeDocument/2006/relationships/hyperlink" Target="https://podminky.urs.cz/item/CS_URS_2024_01/274351121" TargetMode="External"/><Relationship Id="rId31" Type="http://schemas.openxmlformats.org/officeDocument/2006/relationships/hyperlink" Target="https://podminky.urs.cz/item/CS_URS_2024_01/612321131" TargetMode="External"/><Relationship Id="rId44" Type="http://schemas.openxmlformats.org/officeDocument/2006/relationships/hyperlink" Target="https://podminky.urs.cz/item/CS_URS_2024_01/941111121" TargetMode="External"/><Relationship Id="rId52" Type="http://schemas.openxmlformats.org/officeDocument/2006/relationships/hyperlink" Target="https://podminky.urs.cz/item/CS_URS_2024_01/953943125" TargetMode="External"/><Relationship Id="rId60" Type="http://schemas.openxmlformats.org/officeDocument/2006/relationships/hyperlink" Target="https://podminky.urs.cz/item/CS_URS_2024_01/963051113" TargetMode="External"/><Relationship Id="rId65" Type="http://schemas.openxmlformats.org/officeDocument/2006/relationships/hyperlink" Target="https://podminky.urs.cz/item/CS_URS_2024_01/973031325" TargetMode="External"/><Relationship Id="rId73" Type="http://schemas.openxmlformats.org/officeDocument/2006/relationships/hyperlink" Target="https://podminky.urs.cz/item/CS_URS_2024_01/978015361" TargetMode="External"/><Relationship Id="rId78" Type="http://schemas.openxmlformats.org/officeDocument/2006/relationships/hyperlink" Target="https://podminky.urs.cz/item/CS_URS_2024_01/997013501" TargetMode="External"/><Relationship Id="rId81" Type="http://schemas.openxmlformats.org/officeDocument/2006/relationships/hyperlink" Target="https://podminky.urs.cz/item/CS_URS_2024_01/998011001" TargetMode="External"/><Relationship Id="rId86" Type="http://schemas.openxmlformats.org/officeDocument/2006/relationships/hyperlink" Target="https://podminky.urs.cz/item/CS_URS_2024_01/998713201" TargetMode="External"/><Relationship Id="rId94" Type="http://schemas.openxmlformats.org/officeDocument/2006/relationships/hyperlink" Target="https://podminky.urs.cz/item/CS_URS_2024_01/998764201" TargetMode="External"/><Relationship Id="rId99" Type="http://schemas.openxmlformats.org/officeDocument/2006/relationships/hyperlink" Target="https://podminky.urs.cz/item/CS_URS_2024_01/767651112" TargetMode="External"/><Relationship Id="rId101" Type="http://schemas.openxmlformats.org/officeDocument/2006/relationships/hyperlink" Target="https://podminky.urs.cz/item/CS_URS_2024_01/767651126" TargetMode="External"/><Relationship Id="rId122" Type="http://schemas.openxmlformats.org/officeDocument/2006/relationships/hyperlink" Target="https://podminky.urs.cz/item/CS_URS_2024_01/783826301" TargetMode="External"/><Relationship Id="rId4" Type="http://schemas.openxmlformats.org/officeDocument/2006/relationships/hyperlink" Target="https://podminky.urs.cz/item/CS_URS_2024_01/162751117" TargetMode="External"/><Relationship Id="rId9" Type="http://schemas.openxmlformats.org/officeDocument/2006/relationships/hyperlink" Target="https://podminky.urs.cz/item/CS_URS_2024_01/274322511" TargetMode="External"/><Relationship Id="rId13" Type="http://schemas.openxmlformats.org/officeDocument/2006/relationships/hyperlink" Target="https://podminky.urs.cz/item/CS_URS_2024_01/274362021" TargetMode="External"/><Relationship Id="rId18" Type="http://schemas.openxmlformats.org/officeDocument/2006/relationships/hyperlink" Target="https://podminky.urs.cz/item/CS_URS_2024_01/331271117" TargetMode="External"/><Relationship Id="rId39" Type="http://schemas.openxmlformats.org/officeDocument/2006/relationships/hyperlink" Target="https://podminky.urs.cz/item/CS_URS_2024_01/622321131" TargetMode="External"/><Relationship Id="rId109" Type="http://schemas.openxmlformats.org/officeDocument/2006/relationships/hyperlink" Target="https://podminky.urs.cz/item/CS_URS_2024_01/776410811" TargetMode="External"/><Relationship Id="rId34" Type="http://schemas.openxmlformats.org/officeDocument/2006/relationships/hyperlink" Target="https://podminky.urs.cz/item/CS_URS_2024_01/612325302" TargetMode="External"/><Relationship Id="rId50" Type="http://schemas.openxmlformats.org/officeDocument/2006/relationships/hyperlink" Target="https://podminky.urs.cz/item/CS_URS_2024_01/953941516" TargetMode="External"/><Relationship Id="rId55" Type="http://schemas.openxmlformats.org/officeDocument/2006/relationships/hyperlink" Target="https://podminky.urs.cz/item/CS_URS_2024_01/953965117" TargetMode="External"/><Relationship Id="rId76" Type="http://schemas.openxmlformats.org/officeDocument/2006/relationships/hyperlink" Target="https://podminky.urs.cz/item/CS_URS_2024_01/985331115" TargetMode="External"/><Relationship Id="rId97" Type="http://schemas.openxmlformats.org/officeDocument/2006/relationships/hyperlink" Target="https://podminky.urs.cz/item/CS_URS_2024_01/766694116" TargetMode="External"/><Relationship Id="rId104" Type="http://schemas.openxmlformats.org/officeDocument/2006/relationships/hyperlink" Target="https://podminky.urs.cz/item/CS_URS_2024_01/767995111" TargetMode="External"/><Relationship Id="rId120" Type="http://schemas.openxmlformats.org/officeDocument/2006/relationships/hyperlink" Target="https://podminky.urs.cz/item/CS_URS_2024_01/783617147" TargetMode="External"/><Relationship Id="rId125" Type="http://schemas.openxmlformats.org/officeDocument/2006/relationships/hyperlink" Target="https://podminky.urs.cz/item/CS_URS_2024_01/784211103" TargetMode="External"/><Relationship Id="rId7" Type="http://schemas.openxmlformats.org/officeDocument/2006/relationships/hyperlink" Target="https://podminky.urs.cz/item/CS_URS_2024_01/174151101" TargetMode="External"/><Relationship Id="rId71" Type="http://schemas.openxmlformats.org/officeDocument/2006/relationships/hyperlink" Target="https://podminky.urs.cz/item/CS_URS_2024_01/978013161" TargetMode="External"/><Relationship Id="rId92" Type="http://schemas.openxmlformats.org/officeDocument/2006/relationships/hyperlink" Target="https://podminky.urs.cz/item/CS_URS_2024_01/764002851" TargetMode="External"/><Relationship Id="rId2" Type="http://schemas.openxmlformats.org/officeDocument/2006/relationships/hyperlink" Target="https://podminky.urs.cz/item/CS_URS_2024_01/132212131" TargetMode="External"/><Relationship Id="rId29" Type="http://schemas.openxmlformats.org/officeDocument/2006/relationships/hyperlink" Target="https://podminky.urs.cz/item/CS_URS_2024_01/612131121" TargetMode="External"/><Relationship Id="rId24" Type="http://schemas.openxmlformats.org/officeDocument/2006/relationships/hyperlink" Target="https://podminky.urs.cz/item/CS_URS_2024_01/380361006" TargetMode="External"/><Relationship Id="rId40" Type="http://schemas.openxmlformats.org/officeDocument/2006/relationships/hyperlink" Target="https://podminky.urs.cz/item/CS_URS_2024_01/622325103" TargetMode="External"/><Relationship Id="rId45" Type="http://schemas.openxmlformats.org/officeDocument/2006/relationships/hyperlink" Target="https://podminky.urs.cz/item/CS_URS_2024_01/941111221" TargetMode="External"/><Relationship Id="rId66" Type="http://schemas.openxmlformats.org/officeDocument/2006/relationships/hyperlink" Target="https://podminky.urs.cz/item/CS_URS_2024_01/973042241" TargetMode="External"/><Relationship Id="rId87" Type="http://schemas.openxmlformats.org/officeDocument/2006/relationships/hyperlink" Target="https://podminky.urs.cz/item/CS_URS_2024_01/998734201" TargetMode="External"/><Relationship Id="rId110" Type="http://schemas.openxmlformats.org/officeDocument/2006/relationships/hyperlink" Target="https://podminky.urs.cz/item/CS_URS_2024_01/776411111" TargetMode="External"/><Relationship Id="rId115" Type="http://schemas.openxmlformats.org/officeDocument/2006/relationships/hyperlink" Target="https://podminky.urs.cz/item/CS_URS_2024_01/998777201" TargetMode="External"/><Relationship Id="rId61" Type="http://schemas.openxmlformats.org/officeDocument/2006/relationships/hyperlink" Target="https://podminky.urs.cz/item/CS_URS_2024_01/962032181" TargetMode="External"/><Relationship Id="rId82" Type="http://schemas.openxmlformats.org/officeDocument/2006/relationships/hyperlink" Target="https://podminky.urs.cz/item/CS_URS_2024_01/71111100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62751117" TargetMode="External"/><Relationship Id="rId13" Type="http://schemas.openxmlformats.org/officeDocument/2006/relationships/hyperlink" Target="https://podminky.urs.cz/item/CS_URS_2024_01/564871111a" TargetMode="External"/><Relationship Id="rId18" Type="http://schemas.openxmlformats.org/officeDocument/2006/relationships/hyperlink" Target="https://podminky.urs.cz/item/CS_URS_2024_01/997221551" TargetMode="External"/><Relationship Id="rId26" Type="http://schemas.openxmlformats.org/officeDocument/2006/relationships/printerSettings" Target="../printerSettings/printerSettings4.bin"/><Relationship Id="rId3" Type="http://schemas.openxmlformats.org/officeDocument/2006/relationships/hyperlink" Target="https://podminky.urs.cz/item/CS_URS_2024_01/111301111" TargetMode="External"/><Relationship Id="rId21" Type="http://schemas.openxmlformats.org/officeDocument/2006/relationships/hyperlink" Target="https://podminky.urs.cz/item/CS_URS_2024_01/997221579" TargetMode="External"/><Relationship Id="rId7" Type="http://schemas.openxmlformats.org/officeDocument/2006/relationships/hyperlink" Target="https://podminky.urs.cz/item/CS_URS_2024_01/122251104" TargetMode="External"/><Relationship Id="rId12" Type="http://schemas.openxmlformats.org/officeDocument/2006/relationships/hyperlink" Target="https://podminky.urs.cz/item/CS_URS_2024_01/451317777" TargetMode="External"/><Relationship Id="rId17" Type="http://schemas.openxmlformats.org/officeDocument/2006/relationships/hyperlink" Target="https://podminky.urs.cz/item/CS_URS_2024_01/916131212" TargetMode="External"/><Relationship Id="rId25" Type="http://schemas.openxmlformats.org/officeDocument/2006/relationships/hyperlink" Target="https://podminky.urs.cz/item/CS_URS_2024_01/998223011" TargetMode="External"/><Relationship Id="rId2" Type="http://schemas.openxmlformats.org/officeDocument/2006/relationships/hyperlink" Target="https://podminky.urs.cz/item/CS_URS_2024_01/111251102" TargetMode="External"/><Relationship Id="rId16" Type="http://schemas.openxmlformats.org/officeDocument/2006/relationships/hyperlink" Target="https://podminky.urs.cz/item/CS_URS_2024_01/596212212" TargetMode="External"/><Relationship Id="rId20" Type="http://schemas.openxmlformats.org/officeDocument/2006/relationships/hyperlink" Target="https://podminky.urs.cz/item/CS_URS_2024_01/997221561" TargetMode="External"/><Relationship Id="rId1" Type="http://schemas.openxmlformats.org/officeDocument/2006/relationships/hyperlink" Target="https://podminky.urs.cz/item/CS_URS_2024_01/111111321" TargetMode="External"/><Relationship Id="rId6" Type="http://schemas.openxmlformats.org/officeDocument/2006/relationships/hyperlink" Target="https://podminky.urs.cz/item/CS_URS_2024_01/113202111" TargetMode="External"/><Relationship Id="rId11" Type="http://schemas.openxmlformats.org/officeDocument/2006/relationships/hyperlink" Target="https://podminky.urs.cz/item/CS_URS_2024_01/213141111" TargetMode="External"/><Relationship Id="rId24" Type="http://schemas.openxmlformats.org/officeDocument/2006/relationships/hyperlink" Target="https://podminky.urs.cz/item/CS_URS_2024_01/997223855" TargetMode="External"/><Relationship Id="rId5" Type="http://schemas.openxmlformats.org/officeDocument/2006/relationships/hyperlink" Target="https://podminky.urs.cz/item/CS_URS_2024_01/113107332" TargetMode="External"/><Relationship Id="rId15" Type="http://schemas.openxmlformats.org/officeDocument/2006/relationships/hyperlink" Target="https://podminky.urs.cz/item/CS_URS_2024_01/566201111" TargetMode="External"/><Relationship Id="rId23" Type="http://schemas.openxmlformats.org/officeDocument/2006/relationships/hyperlink" Target="https://podminky.urs.cz/item/CS_URS_2024_01/997221862" TargetMode="External"/><Relationship Id="rId10" Type="http://schemas.openxmlformats.org/officeDocument/2006/relationships/hyperlink" Target="https://podminky.urs.cz/item/CS_URS_2024_01/181951112" TargetMode="External"/><Relationship Id="rId19" Type="http://schemas.openxmlformats.org/officeDocument/2006/relationships/hyperlink" Target="https://podminky.urs.cz/item/CS_URS_2024_01/997221559" TargetMode="External"/><Relationship Id="rId4" Type="http://schemas.openxmlformats.org/officeDocument/2006/relationships/hyperlink" Target="https://podminky.urs.cz/item/CS_URS_2024_01/113106291" TargetMode="External"/><Relationship Id="rId9" Type="http://schemas.openxmlformats.org/officeDocument/2006/relationships/hyperlink" Target="https://podminky.urs.cz/item/CS_URS_2024_01/162751119" TargetMode="External"/><Relationship Id="rId14" Type="http://schemas.openxmlformats.org/officeDocument/2006/relationships/hyperlink" Target="https://podminky.urs.cz/item/CS_URS_2024_01/564871111b" TargetMode="External"/><Relationship Id="rId22" Type="http://schemas.openxmlformats.org/officeDocument/2006/relationships/hyperlink" Target="https://podminky.urs.cz/item/CS_URS_2024_01/997221861" TargetMode="External"/><Relationship Id="rId27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39001101" TargetMode="External"/><Relationship Id="rId13" Type="http://schemas.openxmlformats.org/officeDocument/2006/relationships/hyperlink" Target="https://podminky.urs.cz/item/CS_URS_2024_01/171201231" TargetMode="External"/><Relationship Id="rId18" Type="http://schemas.openxmlformats.org/officeDocument/2006/relationships/hyperlink" Target="https://podminky.urs.cz/item/CS_URS_2024_01/181411131" TargetMode="External"/><Relationship Id="rId26" Type="http://schemas.openxmlformats.org/officeDocument/2006/relationships/hyperlink" Target="https://podminky.urs.cz/item/CS_URS_2024_01/877310310" TargetMode="External"/><Relationship Id="rId3" Type="http://schemas.openxmlformats.org/officeDocument/2006/relationships/hyperlink" Target="https://podminky.urs.cz/item/CS_URS_2024_01/119003131" TargetMode="External"/><Relationship Id="rId21" Type="http://schemas.openxmlformats.org/officeDocument/2006/relationships/hyperlink" Target="https://podminky.urs.cz/item/CS_URS_2024_01/451573111" TargetMode="External"/><Relationship Id="rId34" Type="http://schemas.openxmlformats.org/officeDocument/2006/relationships/hyperlink" Target="https://podminky.urs.cz/item/CS_URS_2024_01/935923216" TargetMode="External"/><Relationship Id="rId7" Type="http://schemas.openxmlformats.org/officeDocument/2006/relationships/hyperlink" Target="https://podminky.urs.cz/item/CS_URS_2024_01/132355202" TargetMode="External"/><Relationship Id="rId12" Type="http://schemas.openxmlformats.org/officeDocument/2006/relationships/hyperlink" Target="https://podminky.urs.cz/item/CS_URS_2024_01/162751139" TargetMode="External"/><Relationship Id="rId17" Type="http://schemas.openxmlformats.org/officeDocument/2006/relationships/hyperlink" Target="https://podminky.urs.cz/item/CS_URS_2024_01/181351003" TargetMode="External"/><Relationship Id="rId25" Type="http://schemas.openxmlformats.org/officeDocument/2006/relationships/hyperlink" Target="https://podminky.urs.cz/item/CS_URS_2024_01/871350320" TargetMode="External"/><Relationship Id="rId33" Type="http://schemas.openxmlformats.org/officeDocument/2006/relationships/hyperlink" Target="https://podminky.urs.cz/item/CS_URS_2024_01/935113111" TargetMode="External"/><Relationship Id="rId2" Type="http://schemas.openxmlformats.org/officeDocument/2006/relationships/hyperlink" Target="https://podminky.urs.cz/item/CS_URS_2024_01/119002122" TargetMode="External"/><Relationship Id="rId16" Type="http://schemas.openxmlformats.org/officeDocument/2006/relationships/hyperlink" Target="https://podminky.urs.cz/item/CS_URS_2024_01/175111101" TargetMode="External"/><Relationship Id="rId20" Type="http://schemas.openxmlformats.org/officeDocument/2006/relationships/hyperlink" Target="https://podminky.urs.cz/item/CS_URS_2024_01/359901211" TargetMode="External"/><Relationship Id="rId29" Type="http://schemas.openxmlformats.org/officeDocument/2006/relationships/hyperlink" Target="https://podminky.urs.cz/item/CS_URS_2024_01/892352121" TargetMode="External"/><Relationship Id="rId1" Type="http://schemas.openxmlformats.org/officeDocument/2006/relationships/hyperlink" Target="https://podminky.urs.cz/item/CS_URS_2024_01/119002121" TargetMode="External"/><Relationship Id="rId6" Type="http://schemas.openxmlformats.org/officeDocument/2006/relationships/hyperlink" Target="https://podminky.urs.cz/item/CS_URS_2024_01/131351302" TargetMode="External"/><Relationship Id="rId11" Type="http://schemas.openxmlformats.org/officeDocument/2006/relationships/hyperlink" Target="https://podminky.urs.cz/item/CS_URS_2024_01/162751137" TargetMode="External"/><Relationship Id="rId24" Type="http://schemas.openxmlformats.org/officeDocument/2006/relationships/hyperlink" Target="https://podminky.urs.cz/item/CS_URS_2024_01/871260310" TargetMode="External"/><Relationship Id="rId32" Type="http://schemas.openxmlformats.org/officeDocument/2006/relationships/hyperlink" Target="https://podminky.urs.cz/item/CS_URS_2024_01/899722112" TargetMode="External"/><Relationship Id="rId37" Type="http://schemas.openxmlformats.org/officeDocument/2006/relationships/drawing" Target="../drawings/drawing4.xml"/><Relationship Id="rId5" Type="http://schemas.openxmlformats.org/officeDocument/2006/relationships/hyperlink" Target="https://podminky.urs.cz/item/CS_URS_2024_01/121151103" TargetMode="External"/><Relationship Id="rId15" Type="http://schemas.openxmlformats.org/officeDocument/2006/relationships/hyperlink" Target="https://podminky.urs.cz/item/CS_URS_2024_01/174151101" TargetMode="External"/><Relationship Id="rId23" Type="http://schemas.openxmlformats.org/officeDocument/2006/relationships/hyperlink" Target="https://podminky.urs.cz/item/CS_URS_2024_01/871238111" TargetMode="External"/><Relationship Id="rId28" Type="http://schemas.openxmlformats.org/officeDocument/2006/relationships/hyperlink" Target="https://podminky.urs.cz/item/CS_URS_2024_01/892312121" TargetMode="External"/><Relationship Id="rId36" Type="http://schemas.openxmlformats.org/officeDocument/2006/relationships/printerSettings" Target="../printerSettings/printerSettings5.bin"/><Relationship Id="rId10" Type="http://schemas.openxmlformats.org/officeDocument/2006/relationships/hyperlink" Target="https://podminky.urs.cz/item/CS_URS_2024_01/151101111" TargetMode="External"/><Relationship Id="rId19" Type="http://schemas.openxmlformats.org/officeDocument/2006/relationships/hyperlink" Target="https://podminky.urs.cz/item/CS_URS_2024_01/211531111" TargetMode="External"/><Relationship Id="rId31" Type="http://schemas.openxmlformats.org/officeDocument/2006/relationships/hyperlink" Target="https://podminky.urs.cz/item/CS_URS_2024_01/897172111" TargetMode="External"/><Relationship Id="rId4" Type="http://schemas.openxmlformats.org/officeDocument/2006/relationships/hyperlink" Target="https://podminky.urs.cz/item/CS_URS_2024_01/119003132" TargetMode="External"/><Relationship Id="rId9" Type="http://schemas.openxmlformats.org/officeDocument/2006/relationships/hyperlink" Target="https://podminky.urs.cz/item/CS_URS_2024_01/151101101" TargetMode="External"/><Relationship Id="rId14" Type="http://schemas.openxmlformats.org/officeDocument/2006/relationships/hyperlink" Target="https://podminky.urs.cz/item/CS_URS_2024_01/171251201" TargetMode="External"/><Relationship Id="rId22" Type="http://schemas.openxmlformats.org/officeDocument/2006/relationships/hyperlink" Target="https://podminky.urs.cz/item/CS_URS_2024_01/871228111" TargetMode="External"/><Relationship Id="rId27" Type="http://schemas.openxmlformats.org/officeDocument/2006/relationships/hyperlink" Target="https://podminky.urs.cz/item/CS_URS_2024_01/877350320" TargetMode="External"/><Relationship Id="rId30" Type="http://schemas.openxmlformats.org/officeDocument/2006/relationships/hyperlink" Target="https://podminky.urs.cz/item/CS_URS_2024_01/894811153" TargetMode="External"/><Relationship Id="rId35" Type="http://schemas.openxmlformats.org/officeDocument/2006/relationships/hyperlink" Target="https://podminky.urs.cz/item/CS_URS_2024_01/998276101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podminky.urs.cz/item/CS_URS_2024_01/045002000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60"/>
  <sheetViews>
    <sheetView showGridLines="0" tabSelected="1" workbookViewId="0">
      <selection activeCell="D8" sqref="D8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" customHeight="1">
      <c r="AR2" s="375" t="s">
        <v>6</v>
      </c>
      <c r="AS2" s="376"/>
      <c r="AT2" s="376"/>
      <c r="AU2" s="376"/>
      <c r="AV2" s="376"/>
      <c r="AW2" s="376"/>
      <c r="AX2" s="376"/>
      <c r="AY2" s="376"/>
      <c r="AZ2" s="376"/>
      <c r="BA2" s="376"/>
      <c r="BB2" s="376"/>
      <c r="BC2" s="376"/>
      <c r="BD2" s="376"/>
      <c r="BE2" s="376"/>
      <c r="BS2" s="20" t="s">
        <v>7</v>
      </c>
      <c r="BT2" s="20" t="s">
        <v>8</v>
      </c>
    </row>
    <row r="3" spans="1:74" s="1" customFormat="1" ht="6.9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7</v>
      </c>
      <c r="BT3" s="20" t="s">
        <v>9</v>
      </c>
    </row>
    <row r="4" spans="1:74" s="1" customFormat="1" ht="24.9" customHeight="1">
      <c r="B4" s="23"/>
      <c r="D4" s="24" t="s">
        <v>10</v>
      </c>
      <c r="AR4" s="23"/>
      <c r="AS4" s="25" t="s">
        <v>11</v>
      </c>
      <c r="BE4" s="26" t="s">
        <v>12</v>
      </c>
      <c r="BS4" s="20" t="s">
        <v>13</v>
      </c>
    </row>
    <row r="5" spans="1:74" s="1" customFormat="1" ht="12" customHeight="1">
      <c r="B5" s="23"/>
      <c r="D5" s="27" t="s">
        <v>14</v>
      </c>
      <c r="K5" s="384" t="s">
        <v>15</v>
      </c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6"/>
      <c r="AC5" s="376"/>
      <c r="AD5" s="376"/>
      <c r="AE5" s="376"/>
      <c r="AF5" s="376"/>
      <c r="AG5" s="376"/>
      <c r="AH5" s="376"/>
      <c r="AI5" s="376"/>
      <c r="AJ5" s="376"/>
      <c r="AK5" s="376"/>
      <c r="AL5" s="376"/>
      <c r="AM5" s="376"/>
      <c r="AN5" s="376"/>
      <c r="AO5" s="376"/>
      <c r="AR5" s="23"/>
      <c r="BE5" s="381" t="s">
        <v>16</v>
      </c>
      <c r="BS5" s="20" t="s">
        <v>7</v>
      </c>
    </row>
    <row r="6" spans="1:74" s="1" customFormat="1" ht="36.9" customHeight="1">
      <c r="B6" s="23"/>
      <c r="D6" s="29" t="s">
        <v>17</v>
      </c>
      <c r="K6" s="385" t="s">
        <v>18</v>
      </c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  <c r="AA6" s="376"/>
      <c r="AB6" s="376"/>
      <c r="AC6" s="376"/>
      <c r="AD6" s="376"/>
      <c r="AE6" s="376"/>
      <c r="AF6" s="376"/>
      <c r="AG6" s="376"/>
      <c r="AH6" s="376"/>
      <c r="AI6" s="376"/>
      <c r="AJ6" s="376"/>
      <c r="AK6" s="376"/>
      <c r="AL6" s="376"/>
      <c r="AM6" s="376"/>
      <c r="AN6" s="376"/>
      <c r="AO6" s="376"/>
      <c r="AR6" s="23"/>
      <c r="BE6" s="382"/>
      <c r="BS6" s="20" t="s">
        <v>7</v>
      </c>
    </row>
    <row r="7" spans="1:74" s="1" customFormat="1" ht="12" customHeight="1">
      <c r="B7" s="23"/>
      <c r="D7" s="30" t="s">
        <v>19</v>
      </c>
      <c r="K7" s="28" t="s">
        <v>3</v>
      </c>
      <c r="AK7" s="30" t="s">
        <v>20</v>
      </c>
      <c r="AN7" s="28" t="s">
        <v>3</v>
      </c>
      <c r="AR7" s="23"/>
      <c r="BE7" s="382"/>
      <c r="BS7" s="20" t="s">
        <v>7</v>
      </c>
    </row>
    <row r="8" spans="1:74" s="1" customFormat="1" ht="12" customHeight="1">
      <c r="B8" s="23"/>
      <c r="D8" s="30" t="s">
        <v>21</v>
      </c>
      <c r="K8" s="28" t="s">
        <v>22</v>
      </c>
      <c r="AK8" s="30" t="s">
        <v>23</v>
      </c>
      <c r="AN8" s="31" t="s">
        <v>24</v>
      </c>
      <c r="AR8" s="23"/>
      <c r="BE8" s="382"/>
      <c r="BS8" s="20" t="s">
        <v>7</v>
      </c>
    </row>
    <row r="9" spans="1:74" s="1" customFormat="1" ht="14.4" customHeight="1">
      <c r="B9" s="23"/>
      <c r="AR9" s="23"/>
      <c r="BE9" s="382"/>
      <c r="BS9" s="20" t="s">
        <v>7</v>
      </c>
    </row>
    <row r="10" spans="1:74" s="1" customFormat="1" ht="12" customHeight="1">
      <c r="B10" s="23"/>
      <c r="D10" s="30" t="s">
        <v>25</v>
      </c>
      <c r="AK10" s="30" t="s">
        <v>26</v>
      </c>
      <c r="AN10" s="28" t="s">
        <v>3</v>
      </c>
      <c r="AR10" s="23"/>
      <c r="BE10" s="382"/>
      <c r="BS10" s="20" t="s">
        <v>7</v>
      </c>
    </row>
    <row r="11" spans="1:74" s="1" customFormat="1" ht="18.45" customHeight="1">
      <c r="B11" s="23"/>
      <c r="E11" s="28" t="s">
        <v>27</v>
      </c>
      <c r="AK11" s="30" t="s">
        <v>28</v>
      </c>
      <c r="AN11" s="28" t="s">
        <v>3</v>
      </c>
      <c r="AR11" s="23"/>
      <c r="BE11" s="382"/>
      <c r="BS11" s="20" t="s">
        <v>7</v>
      </c>
    </row>
    <row r="12" spans="1:74" s="1" customFormat="1" ht="6.9" customHeight="1">
      <c r="B12" s="23"/>
      <c r="AR12" s="23"/>
      <c r="BE12" s="382"/>
      <c r="BS12" s="20" t="s">
        <v>7</v>
      </c>
    </row>
    <row r="13" spans="1:74" s="1" customFormat="1" ht="12" customHeight="1">
      <c r="B13" s="23"/>
      <c r="D13" s="30" t="s">
        <v>29</v>
      </c>
      <c r="AK13" s="30" t="s">
        <v>26</v>
      </c>
      <c r="AN13" s="32" t="s">
        <v>30</v>
      </c>
      <c r="AR13" s="23"/>
      <c r="BE13" s="382"/>
      <c r="BS13" s="20" t="s">
        <v>7</v>
      </c>
    </row>
    <row r="14" spans="1:74" ht="13.2">
      <c r="B14" s="23"/>
      <c r="E14" s="386" t="s">
        <v>30</v>
      </c>
      <c r="F14" s="387"/>
      <c r="G14" s="387"/>
      <c r="H14" s="387"/>
      <c r="I14" s="387"/>
      <c r="J14" s="387"/>
      <c r="K14" s="387"/>
      <c r="L14" s="387"/>
      <c r="M14" s="387"/>
      <c r="N14" s="387"/>
      <c r="O14" s="387"/>
      <c r="P14" s="387"/>
      <c r="Q14" s="387"/>
      <c r="R14" s="387"/>
      <c r="S14" s="387"/>
      <c r="T14" s="387"/>
      <c r="U14" s="387"/>
      <c r="V14" s="387"/>
      <c r="W14" s="387"/>
      <c r="X14" s="387"/>
      <c r="Y14" s="387"/>
      <c r="Z14" s="387"/>
      <c r="AA14" s="387"/>
      <c r="AB14" s="387"/>
      <c r="AC14" s="387"/>
      <c r="AD14" s="387"/>
      <c r="AE14" s="387"/>
      <c r="AF14" s="387"/>
      <c r="AG14" s="387"/>
      <c r="AH14" s="387"/>
      <c r="AI14" s="387"/>
      <c r="AJ14" s="387"/>
      <c r="AK14" s="30" t="s">
        <v>28</v>
      </c>
      <c r="AN14" s="32" t="s">
        <v>30</v>
      </c>
      <c r="AR14" s="23"/>
      <c r="BE14" s="382"/>
      <c r="BS14" s="20" t="s">
        <v>7</v>
      </c>
    </row>
    <row r="15" spans="1:74" s="1" customFormat="1" ht="6.9" customHeight="1">
      <c r="B15" s="23"/>
      <c r="AR15" s="23"/>
      <c r="BE15" s="382"/>
      <c r="BS15" s="20" t="s">
        <v>4</v>
      </c>
    </row>
    <row r="16" spans="1:74" s="1" customFormat="1" ht="12" customHeight="1">
      <c r="B16" s="23"/>
      <c r="D16" s="30" t="s">
        <v>31</v>
      </c>
      <c r="AK16" s="30" t="s">
        <v>26</v>
      </c>
      <c r="AN16" s="28" t="s">
        <v>3</v>
      </c>
      <c r="AR16" s="23"/>
      <c r="BE16" s="382"/>
      <c r="BS16" s="20" t="s">
        <v>4</v>
      </c>
    </row>
    <row r="17" spans="1:71" s="1" customFormat="1" ht="18.45" customHeight="1">
      <c r="B17" s="23"/>
      <c r="E17" s="28" t="s">
        <v>32</v>
      </c>
      <c r="AK17" s="30" t="s">
        <v>28</v>
      </c>
      <c r="AN17" s="28" t="s">
        <v>3</v>
      </c>
      <c r="AR17" s="23"/>
      <c r="BE17" s="382"/>
      <c r="BS17" s="20" t="s">
        <v>33</v>
      </c>
    </row>
    <row r="18" spans="1:71" s="1" customFormat="1" ht="6.9" customHeight="1">
      <c r="B18" s="23"/>
      <c r="AR18" s="23"/>
      <c r="BE18" s="382"/>
      <c r="BS18" s="20" t="s">
        <v>7</v>
      </c>
    </row>
    <row r="19" spans="1:71" s="1" customFormat="1" ht="12" customHeight="1">
      <c r="B19" s="23"/>
      <c r="D19" s="30" t="s">
        <v>34</v>
      </c>
      <c r="AK19" s="30" t="s">
        <v>26</v>
      </c>
      <c r="AN19" s="28" t="s">
        <v>3</v>
      </c>
      <c r="AR19" s="23"/>
      <c r="BE19" s="382"/>
      <c r="BS19" s="20" t="s">
        <v>7</v>
      </c>
    </row>
    <row r="20" spans="1:71" s="1" customFormat="1" ht="18.45" customHeight="1">
      <c r="B20" s="23"/>
      <c r="E20" s="28" t="s">
        <v>35</v>
      </c>
      <c r="AK20" s="30" t="s">
        <v>28</v>
      </c>
      <c r="AN20" s="28" t="s">
        <v>3</v>
      </c>
      <c r="AR20" s="23"/>
      <c r="BE20" s="382"/>
      <c r="BS20" s="20" t="s">
        <v>4</v>
      </c>
    </row>
    <row r="21" spans="1:71" s="1" customFormat="1" ht="6.9" customHeight="1">
      <c r="B21" s="23"/>
      <c r="AR21" s="23"/>
      <c r="BE21" s="382"/>
    </row>
    <row r="22" spans="1:71" s="1" customFormat="1" ht="12" customHeight="1">
      <c r="B22" s="23"/>
      <c r="D22" s="30" t="s">
        <v>36</v>
      </c>
      <c r="AR22" s="23"/>
      <c r="BE22" s="382"/>
    </row>
    <row r="23" spans="1:71" s="1" customFormat="1" ht="47.25" customHeight="1">
      <c r="B23" s="23"/>
      <c r="E23" s="388" t="s">
        <v>37</v>
      </c>
      <c r="F23" s="388"/>
      <c r="G23" s="388"/>
      <c r="H23" s="388"/>
      <c r="I23" s="388"/>
      <c r="J23" s="388"/>
      <c r="K23" s="388"/>
      <c r="L23" s="388"/>
      <c r="M23" s="388"/>
      <c r="N23" s="388"/>
      <c r="O23" s="388"/>
      <c r="P23" s="388"/>
      <c r="Q23" s="388"/>
      <c r="R23" s="388"/>
      <c r="S23" s="388"/>
      <c r="T23" s="388"/>
      <c r="U23" s="388"/>
      <c r="V23" s="388"/>
      <c r="W23" s="388"/>
      <c r="X23" s="388"/>
      <c r="Y23" s="388"/>
      <c r="Z23" s="388"/>
      <c r="AA23" s="388"/>
      <c r="AB23" s="388"/>
      <c r="AC23" s="388"/>
      <c r="AD23" s="388"/>
      <c r="AE23" s="388"/>
      <c r="AF23" s="388"/>
      <c r="AG23" s="388"/>
      <c r="AH23" s="388"/>
      <c r="AI23" s="388"/>
      <c r="AJ23" s="388"/>
      <c r="AK23" s="388"/>
      <c r="AL23" s="388"/>
      <c r="AM23" s="388"/>
      <c r="AN23" s="388"/>
      <c r="AR23" s="23"/>
      <c r="BE23" s="382"/>
    </row>
    <row r="24" spans="1:71" s="1" customFormat="1" ht="6.9" customHeight="1">
      <c r="B24" s="23"/>
      <c r="AR24" s="23"/>
      <c r="BE24" s="382"/>
    </row>
    <row r="25" spans="1:71" s="1" customFormat="1" ht="6.9" customHeight="1">
      <c r="B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R25" s="23"/>
      <c r="BE25" s="382"/>
    </row>
    <row r="26" spans="1:71" s="2" customFormat="1" ht="25.95" customHeight="1">
      <c r="A26" s="35"/>
      <c r="B26" s="36"/>
      <c r="C26" s="35"/>
      <c r="D26" s="37" t="s">
        <v>38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72">
        <f>ROUND(AG54,2)</f>
        <v>0</v>
      </c>
      <c r="AL26" s="373"/>
      <c r="AM26" s="373"/>
      <c r="AN26" s="373"/>
      <c r="AO26" s="373"/>
      <c r="AP26" s="35"/>
      <c r="AQ26" s="35"/>
      <c r="AR26" s="36"/>
      <c r="BE26" s="382"/>
    </row>
    <row r="27" spans="1:71" s="2" customFormat="1" ht="6.9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6"/>
      <c r="BE27" s="382"/>
    </row>
    <row r="28" spans="1:71" s="2" customFormat="1" ht="13.2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374" t="s">
        <v>39</v>
      </c>
      <c r="M28" s="374"/>
      <c r="N28" s="374"/>
      <c r="O28" s="374"/>
      <c r="P28" s="374"/>
      <c r="Q28" s="35"/>
      <c r="R28" s="35"/>
      <c r="S28" s="35"/>
      <c r="T28" s="35"/>
      <c r="U28" s="35"/>
      <c r="V28" s="35"/>
      <c r="W28" s="374" t="s">
        <v>40</v>
      </c>
      <c r="X28" s="374"/>
      <c r="Y28" s="374"/>
      <c r="Z28" s="374"/>
      <c r="AA28" s="374"/>
      <c r="AB28" s="374"/>
      <c r="AC28" s="374"/>
      <c r="AD28" s="374"/>
      <c r="AE28" s="374"/>
      <c r="AF28" s="35"/>
      <c r="AG28" s="35"/>
      <c r="AH28" s="35"/>
      <c r="AI28" s="35"/>
      <c r="AJ28" s="35"/>
      <c r="AK28" s="374" t="s">
        <v>41</v>
      </c>
      <c r="AL28" s="374"/>
      <c r="AM28" s="374"/>
      <c r="AN28" s="374"/>
      <c r="AO28" s="374"/>
      <c r="AP28" s="35"/>
      <c r="AQ28" s="35"/>
      <c r="AR28" s="36"/>
      <c r="BE28" s="382"/>
    </row>
    <row r="29" spans="1:71" s="3" customFormat="1" ht="14.4" customHeight="1">
      <c r="B29" s="40"/>
      <c r="D29" s="30" t="s">
        <v>42</v>
      </c>
      <c r="F29" s="30" t="s">
        <v>43</v>
      </c>
      <c r="L29" s="366">
        <v>0.21</v>
      </c>
      <c r="M29" s="365"/>
      <c r="N29" s="365"/>
      <c r="O29" s="365"/>
      <c r="P29" s="365"/>
      <c r="W29" s="364">
        <f>ROUND(AZ54, 2)</f>
        <v>0</v>
      </c>
      <c r="X29" s="365"/>
      <c r="Y29" s="365"/>
      <c r="Z29" s="365"/>
      <c r="AA29" s="365"/>
      <c r="AB29" s="365"/>
      <c r="AC29" s="365"/>
      <c r="AD29" s="365"/>
      <c r="AE29" s="365"/>
      <c r="AK29" s="364">
        <f>ROUND(AV54, 2)</f>
        <v>0</v>
      </c>
      <c r="AL29" s="365"/>
      <c r="AM29" s="365"/>
      <c r="AN29" s="365"/>
      <c r="AO29" s="365"/>
      <c r="AR29" s="40"/>
      <c r="BE29" s="383"/>
    </row>
    <row r="30" spans="1:71" s="3" customFormat="1" ht="14.4" customHeight="1">
      <c r="B30" s="40"/>
      <c r="F30" s="30" t="s">
        <v>44</v>
      </c>
      <c r="L30" s="366">
        <v>0.12</v>
      </c>
      <c r="M30" s="365"/>
      <c r="N30" s="365"/>
      <c r="O30" s="365"/>
      <c r="P30" s="365"/>
      <c r="W30" s="364">
        <f>ROUND(BA54, 2)</f>
        <v>0</v>
      </c>
      <c r="X30" s="365"/>
      <c r="Y30" s="365"/>
      <c r="Z30" s="365"/>
      <c r="AA30" s="365"/>
      <c r="AB30" s="365"/>
      <c r="AC30" s="365"/>
      <c r="AD30" s="365"/>
      <c r="AE30" s="365"/>
      <c r="AK30" s="364">
        <f>ROUND(AW54, 2)</f>
        <v>0</v>
      </c>
      <c r="AL30" s="365"/>
      <c r="AM30" s="365"/>
      <c r="AN30" s="365"/>
      <c r="AO30" s="365"/>
      <c r="AR30" s="40"/>
      <c r="BE30" s="383"/>
    </row>
    <row r="31" spans="1:71" s="3" customFormat="1" ht="14.4" hidden="1" customHeight="1">
      <c r="B31" s="40"/>
      <c r="F31" s="30" t="s">
        <v>45</v>
      </c>
      <c r="L31" s="366">
        <v>0.21</v>
      </c>
      <c r="M31" s="365"/>
      <c r="N31" s="365"/>
      <c r="O31" s="365"/>
      <c r="P31" s="365"/>
      <c r="W31" s="364">
        <f>ROUND(BB54, 2)</f>
        <v>0</v>
      </c>
      <c r="X31" s="365"/>
      <c r="Y31" s="365"/>
      <c r="Z31" s="365"/>
      <c r="AA31" s="365"/>
      <c r="AB31" s="365"/>
      <c r="AC31" s="365"/>
      <c r="AD31" s="365"/>
      <c r="AE31" s="365"/>
      <c r="AK31" s="364">
        <v>0</v>
      </c>
      <c r="AL31" s="365"/>
      <c r="AM31" s="365"/>
      <c r="AN31" s="365"/>
      <c r="AO31" s="365"/>
      <c r="AR31" s="40"/>
      <c r="BE31" s="383"/>
    </row>
    <row r="32" spans="1:71" s="3" customFormat="1" ht="14.4" hidden="1" customHeight="1">
      <c r="B32" s="40"/>
      <c r="F32" s="30" t="s">
        <v>46</v>
      </c>
      <c r="L32" s="366">
        <v>0.12</v>
      </c>
      <c r="M32" s="365"/>
      <c r="N32" s="365"/>
      <c r="O32" s="365"/>
      <c r="P32" s="365"/>
      <c r="W32" s="364">
        <f>ROUND(BC54, 2)</f>
        <v>0</v>
      </c>
      <c r="X32" s="365"/>
      <c r="Y32" s="365"/>
      <c r="Z32" s="365"/>
      <c r="AA32" s="365"/>
      <c r="AB32" s="365"/>
      <c r="AC32" s="365"/>
      <c r="AD32" s="365"/>
      <c r="AE32" s="365"/>
      <c r="AK32" s="364">
        <v>0</v>
      </c>
      <c r="AL32" s="365"/>
      <c r="AM32" s="365"/>
      <c r="AN32" s="365"/>
      <c r="AO32" s="365"/>
      <c r="AR32" s="40"/>
      <c r="BE32" s="383"/>
    </row>
    <row r="33" spans="1:57" s="3" customFormat="1" ht="14.4" hidden="1" customHeight="1">
      <c r="B33" s="40"/>
      <c r="F33" s="30" t="s">
        <v>47</v>
      </c>
      <c r="L33" s="366">
        <v>0</v>
      </c>
      <c r="M33" s="365"/>
      <c r="N33" s="365"/>
      <c r="O33" s="365"/>
      <c r="P33" s="365"/>
      <c r="W33" s="364">
        <f>ROUND(BD54, 2)</f>
        <v>0</v>
      </c>
      <c r="X33" s="365"/>
      <c r="Y33" s="365"/>
      <c r="Z33" s="365"/>
      <c r="AA33" s="365"/>
      <c r="AB33" s="365"/>
      <c r="AC33" s="365"/>
      <c r="AD33" s="365"/>
      <c r="AE33" s="365"/>
      <c r="AK33" s="364">
        <v>0</v>
      </c>
      <c r="AL33" s="365"/>
      <c r="AM33" s="365"/>
      <c r="AN33" s="365"/>
      <c r="AO33" s="365"/>
      <c r="AR33" s="40"/>
    </row>
    <row r="34" spans="1:57" s="2" customFormat="1" ht="6.9" customHeight="1">
      <c r="A34" s="35"/>
      <c r="B34" s="36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6"/>
      <c r="BE34" s="35"/>
    </row>
    <row r="35" spans="1:57" s="2" customFormat="1" ht="25.95" customHeight="1">
      <c r="A35" s="35"/>
      <c r="B35" s="36"/>
      <c r="C35" s="41"/>
      <c r="D35" s="42" t="s">
        <v>48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49</v>
      </c>
      <c r="U35" s="43"/>
      <c r="V35" s="43"/>
      <c r="W35" s="43"/>
      <c r="X35" s="380" t="s">
        <v>50</v>
      </c>
      <c r="Y35" s="378"/>
      <c r="Z35" s="378"/>
      <c r="AA35" s="378"/>
      <c r="AB35" s="378"/>
      <c r="AC35" s="43"/>
      <c r="AD35" s="43"/>
      <c r="AE35" s="43"/>
      <c r="AF35" s="43"/>
      <c r="AG35" s="43"/>
      <c r="AH35" s="43"/>
      <c r="AI35" s="43"/>
      <c r="AJ35" s="43"/>
      <c r="AK35" s="377">
        <f>SUM(AK26:AK33)</f>
        <v>0</v>
      </c>
      <c r="AL35" s="378"/>
      <c r="AM35" s="378"/>
      <c r="AN35" s="378"/>
      <c r="AO35" s="379"/>
      <c r="AP35" s="41"/>
      <c r="AQ35" s="41"/>
      <c r="AR35" s="36"/>
      <c r="BE35" s="35"/>
    </row>
    <row r="36" spans="1:57" s="2" customFormat="1" ht="6.9" customHeight="1">
      <c r="A36" s="35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6"/>
      <c r="BE36" s="35"/>
    </row>
    <row r="37" spans="1:57" s="2" customFormat="1" ht="6.9" customHeight="1">
      <c r="A37" s="35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36"/>
      <c r="BE37" s="35"/>
    </row>
    <row r="41" spans="1:57" s="2" customFormat="1" ht="6.9" customHeight="1">
      <c r="A41" s="35"/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36"/>
      <c r="BE41" s="35"/>
    </row>
    <row r="42" spans="1:57" s="2" customFormat="1" ht="24.9" customHeight="1">
      <c r="A42" s="35"/>
      <c r="B42" s="36"/>
      <c r="C42" s="24" t="s">
        <v>51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6"/>
      <c r="BE42" s="35"/>
    </row>
    <row r="43" spans="1:57" s="2" customFormat="1" ht="6.9" customHeight="1">
      <c r="A43" s="35"/>
      <c r="B43" s="36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6"/>
      <c r="BE43" s="35"/>
    </row>
    <row r="44" spans="1:57" s="4" customFormat="1" ht="12" customHeight="1">
      <c r="B44" s="49"/>
      <c r="C44" s="30" t="s">
        <v>14</v>
      </c>
      <c r="L44" s="4" t="str">
        <f>K5</f>
        <v>SOU</v>
      </c>
      <c r="AR44" s="49"/>
    </row>
    <row r="45" spans="1:57" s="5" customFormat="1" ht="36.9" customHeight="1">
      <c r="B45" s="50"/>
      <c r="C45" s="51" t="s">
        <v>17</v>
      </c>
      <c r="L45" s="367" t="str">
        <f>K6</f>
        <v>Střední odborná škola a Střední odborné učiliště Nymburk</v>
      </c>
      <c r="M45" s="368"/>
      <c r="N45" s="368"/>
      <c r="O45" s="368"/>
      <c r="P45" s="368"/>
      <c r="Q45" s="368"/>
      <c r="R45" s="368"/>
      <c r="S45" s="368"/>
      <c r="T45" s="368"/>
      <c r="U45" s="368"/>
      <c r="V45" s="368"/>
      <c r="W45" s="368"/>
      <c r="X45" s="368"/>
      <c r="Y45" s="368"/>
      <c r="Z45" s="368"/>
      <c r="AA45" s="368"/>
      <c r="AB45" s="368"/>
      <c r="AC45" s="368"/>
      <c r="AD45" s="368"/>
      <c r="AE45" s="368"/>
      <c r="AF45" s="368"/>
      <c r="AG45" s="368"/>
      <c r="AH45" s="368"/>
      <c r="AI45" s="368"/>
      <c r="AJ45" s="368"/>
      <c r="AK45" s="368"/>
      <c r="AL45" s="368"/>
      <c r="AM45" s="368"/>
      <c r="AN45" s="368"/>
      <c r="AO45" s="368"/>
      <c r="AR45" s="50"/>
    </row>
    <row r="46" spans="1:57" s="2" customFormat="1" ht="6.9" customHeight="1">
      <c r="A46" s="35"/>
      <c r="B46" s="36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6"/>
      <c r="BE46" s="35"/>
    </row>
    <row r="47" spans="1:57" s="2" customFormat="1" ht="12" customHeight="1">
      <c r="A47" s="35"/>
      <c r="B47" s="36"/>
      <c r="C47" s="30" t="s">
        <v>21</v>
      </c>
      <c r="D47" s="35"/>
      <c r="E47" s="35"/>
      <c r="F47" s="35"/>
      <c r="G47" s="35"/>
      <c r="H47" s="35"/>
      <c r="I47" s="35"/>
      <c r="J47" s="35"/>
      <c r="K47" s="35"/>
      <c r="L47" s="52" t="str">
        <f>IF(K8="","",K8)</f>
        <v>V Kolonii 1804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0" t="s">
        <v>23</v>
      </c>
      <c r="AJ47" s="35"/>
      <c r="AK47" s="35"/>
      <c r="AL47" s="35"/>
      <c r="AM47" s="369" t="str">
        <f>IF(AN8= "","",AN8)</f>
        <v>12. 3. 2024</v>
      </c>
      <c r="AN47" s="369"/>
      <c r="AO47" s="35"/>
      <c r="AP47" s="35"/>
      <c r="AQ47" s="35"/>
      <c r="AR47" s="36"/>
      <c r="BE47" s="35"/>
    </row>
    <row r="48" spans="1:57" s="2" customFormat="1" ht="6.9" customHeight="1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6"/>
      <c r="BE48" s="35"/>
    </row>
    <row r="49" spans="1:91" s="2" customFormat="1" ht="15.15" customHeight="1">
      <c r="A49" s="35"/>
      <c r="B49" s="36"/>
      <c r="C49" s="30" t="s">
        <v>25</v>
      </c>
      <c r="D49" s="35"/>
      <c r="E49" s="35"/>
      <c r="F49" s="35"/>
      <c r="G49" s="35"/>
      <c r="H49" s="35"/>
      <c r="I49" s="35"/>
      <c r="J49" s="35"/>
      <c r="K49" s="35"/>
      <c r="L49" s="4" t="str">
        <f>IF(E11= "","",E11)</f>
        <v>SOŠ +SOU Nymburk,V kolonii 1804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0" t="s">
        <v>31</v>
      </c>
      <c r="AJ49" s="35"/>
      <c r="AK49" s="35"/>
      <c r="AL49" s="35"/>
      <c r="AM49" s="355" t="str">
        <f>IF(E17="","",E17)</f>
        <v>ing.Hana  Pospíšilová</v>
      </c>
      <c r="AN49" s="356"/>
      <c r="AO49" s="356"/>
      <c r="AP49" s="356"/>
      <c r="AQ49" s="35"/>
      <c r="AR49" s="36"/>
      <c r="AS49" s="351" t="s">
        <v>52</v>
      </c>
      <c r="AT49" s="352"/>
      <c r="AU49" s="54"/>
      <c r="AV49" s="54"/>
      <c r="AW49" s="54"/>
      <c r="AX49" s="54"/>
      <c r="AY49" s="54"/>
      <c r="AZ49" s="54"/>
      <c r="BA49" s="54"/>
      <c r="BB49" s="54"/>
      <c r="BC49" s="54"/>
      <c r="BD49" s="55"/>
      <c r="BE49" s="35"/>
    </row>
    <row r="50" spans="1:91" s="2" customFormat="1" ht="15.15" customHeight="1">
      <c r="A50" s="35"/>
      <c r="B50" s="36"/>
      <c r="C50" s="30" t="s">
        <v>29</v>
      </c>
      <c r="D50" s="35"/>
      <c r="E50" s="35"/>
      <c r="F50" s="35"/>
      <c r="G50" s="35"/>
      <c r="H50" s="35"/>
      <c r="I50" s="35"/>
      <c r="J50" s="35"/>
      <c r="K50" s="35"/>
      <c r="L50" s="4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0" t="s">
        <v>34</v>
      </c>
      <c r="AJ50" s="35"/>
      <c r="AK50" s="35"/>
      <c r="AL50" s="35"/>
      <c r="AM50" s="355" t="str">
        <f>IF(E20="","",E20)</f>
        <v>ing.I.Prágrová</v>
      </c>
      <c r="AN50" s="356"/>
      <c r="AO50" s="356"/>
      <c r="AP50" s="356"/>
      <c r="AQ50" s="35"/>
      <c r="AR50" s="36"/>
      <c r="AS50" s="353"/>
      <c r="AT50" s="354"/>
      <c r="AU50" s="56"/>
      <c r="AV50" s="56"/>
      <c r="AW50" s="56"/>
      <c r="AX50" s="56"/>
      <c r="AY50" s="56"/>
      <c r="AZ50" s="56"/>
      <c r="BA50" s="56"/>
      <c r="BB50" s="56"/>
      <c r="BC50" s="56"/>
      <c r="BD50" s="57"/>
      <c r="BE50" s="35"/>
    </row>
    <row r="51" spans="1:91" s="2" customFormat="1" ht="10.8" customHeight="1">
      <c r="A51" s="35"/>
      <c r="B51" s="36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6"/>
      <c r="AS51" s="353"/>
      <c r="AT51" s="354"/>
      <c r="AU51" s="56"/>
      <c r="AV51" s="56"/>
      <c r="AW51" s="56"/>
      <c r="AX51" s="56"/>
      <c r="AY51" s="56"/>
      <c r="AZ51" s="56"/>
      <c r="BA51" s="56"/>
      <c r="BB51" s="56"/>
      <c r="BC51" s="56"/>
      <c r="BD51" s="57"/>
      <c r="BE51" s="35"/>
    </row>
    <row r="52" spans="1:91" s="2" customFormat="1" ht="29.25" customHeight="1">
      <c r="A52" s="35"/>
      <c r="B52" s="36"/>
      <c r="C52" s="357" t="s">
        <v>53</v>
      </c>
      <c r="D52" s="358"/>
      <c r="E52" s="358"/>
      <c r="F52" s="358"/>
      <c r="G52" s="358"/>
      <c r="H52" s="58"/>
      <c r="I52" s="360" t="s">
        <v>54</v>
      </c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8"/>
      <c r="Y52" s="358"/>
      <c r="Z52" s="358"/>
      <c r="AA52" s="358"/>
      <c r="AB52" s="358"/>
      <c r="AC52" s="358"/>
      <c r="AD52" s="358"/>
      <c r="AE52" s="358"/>
      <c r="AF52" s="358"/>
      <c r="AG52" s="359" t="s">
        <v>55</v>
      </c>
      <c r="AH52" s="358"/>
      <c r="AI52" s="358"/>
      <c r="AJ52" s="358"/>
      <c r="AK52" s="358"/>
      <c r="AL52" s="358"/>
      <c r="AM52" s="358"/>
      <c r="AN52" s="360" t="s">
        <v>56</v>
      </c>
      <c r="AO52" s="358"/>
      <c r="AP52" s="358"/>
      <c r="AQ52" s="59" t="s">
        <v>57</v>
      </c>
      <c r="AR52" s="36"/>
      <c r="AS52" s="60" t="s">
        <v>58</v>
      </c>
      <c r="AT52" s="61" t="s">
        <v>59</v>
      </c>
      <c r="AU52" s="61" t="s">
        <v>60</v>
      </c>
      <c r="AV52" s="61" t="s">
        <v>61</v>
      </c>
      <c r="AW52" s="61" t="s">
        <v>62</v>
      </c>
      <c r="AX52" s="61" t="s">
        <v>63</v>
      </c>
      <c r="AY52" s="61" t="s">
        <v>64</v>
      </c>
      <c r="AZ52" s="61" t="s">
        <v>65</v>
      </c>
      <c r="BA52" s="61" t="s">
        <v>66</v>
      </c>
      <c r="BB52" s="61" t="s">
        <v>67</v>
      </c>
      <c r="BC52" s="61" t="s">
        <v>68</v>
      </c>
      <c r="BD52" s="62" t="s">
        <v>69</v>
      </c>
      <c r="BE52" s="35"/>
    </row>
    <row r="53" spans="1:91" s="2" customFormat="1" ht="10.8" customHeight="1">
      <c r="A53" s="35"/>
      <c r="B53" s="36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6"/>
      <c r="AS53" s="63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5"/>
      <c r="BE53" s="35"/>
    </row>
    <row r="54" spans="1:91" s="6" customFormat="1" ht="32.4" customHeight="1">
      <c r="B54" s="66"/>
      <c r="C54" s="67" t="s">
        <v>70</v>
      </c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370">
        <f>ROUND(SUM(AG55:AG58),2)</f>
        <v>0</v>
      </c>
      <c r="AH54" s="370"/>
      <c r="AI54" s="370"/>
      <c r="AJ54" s="370"/>
      <c r="AK54" s="370"/>
      <c r="AL54" s="370"/>
      <c r="AM54" s="370"/>
      <c r="AN54" s="371">
        <f>SUM(AG54,AT54)</f>
        <v>0</v>
      </c>
      <c r="AO54" s="371"/>
      <c r="AP54" s="371"/>
      <c r="AQ54" s="70" t="s">
        <v>3</v>
      </c>
      <c r="AR54" s="66"/>
      <c r="AS54" s="71">
        <f>ROUND(SUM(AS55:AS58),2)</f>
        <v>0</v>
      </c>
      <c r="AT54" s="72">
        <f>ROUND(SUM(AV54:AW54),2)</f>
        <v>0</v>
      </c>
      <c r="AU54" s="73">
        <f>ROUND(SUM(AU55:AU58),5)</f>
        <v>0</v>
      </c>
      <c r="AV54" s="72">
        <f>ROUND(AZ54*L29,2)</f>
        <v>0</v>
      </c>
      <c r="AW54" s="72">
        <f>ROUND(BA54*L30,2)</f>
        <v>0</v>
      </c>
      <c r="AX54" s="72">
        <f>ROUND(BB54*L29,2)</f>
        <v>0</v>
      </c>
      <c r="AY54" s="72">
        <f>ROUND(BC54*L30,2)</f>
        <v>0</v>
      </c>
      <c r="AZ54" s="72">
        <f>ROUND(SUM(AZ55:AZ58),2)</f>
        <v>0</v>
      </c>
      <c r="BA54" s="72">
        <f>ROUND(SUM(BA55:BA58),2)</f>
        <v>0</v>
      </c>
      <c r="BB54" s="72">
        <f>ROUND(SUM(BB55:BB58),2)</f>
        <v>0</v>
      </c>
      <c r="BC54" s="72">
        <f>ROUND(SUM(BC55:BC58),2)</f>
        <v>0</v>
      </c>
      <c r="BD54" s="74">
        <f>ROUND(SUM(BD55:BD58),2)</f>
        <v>0</v>
      </c>
      <c r="BS54" s="75" t="s">
        <v>71</v>
      </c>
      <c r="BT54" s="75" t="s">
        <v>72</v>
      </c>
      <c r="BU54" s="76" t="s">
        <v>73</v>
      </c>
      <c r="BV54" s="75" t="s">
        <v>74</v>
      </c>
      <c r="BW54" s="75" t="s">
        <v>5</v>
      </c>
      <c r="BX54" s="75" t="s">
        <v>75</v>
      </c>
      <c r="CL54" s="75" t="s">
        <v>3</v>
      </c>
    </row>
    <row r="55" spans="1:91" s="7" customFormat="1" ht="24.75" customHeight="1">
      <c r="A55" s="77" t="s">
        <v>76</v>
      </c>
      <c r="B55" s="78"/>
      <c r="C55" s="79"/>
      <c r="D55" s="361" t="s">
        <v>77</v>
      </c>
      <c r="E55" s="361"/>
      <c r="F55" s="361"/>
      <c r="G55" s="361"/>
      <c r="H55" s="361"/>
      <c r="I55" s="80"/>
      <c r="J55" s="361" t="s">
        <v>78</v>
      </c>
      <c r="K55" s="361"/>
      <c r="L55" s="361"/>
      <c r="M55" s="361"/>
      <c r="N55" s="361"/>
      <c r="O55" s="361"/>
      <c r="P55" s="361"/>
      <c r="Q55" s="361"/>
      <c r="R55" s="361"/>
      <c r="S55" s="361"/>
      <c r="T55" s="361"/>
      <c r="U55" s="361"/>
      <c r="V55" s="361"/>
      <c r="W55" s="361"/>
      <c r="X55" s="361"/>
      <c r="Y55" s="361"/>
      <c r="Z55" s="361"/>
      <c r="AA55" s="361"/>
      <c r="AB55" s="361"/>
      <c r="AC55" s="361"/>
      <c r="AD55" s="361"/>
      <c r="AE55" s="361"/>
      <c r="AF55" s="361"/>
      <c r="AG55" s="362">
        <f>'01 - Osazení vjezdových v...'!J30</f>
        <v>0</v>
      </c>
      <c r="AH55" s="363"/>
      <c r="AI55" s="363"/>
      <c r="AJ55" s="363"/>
      <c r="AK55" s="363"/>
      <c r="AL55" s="363"/>
      <c r="AM55" s="363"/>
      <c r="AN55" s="362">
        <f>SUM(AG55,AT55)</f>
        <v>0</v>
      </c>
      <c r="AO55" s="363"/>
      <c r="AP55" s="363"/>
      <c r="AQ55" s="81" t="s">
        <v>79</v>
      </c>
      <c r="AR55" s="78"/>
      <c r="AS55" s="82">
        <v>0</v>
      </c>
      <c r="AT55" s="83">
        <f>ROUND(SUM(AV55:AW55),2)</f>
        <v>0</v>
      </c>
      <c r="AU55" s="84">
        <f>'01 - Osazení vjezdových v...'!P102</f>
        <v>0</v>
      </c>
      <c r="AV55" s="83">
        <f>'01 - Osazení vjezdových v...'!J33</f>
        <v>0</v>
      </c>
      <c r="AW55" s="83">
        <f>'01 - Osazení vjezdových v...'!J34</f>
        <v>0</v>
      </c>
      <c r="AX55" s="83">
        <f>'01 - Osazení vjezdových v...'!J35</f>
        <v>0</v>
      </c>
      <c r="AY55" s="83">
        <f>'01 - Osazení vjezdových v...'!J36</f>
        <v>0</v>
      </c>
      <c r="AZ55" s="83">
        <f>'01 - Osazení vjezdových v...'!F33</f>
        <v>0</v>
      </c>
      <c r="BA55" s="83">
        <f>'01 - Osazení vjezdových v...'!F34</f>
        <v>0</v>
      </c>
      <c r="BB55" s="83">
        <f>'01 - Osazení vjezdových v...'!F35</f>
        <v>0</v>
      </c>
      <c r="BC55" s="83">
        <f>'01 - Osazení vjezdových v...'!F36</f>
        <v>0</v>
      </c>
      <c r="BD55" s="85">
        <f>'01 - Osazení vjezdových v...'!F37</f>
        <v>0</v>
      </c>
      <c r="BT55" s="86" t="s">
        <v>80</v>
      </c>
      <c r="BV55" s="86" t="s">
        <v>74</v>
      </c>
      <c r="BW55" s="86" t="s">
        <v>81</v>
      </c>
      <c r="BX55" s="86" t="s">
        <v>5</v>
      </c>
      <c r="CL55" s="86" t="s">
        <v>3</v>
      </c>
      <c r="CM55" s="86" t="s">
        <v>82</v>
      </c>
    </row>
    <row r="56" spans="1:91" s="7" customFormat="1" ht="16.5" customHeight="1">
      <c r="A56" s="77" t="s">
        <v>76</v>
      </c>
      <c r="B56" s="78"/>
      <c r="C56" s="79"/>
      <c r="D56" s="361" t="s">
        <v>83</v>
      </c>
      <c r="E56" s="361"/>
      <c r="F56" s="361"/>
      <c r="G56" s="361"/>
      <c r="H56" s="361"/>
      <c r="I56" s="80"/>
      <c r="J56" s="361" t="s">
        <v>84</v>
      </c>
      <c r="K56" s="361"/>
      <c r="L56" s="361"/>
      <c r="M56" s="361"/>
      <c r="N56" s="361"/>
      <c r="O56" s="361"/>
      <c r="P56" s="361"/>
      <c r="Q56" s="361"/>
      <c r="R56" s="361"/>
      <c r="S56" s="361"/>
      <c r="T56" s="361"/>
      <c r="U56" s="361"/>
      <c r="V56" s="361"/>
      <c r="W56" s="361"/>
      <c r="X56" s="361"/>
      <c r="Y56" s="361"/>
      <c r="Z56" s="361"/>
      <c r="AA56" s="361"/>
      <c r="AB56" s="361"/>
      <c r="AC56" s="361"/>
      <c r="AD56" s="361"/>
      <c r="AE56" s="361"/>
      <c r="AF56" s="361"/>
      <c r="AG56" s="362">
        <f>'02 - D4 - Zpevněné plochy'!J30</f>
        <v>0</v>
      </c>
      <c r="AH56" s="363"/>
      <c r="AI56" s="363"/>
      <c r="AJ56" s="363"/>
      <c r="AK56" s="363"/>
      <c r="AL56" s="363"/>
      <c r="AM56" s="363"/>
      <c r="AN56" s="362">
        <f>SUM(AG56,AT56)</f>
        <v>0</v>
      </c>
      <c r="AO56" s="363"/>
      <c r="AP56" s="363"/>
      <c r="AQ56" s="81" t="s">
        <v>79</v>
      </c>
      <c r="AR56" s="78"/>
      <c r="AS56" s="82">
        <v>0</v>
      </c>
      <c r="AT56" s="83">
        <f>ROUND(SUM(AV56:AW56),2)</f>
        <v>0</v>
      </c>
      <c r="AU56" s="84">
        <f>'02 - D4 - Zpevněné plochy'!P87</f>
        <v>0</v>
      </c>
      <c r="AV56" s="83">
        <f>'02 - D4 - Zpevněné plochy'!J33</f>
        <v>0</v>
      </c>
      <c r="AW56" s="83">
        <f>'02 - D4 - Zpevněné plochy'!J34</f>
        <v>0</v>
      </c>
      <c r="AX56" s="83">
        <f>'02 - D4 - Zpevněné plochy'!J35</f>
        <v>0</v>
      </c>
      <c r="AY56" s="83">
        <f>'02 - D4 - Zpevněné plochy'!J36</f>
        <v>0</v>
      </c>
      <c r="AZ56" s="83">
        <f>'02 - D4 - Zpevněné plochy'!F33</f>
        <v>0</v>
      </c>
      <c r="BA56" s="83">
        <f>'02 - D4 - Zpevněné plochy'!F34</f>
        <v>0</v>
      </c>
      <c r="BB56" s="83">
        <f>'02 - D4 - Zpevněné plochy'!F35</f>
        <v>0</v>
      </c>
      <c r="BC56" s="83">
        <f>'02 - D4 - Zpevněné plochy'!F36</f>
        <v>0</v>
      </c>
      <c r="BD56" s="85">
        <f>'02 - D4 - Zpevněné plochy'!F37</f>
        <v>0</v>
      </c>
      <c r="BT56" s="86" t="s">
        <v>80</v>
      </c>
      <c r="BV56" s="86" t="s">
        <v>74</v>
      </c>
      <c r="BW56" s="86" t="s">
        <v>85</v>
      </c>
      <c r="BX56" s="86" t="s">
        <v>5</v>
      </c>
      <c r="CL56" s="86" t="s">
        <v>3</v>
      </c>
      <c r="CM56" s="86" t="s">
        <v>82</v>
      </c>
    </row>
    <row r="57" spans="1:91" s="7" customFormat="1" ht="16.5" customHeight="1">
      <c r="A57" s="77" t="s">
        <v>76</v>
      </c>
      <c r="B57" s="78"/>
      <c r="C57" s="79"/>
      <c r="D57" s="361" t="s">
        <v>86</v>
      </c>
      <c r="E57" s="361"/>
      <c r="F57" s="361"/>
      <c r="G57" s="361"/>
      <c r="H57" s="361"/>
      <c r="I57" s="80"/>
      <c r="J57" s="361" t="s">
        <v>87</v>
      </c>
      <c r="K57" s="361"/>
      <c r="L57" s="361"/>
      <c r="M57" s="361"/>
      <c r="N57" s="361"/>
      <c r="O57" s="361"/>
      <c r="P57" s="361"/>
      <c r="Q57" s="361"/>
      <c r="R57" s="361"/>
      <c r="S57" s="361"/>
      <c r="T57" s="361"/>
      <c r="U57" s="361"/>
      <c r="V57" s="361"/>
      <c r="W57" s="361"/>
      <c r="X57" s="361"/>
      <c r="Y57" s="361"/>
      <c r="Z57" s="361"/>
      <c r="AA57" s="361"/>
      <c r="AB57" s="361"/>
      <c r="AC57" s="361"/>
      <c r="AD57" s="361"/>
      <c r="AE57" s="361"/>
      <c r="AF57" s="361"/>
      <c r="AG57" s="362">
        <f>'03 - D5-Odvodnění'!J30</f>
        <v>0</v>
      </c>
      <c r="AH57" s="363"/>
      <c r="AI57" s="363"/>
      <c r="AJ57" s="363"/>
      <c r="AK57" s="363"/>
      <c r="AL57" s="363"/>
      <c r="AM57" s="363"/>
      <c r="AN57" s="362">
        <f>SUM(AG57,AT57)</f>
        <v>0</v>
      </c>
      <c r="AO57" s="363"/>
      <c r="AP57" s="363"/>
      <c r="AQ57" s="81" t="s">
        <v>79</v>
      </c>
      <c r="AR57" s="78"/>
      <c r="AS57" s="82">
        <v>0</v>
      </c>
      <c r="AT57" s="83">
        <f>ROUND(SUM(AV57:AW57),2)</f>
        <v>0</v>
      </c>
      <c r="AU57" s="84">
        <f>'03 - D5-Odvodnění'!P87</f>
        <v>0</v>
      </c>
      <c r="AV57" s="83">
        <f>'03 - D5-Odvodnění'!J33</f>
        <v>0</v>
      </c>
      <c r="AW57" s="83">
        <f>'03 - D5-Odvodnění'!J34</f>
        <v>0</v>
      </c>
      <c r="AX57" s="83">
        <f>'03 - D5-Odvodnění'!J35</f>
        <v>0</v>
      </c>
      <c r="AY57" s="83">
        <f>'03 - D5-Odvodnění'!J36</f>
        <v>0</v>
      </c>
      <c r="AZ57" s="83">
        <f>'03 - D5-Odvodnění'!F33</f>
        <v>0</v>
      </c>
      <c r="BA57" s="83">
        <f>'03 - D5-Odvodnění'!F34</f>
        <v>0</v>
      </c>
      <c r="BB57" s="83">
        <f>'03 - D5-Odvodnění'!F35</f>
        <v>0</v>
      </c>
      <c r="BC57" s="83">
        <f>'03 - D5-Odvodnění'!F36</f>
        <v>0</v>
      </c>
      <c r="BD57" s="85">
        <f>'03 - D5-Odvodnění'!F37</f>
        <v>0</v>
      </c>
      <c r="BT57" s="86" t="s">
        <v>80</v>
      </c>
      <c r="BV57" s="86" t="s">
        <v>74</v>
      </c>
      <c r="BW57" s="86" t="s">
        <v>88</v>
      </c>
      <c r="BX57" s="86" t="s">
        <v>5</v>
      </c>
      <c r="CL57" s="86" t="s">
        <v>3</v>
      </c>
      <c r="CM57" s="86" t="s">
        <v>82</v>
      </c>
    </row>
    <row r="58" spans="1:91" s="7" customFormat="1" ht="16.5" customHeight="1">
      <c r="A58" s="77" t="s">
        <v>76</v>
      </c>
      <c r="B58" s="78"/>
      <c r="C58" s="79"/>
      <c r="D58" s="361" t="s">
        <v>89</v>
      </c>
      <c r="E58" s="361"/>
      <c r="F58" s="361"/>
      <c r="G58" s="361"/>
      <c r="H58" s="361"/>
      <c r="I58" s="80"/>
      <c r="J58" s="361" t="s">
        <v>90</v>
      </c>
      <c r="K58" s="361"/>
      <c r="L58" s="361"/>
      <c r="M58" s="361"/>
      <c r="N58" s="361"/>
      <c r="O58" s="361"/>
      <c r="P58" s="361"/>
      <c r="Q58" s="361"/>
      <c r="R58" s="361"/>
      <c r="S58" s="361"/>
      <c r="T58" s="361"/>
      <c r="U58" s="361"/>
      <c r="V58" s="361"/>
      <c r="W58" s="361"/>
      <c r="X58" s="361"/>
      <c r="Y58" s="361"/>
      <c r="Z58" s="361"/>
      <c r="AA58" s="361"/>
      <c r="AB58" s="361"/>
      <c r="AC58" s="361"/>
      <c r="AD58" s="361"/>
      <c r="AE58" s="361"/>
      <c r="AF58" s="361"/>
      <c r="AG58" s="362">
        <f>'04 - VRN'!J30</f>
        <v>0</v>
      </c>
      <c r="AH58" s="363"/>
      <c r="AI58" s="363"/>
      <c r="AJ58" s="363"/>
      <c r="AK58" s="363"/>
      <c r="AL58" s="363"/>
      <c r="AM58" s="363"/>
      <c r="AN58" s="362">
        <f>SUM(AG58,AT58)</f>
        <v>0</v>
      </c>
      <c r="AO58" s="363"/>
      <c r="AP58" s="363"/>
      <c r="AQ58" s="81" t="s">
        <v>91</v>
      </c>
      <c r="AR58" s="78"/>
      <c r="AS58" s="87">
        <v>0</v>
      </c>
      <c r="AT58" s="88">
        <f>ROUND(SUM(AV58:AW58),2)</f>
        <v>0</v>
      </c>
      <c r="AU58" s="89">
        <f>'04 - VRN'!P85</f>
        <v>0</v>
      </c>
      <c r="AV58" s="88">
        <f>'04 - VRN'!J33</f>
        <v>0</v>
      </c>
      <c r="AW58" s="88">
        <f>'04 - VRN'!J34</f>
        <v>0</v>
      </c>
      <c r="AX58" s="88">
        <f>'04 - VRN'!J35</f>
        <v>0</v>
      </c>
      <c r="AY58" s="88">
        <f>'04 - VRN'!J36</f>
        <v>0</v>
      </c>
      <c r="AZ58" s="88">
        <f>'04 - VRN'!F33</f>
        <v>0</v>
      </c>
      <c r="BA58" s="88">
        <f>'04 - VRN'!F34</f>
        <v>0</v>
      </c>
      <c r="BB58" s="88">
        <f>'04 - VRN'!F35</f>
        <v>0</v>
      </c>
      <c r="BC58" s="88">
        <f>'04 - VRN'!F36</f>
        <v>0</v>
      </c>
      <c r="BD58" s="90">
        <f>'04 - VRN'!F37</f>
        <v>0</v>
      </c>
      <c r="BT58" s="86" t="s">
        <v>80</v>
      </c>
      <c r="BV58" s="86" t="s">
        <v>74</v>
      </c>
      <c r="BW58" s="86" t="s">
        <v>92</v>
      </c>
      <c r="BX58" s="86" t="s">
        <v>5</v>
      </c>
      <c r="CL58" s="86" t="s">
        <v>3</v>
      </c>
      <c r="CM58" s="86" t="s">
        <v>82</v>
      </c>
    </row>
    <row r="59" spans="1:91" s="2" customFormat="1" ht="30" customHeight="1">
      <c r="A59" s="35"/>
      <c r="B59" s="36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6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</row>
    <row r="60" spans="1:91" s="2" customFormat="1" ht="6.9" customHeight="1">
      <c r="A60" s="35"/>
      <c r="B60" s="45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36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</row>
  </sheetData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L45:AO45"/>
    <mergeCell ref="AM47:AN47"/>
    <mergeCell ref="AM49:AP49"/>
    <mergeCell ref="AG54:AM54"/>
    <mergeCell ref="AN54:AP54"/>
    <mergeCell ref="J56:AF56"/>
    <mergeCell ref="D56:H56"/>
    <mergeCell ref="AG56:AM56"/>
    <mergeCell ref="AN56:AP56"/>
    <mergeCell ref="D55:H55"/>
    <mergeCell ref="AG55:AM55"/>
    <mergeCell ref="J55:AF55"/>
    <mergeCell ref="AN55:AP55"/>
    <mergeCell ref="D58:H58"/>
    <mergeCell ref="J58:AF58"/>
    <mergeCell ref="AN57:AP57"/>
    <mergeCell ref="D57:H57"/>
    <mergeCell ref="J57:AF57"/>
    <mergeCell ref="AG57:AM57"/>
    <mergeCell ref="AS49:AT51"/>
    <mergeCell ref="AM50:AP50"/>
    <mergeCell ref="C52:G52"/>
    <mergeCell ref="AG52:AM52"/>
    <mergeCell ref="I52:AF52"/>
    <mergeCell ref="AN52:AP52"/>
  </mergeCells>
  <hyperlinks>
    <hyperlink ref="A55" location="'01 - Osazení vjezdových v...'!C2" display="/"/>
    <hyperlink ref="A56" location="'02 - D4 - Zpevněné plochy'!C2" display="/"/>
    <hyperlink ref="A57" location="'03 - D5-Odvodnění'!C2" display="/"/>
    <hyperlink ref="A58" location="'04 - VRN'!C2" display="/"/>
  </hyperlinks>
  <pageMargins left="0.39374999999999999" right="0.39374999999999999" top="0.39374999999999999" bottom="0.39374999999999999" header="0" footer="0"/>
  <pageSetup paperSize="9" scale="6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615"/>
  <sheetViews>
    <sheetView showGridLines="0" topLeftCell="A413" workbookViewId="0">
      <selection activeCell="H417" sqref="H417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L2" s="375" t="s">
        <v>6</v>
      </c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20" t="s">
        <v>81</v>
      </c>
      <c r="AZ2" s="91" t="s">
        <v>93</v>
      </c>
      <c r="BA2" s="91" t="s">
        <v>3</v>
      </c>
      <c r="BB2" s="91" t="s">
        <v>3</v>
      </c>
      <c r="BC2" s="91" t="s">
        <v>94</v>
      </c>
      <c r="BD2" s="91" t="s">
        <v>82</v>
      </c>
    </row>
    <row r="3" spans="1:56" s="1" customFormat="1" ht="6.9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82</v>
      </c>
      <c r="AZ3" s="91" t="s">
        <v>95</v>
      </c>
      <c r="BA3" s="91" t="s">
        <v>3</v>
      </c>
      <c r="BB3" s="91" t="s">
        <v>3</v>
      </c>
      <c r="BC3" s="91" t="s">
        <v>96</v>
      </c>
      <c r="BD3" s="91" t="s">
        <v>82</v>
      </c>
    </row>
    <row r="4" spans="1:56" s="1" customFormat="1" ht="24.9" customHeight="1">
      <c r="B4" s="23"/>
      <c r="D4" s="24" t="s">
        <v>97</v>
      </c>
      <c r="L4" s="23"/>
      <c r="M4" s="92" t="s">
        <v>11</v>
      </c>
      <c r="AT4" s="20" t="s">
        <v>4</v>
      </c>
      <c r="AZ4" s="91" t="s">
        <v>98</v>
      </c>
      <c r="BA4" s="91" t="s">
        <v>3</v>
      </c>
      <c r="BB4" s="91" t="s">
        <v>3</v>
      </c>
      <c r="BC4" s="91" t="s">
        <v>99</v>
      </c>
      <c r="BD4" s="91" t="s">
        <v>82</v>
      </c>
    </row>
    <row r="5" spans="1:56" s="1" customFormat="1" ht="6.9" customHeight="1">
      <c r="B5" s="23"/>
      <c r="L5" s="23"/>
      <c r="AZ5" s="91" t="s">
        <v>100</v>
      </c>
      <c r="BA5" s="91" t="s">
        <v>3</v>
      </c>
      <c r="BB5" s="91" t="s">
        <v>3</v>
      </c>
      <c r="BC5" s="91" t="s">
        <v>101</v>
      </c>
      <c r="BD5" s="91" t="s">
        <v>82</v>
      </c>
    </row>
    <row r="6" spans="1:56" s="1" customFormat="1" ht="12" customHeight="1">
      <c r="B6" s="23"/>
      <c r="D6" s="30" t="s">
        <v>17</v>
      </c>
      <c r="L6" s="23"/>
      <c r="AZ6" s="91" t="s">
        <v>102</v>
      </c>
      <c r="BA6" s="91" t="s">
        <v>3</v>
      </c>
      <c r="BB6" s="91" t="s">
        <v>3</v>
      </c>
      <c r="BC6" s="91" t="s">
        <v>103</v>
      </c>
      <c r="BD6" s="91" t="s">
        <v>82</v>
      </c>
    </row>
    <row r="7" spans="1:56" s="1" customFormat="1" ht="16.5" customHeight="1">
      <c r="B7" s="23"/>
      <c r="E7" s="390" t="str">
        <f>'Rekapitulace stavby'!K6</f>
        <v>Střední odborná škola a Střední odborné učiliště Nymburk</v>
      </c>
      <c r="F7" s="391"/>
      <c r="G7" s="391"/>
      <c r="H7" s="391"/>
      <c r="L7" s="23"/>
      <c r="AZ7" s="91" t="s">
        <v>104</v>
      </c>
      <c r="BA7" s="91" t="s">
        <v>3</v>
      </c>
      <c r="BB7" s="91" t="s">
        <v>3</v>
      </c>
      <c r="BC7" s="91" t="s">
        <v>105</v>
      </c>
      <c r="BD7" s="91" t="s">
        <v>82</v>
      </c>
    </row>
    <row r="8" spans="1:56" s="2" customFormat="1" ht="12" customHeight="1">
      <c r="A8" s="35"/>
      <c r="B8" s="36"/>
      <c r="C8" s="35"/>
      <c r="D8" s="30" t="s">
        <v>106</v>
      </c>
      <c r="E8" s="35"/>
      <c r="F8" s="35"/>
      <c r="G8" s="35"/>
      <c r="H8" s="35"/>
      <c r="I8" s="35"/>
      <c r="J8" s="35"/>
      <c r="K8" s="35"/>
      <c r="L8" s="93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Z8" s="91" t="s">
        <v>107</v>
      </c>
      <c r="BA8" s="91" t="s">
        <v>3</v>
      </c>
      <c r="BB8" s="91" t="s">
        <v>3</v>
      </c>
      <c r="BC8" s="91" t="s">
        <v>108</v>
      </c>
      <c r="BD8" s="91" t="s">
        <v>82</v>
      </c>
    </row>
    <row r="9" spans="1:56" s="2" customFormat="1" ht="30" customHeight="1">
      <c r="A9" s="35"/>
      <c r="B9" s="36"/>
      <c r="C9" s="35"/>
      <c r="D9" s="35"/>
      <c r="E9" s="367" t="s">
        <v>109</v>
      </c>
      <c r="F9" s="389"/>
      <c r="G9" s="389"/>
      <c r="H9" s="389"/>
      <c r="I9" s="35"/>
      <c r="J9" s="35"/>
      <c r="K9" s="35"/>
      <c r="L9" s="93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91" t="s">
        <v>110</v>
      </c>
      <c r="BA9" s="91" t="s">
        <v>3</v>
      </c>
      <c r="BB9" s="91" t="s">
        <v>3</v>
      </c>
      <c r="BC9" s="91" t="s">
        <v>111</v>
      </c>
      <c r="BD9" s="91" t="s">
        <v>82</v>
      </c>
    </row>
    <row r="10" spans="1:5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93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91" t="s">
        <v>112</v>
      </c>
      <c r="BA10" s="91" t="s">
        <v>3</v>
      </c>
      <c r="BB10" s="91" t="s">
        <v>3</v>
      </c>
      <c r="BC10" s="91" t="s">
        <v>113</v>
      </c>
      <c r="BD10" s="91" t="s">
        <v>82</v>
      </c>
    </row>
    <row r="11" spans="1:56" s="2" customFormat="1" ht="12" customHeight="1">
      <c r="A11" s="35"/>
      <c r="B11" s="36"/>
      <c r="C11" s="35"/>
      <c r="D11" s="30" t="s">
        <v>19</v>
      </c>
      <c r="E11" s="35"/>
      <c r="F11" s="28" t="s">
        <v>3</v>
      </c>
      <c r="G11" s="35"/>
      <c r="H11" s="35"/>
      <c r="I11" s="30" t="s">
        <v>20</v>
      </c>
      <c r="J11" s="28" t="s">
        <v>3</v>
      </c>
      <c r="K11" s="35"/>
      <c r="L11" s="9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91" t="s">
        <v>114</v>
      </c>
      <c r="BA11" s="91" t="s">
        <v>3</v>
      </c>
      <c r="BB11" s="91" t="s">
        <v>3</v>
      </c>
      <c r="BC11" s="91" t="s">
        <v>115</v>
      </c>
      <c r="BD11" s="91" t="s">
        <v>82</v>
      </c>
    </row>
    <row r="12" spans="1:56" s="2" customFormat="1" ht="12" customHeight="1">
      <c r="A12" s="35"/>
      <c r="B12" s="36"/>
      <c r="C12" s="35"/>
      <c r="D12" s="30" t="s">
        <v>21</v>
      </c>
      <c r="E12" s="35"/>
      <c r="F12" s="28" t="s">
        <v>22</v>
      </c>
      <c r="G12" s="35"/>
      <c r="H12" s="35"/>
      <c r="I12" s="30" t="s">
        <v>23</v>
      </c>
      <c r="J12" s="53" t="str">
        <f>'Rekapitulace stavby'!AN8</f>
        <v>12. 3. 2024</v>
      </c>
      <c r="K12" s="35"/>
      <c r="L12" s="9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Z12" s="91" t="s">
        <v>116</v>
      </c>
      <c r="BA12" s="91" t="s">
        <v>3</v>
      </c>
      <c r="BB12" s="91" t="s">
        <v>3</v>
      </c>
      <c r="BC12" s="91" t="s">
        <v>117</v>
      </c>
      <c r="BD12" s="91" t="s">
        <v>82</v>
      </c>
    </row>
    <row r="13" spans="1:56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9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Z13" s="91" t="s">
        <v>118</v>
      </c>
      <c r="BA13" s="91" t="s">
        <v>3</v>
      </c>
      <c r="BB13" s="91" t="s">
        <v>3</v>
      </c>
      <c r="BC13" s="91" t="s">
        <v>119</v>
      </c>
      <c r="BD13" s="91" t="s">
        <v>82</v>
      </c>
    </row>
    <row r="14" spans="1:56" s="2" customFormat="1" ht="12" customHeight="1">
      <c r="A14" s="35"/>
      <c r="B14" s="36"/>
      <c r="C14" s="35"/>
      <c r="D14" s="30" t="s">
        <v>25</v>
      </c>
      <c r="E14" s="35"/>
      <c r="F14" s="35"/>
      <c r="G14" s="35"/>
      <c r="H14" s="35"/>
      <c r="I14" s="30" t="s">
        <v>26</v>
      </c>
      <c r="J14" s="28" t="s">
        <v>3</v>
      </c>
      <c r="K14" s="35"/>
      <c r="L14" s="9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Z14" s="91" t="s">
        <v>120</v>
      </c>
      <c r="BA14" s="91" t="s">
        <v>3</v>
      </c>
      <c r="BB14" s="91" t="s">
        <v>3</v>
      </c>
      <c r="BC14" s="91" t="s">
        <v>121</v>
      </c>
      <c r="BD14" s="91" t="s">
        <v>82</v>
      </c>
    </row>
    <row r="15" spans="1:56" s="2" customFormat="1" ht="18" customHeight="1">
      <c r="A15" s="35"/>
      <c r="B15" s="36"/>
      <c r="C15" s="35"/>
      <c r="D15" s="35"/>
      <c r="E15" s="28" t="s">
        <v>27</v>
      </c>
      <c r="F15" s="35"/>
      <c r="G15" s="35"/>
      <c r="H15" s="35"/>
      <c r="I15" s="30" t="s">
        <v>28</v>
      </c>
      <c r="J15" s="28" t="s">
        <v>3</v>
      </c>
      <c r="K15" s="35"/>
      <c r="L15" s="9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Z15" s="91" t="s">
        <v>122</v>
      </c>
      <c r="BA15" s="91" t="s">
        <v>3</v>
      </c>
      <c r="BB15" s="91" t="s">
        <v>3</v>
      </c>
      <c r="BC15" s="91" t="s">
        <v>123</v>
      </c>
      <c r="BD15" s="91" t="s">
        <v>82</v>
      </c>
    </row>
    <row r="16" spans="1:56" s="2" customFormat="1" ht="6.9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9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Z16" s="91" t="s">
        <v>124</v>
      </c>
      <c r="BA16" s="91" t="s">
        <v>3</v>
      </c>
      <c r="BB16" s="91" t="s">
        <v>3</v>
      </c>
      <c r="BC16" s="91" t="s">
        <v>82</v>
      </c>
      <c r="BD16" s="91" t="s">
        <v>82</v>
      </c>
    </row>
    <row r="17" spans="1:56" s="2" customFormat="1" ht="12" customHeight="1">
      <c r="A17" s="35"/>
      <c r="B17" s="36"/>
      <c r="C17" s="35"/>
      <c r="D17" s="30" t="s">
        <v>29</v>
      </c>
      <c r="E17" s="35"/>
      <c r="F17" s="35"/>
      <c r="G17" s="35"/>
      <c r="H17" s="35"/>
      <c r="I17" s="30" t="s">
        <v>26</v>
      </c>
      <c r="J17" s="31" t="str">
        <f>'Rekapitulace stavby'!AN13</f>
        <v>Vyplň údaj</v>
      </c>
      <c r="K17" s="35"/>
      <c r="L17" s="9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Z17" s="91" t="s">
        <v>125</v>
      </c>
      <c r="BA17" s="91" t="s">
        <v>3</v>
      </c>
      <c r="BB17" s="91" t="s">
        <v>3</v>
      </c>
      <c r="BC17" s="91" t="s">
        <v>126</v>
      </c>
      <c r="BD17" s="91" t="s">
        <v>82</v>
      </c>
    </row>
    <row r="18" spans="1:56" s="2" customFormat="1" ht="18" customHeight="1">
      <c r="A18" s="35"/>
      <c r="B18" s="36"/>
      <c r="C18" s="35"/>
      <c r="D18" s="35"/>
      <c r="E18" s="392" t="str">
        <f>'Rekapitulace stavby'!E14</f>
        <v>Vyplň údaj</v>
      </c>
      <c r="F18" s="384"/>
      <c r="G18" s="384"/>
      <c r="H18" s="384"/>
      <c r="I18" s="30" t="s">
        <v>28</v>
      </c>
      <c r="J18" s="31" t="str">
        <f>'Rekapitulace stavby'!AN14</f>
        <v>Vyplň údaj</v>
      </c>
      <c r="K18" s="35"/>
      <c r="L18" s="9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Z18" s="91" t="s">
        <v>127</v>
      </c>
      <c r="BA18" s="91" t="s">
        <v>3</v>
      </c>
      <c r="BB18" s="91" t="s">
        <v>3</v>
      </c>
      <c r="BC18" s="91" t="s">
        <v>128</v>
      </c>
      <c r="BD18" s="91" t="s">
        <v>82</v>
      </c>
    </row>
    <row r="19" spans="1:56" s="2" customFormat="1" ht="6.9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9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Z19" s="91" t="s">
        <v>129</v>
      </c>
      <c r="BA19" s="91" t="s">
        <v>3</v>
      </c>
      <c r="BB19" s="91" t="s">
        <v>3</v>
      </c>
      <c r="BC19" s="91" t="s">
        <v>130</v>
      </c>
      <c r="BD19" s="91" t="s">
        <v>82</v>
      </c>
    </row>
    <row r="20" spans="1:56" s="2" customFormat="1" ht="12" customHeight="1">
      <c r="A20" s="35"/>
      <c r="B20" s="36"/>
      <c r="C20" s="35"/>
      <c r="D20" s="30" t="s">
        <v>31</v>
      </c>
      <c r="E20" s="35"/>
      <c r="F20" s="35"/>
      <c r="G20" s="35"/>
      <c r="H20" s="35"/>
      <c r="I20" s="30" t="s">
        <v>26</v>
      </c>
      <c r="J20" s="28" t="s">
        <v>3</v>
      </c>
      <c r="K20" s="35"/>
      <c r="L20" s="9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Z20" s="91" t="s">
        <v>131</v>
      </c>
      <c r="BA20" s="91" t="s">
        <v>3</v>
      </c>
      <c r="BB20" s="91" t="s">
        <v>3</v>
      </c>
      <c r="BC20" s="91" t="s">
        <v>132</v>
      </c>
      <c r="BD20" s="91" t="s">
        <v>82</v>
      </c>
    </row>
    <row r="21" spans="1:56" s="2" customFormat="1" ht="18" customHeight="1">
      <c r="A21" s="35"/>
      <c r="B21" s="36"/>
      <c r="C21" s="35"/>
      <c r="D21" s="35"/>
      <c r="E21" s="28" t="s">
        <v>32</v>
      </c>
      <c r="F21" s="35"/>
      <c r="G21" s="35"/>
      <c r="H21" s="35"/>
      <c r="I21" s="30" t="s">
        <v>28</v>
      </c>
      <c r="J21" s="28" t="s">
        <v>3</v>
      </c>
      <c r="K21" s="35"/>
      <c r="L21" s="9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Z21" s="91" t="s">
        <v>133</v>
      </c>
      <c r="BA21" s="91" t="s">
        <v>3</v>
      </c>
      <c r="BB21" s="91" t="s">
        <v>3</v>
      </c>
      <c r="BC21" s="91" t="s">
        <v>134</v>
      </c>
      <c r="BD21" s="91" t="s">
        <v>82</v>
      </c>
    </row>
    <row r="22" spans="1:56" s="2" customFormat="1" ht="6.9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9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Z22" s="91" t="s">
        <v>135</v>
      </c>
      <c r="BA22" s="91" t="s">
        <v>3</v>
      </c>
      <c r="BB22" s="91" t="s">
        <v>3</v>
      </c>
      <c r="BC22" s="91" t="s">
        <v>136</v>
      </c>
      <c r="BD22" s="91" t="s">
        <v>82</v>
      </c>
    </row>
    <row r="23" spans="1:56" s="2" customFormat="1" ht="12" customHeight="1">
      <c r="A23" s="35"/>
      <c r="B23" s="36"/>
      <c r="C23" s="35"/>
      <c r="D23" s="30" t="s">
        <v>34</v>
      </c>
      <c r="E23" s="35"/>
      <c r="F23" s="35"/>
      <c r="G23" s="35"/>
      <c r="H23" s="35"/>
      <c r="I23" s="30" t="s">
        <v>26</v>
      </c>
      <c r="J23" s="28" t="s">
        <v>3</v>
      </c>
      <c r="K23" s="35"/>
      <c r="L23" s="9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Z23" s="91" t="s">
        <v>137</v>
      </c>
      <c r="BA23" s="91" t="s">
        <v>3</v>
      </c>
      <c r="BB23" s="91" t="s">
        <v>3</v>
      </c>
      <c r="BC23" s="91" t="s">
        <v>138</v>
      </c>
      <c r="BD23" s="91" t="s">
        <v>82</v>
      </c>
    </row>
    <row r="24" spans="1:56" s="2" customFormat="1" ht="18" customHeight="1">
      <c r="A24" s="35"/>
      <c r="B24" s="36"/>
      <c r="C24" s="35"/>
      <c r="D24" s="35"/>
      <c r="E24" s="28" t="s">
        <v>35</v>
      </c>
      <c r="F24" s="35"/>
      <c r="G24" s="35"/>
      <c r="H24" s="35"/>
      <c r="I24" s="30" t="s">
        <v>28</v>
      </c>
      <c r="J24" s="28" t="s">
        <v>3</v>
      </c>
      <c r="K24" s="35"/>
      <c r="L24" s="9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Z24" s="91" t="s">
        <v>139</v>
      </c>
      <c r="BA24" s="91" t="s">
        <v>3</v>
      </c>
      <c r="BB24" s="91" t="s">
        <v>3</v>
      </c>
      <c r="BC24" s="91" t="s">
        <v>140</v>
      </c>
      <c r="BD24" s="91" t="s">
        <v>82</v>
      </c>
    </row>
    <row r="25" spans="1:56" s="2" customFormat="1" ht="6.9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9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Z25" s="91" t="s">
        <v>141</v>
      </c>
      <c r="BA25" s="91" t="s">
        <v>3</v>
      </c>
      <c r="BB25" s="91" t="s">
        <v>3</v>
      </c>
      <c r="BC25" s="91" t="s">
        <v>142</v>
      </c>
      <c r="BD25" s="91" t="s">
        <v>82</v>
      </c>
    </row>
    <row r="26" spans="1:56" s="2" customFormat="1" ht="12" customHeight="1">
      <c r="A26" s="35"/>
      <c r="B26" s="36"/>
      <c r="C26" s="35"/>
      <c r="D26" s="30" t="s">
        <v>36</v>
      </c>
      <c r="E26" s="35"/>
      <c r="F26" s="35"/>
      <c r="G26" s="35"/>
      <c r="H26" s="35"/>
      <c r="I26" s="35"/>
      <c r="J26" s="35"/>
      <c r="K26" s="35"/>
      <c r="L26" s="9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Z26" s="91" t="s">
        <v>143</v>
      </c>
      <c r="BA26" s="91" t="s">
        <v>3</v>
      </c>
      <c r="BB26" s="91" t="s">
        <v>3</v>
      </c>
      <c r="BC26" s="91" t="s">
        <v>144</v>
      </c>
      <c r="BD26" s="91" t="s">
        <v>82</v>
      </c>
    </row>
    <row r="27" spans="1:56" s="8" customFormat="1" ht="16.5" customHeight="1">
      <c r="A27" s="94"/>
      <c r="B27" s="95"/>
      <c r="C27" s="94"/>
      <c r="D27" s="94"/>
      <c r="E27" s="388" t="s">
        <v>3</v>
      </c>
      <c r="F27" s="388"/>
      <c r="G27" s="388"/>
      <c r="H27" s="388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Z27" s="97" t="s">
        <v>145</v>
      </c>
      <c r="BA27" s="97" t="s">
        <v>3</v>
      </c>
      <c r="BB27" s="97" t="s">
        <v>3</v>
      </c>
      <c r="BC27" s="97" t="s">
        <v>146</v>
      </c>
      <c r="BD27" s="97" t="s">
        <v>82</v>
      </c>
    </row>
    <row r="28" spans="1:56" s="2" customFormat="1" ht="6.9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9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Z28" s="91" t="s">
        <v>147</v>
      </c>
      <c r="BA28" s="91" t="s">
        <v>3</v>
      </c>
      <c r="BB28" s="91" t="s">
        <v>3</v>
      </c>
      <c r="BC28" s="91" t="s">
        <v>148</v>
      </c>
      <c r="BD28" s="91" t="s">
        <v>82</v>
      </c>
    </row>
    <row r="29" spans="1:56" s="2" customFormat="1" ht="6.9" customHeight="1">
      <c r="A29" s="35"/>
      <c r="B29" s="36"/>
      <c r="C29" s="35"/>
      <c r="D29" s="64"/>
      <c r="E29" s="64"/>
      <c r="F29" s="64"/>
      <c r="G29" s="64"/>
      <c r="H29" s="64"/>
      <c r="I29" s="64"/>
      <c r="J29" s="64"/>
      <c r="K29" s="64"/>
      <c r="L29" s="9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Z29" s="91" t="s">
        <v>149</v>
      </c>
      <c r="BA29" s="91" t="s">
        <v>3</v>
      </c>
      <c r="BB29" s="91" t="s">
        <v>3</v>
      </c>
      <c r="BC29" s="91" t="s">
        <v>150</v>
      </c>
      <c r="BD29" s="91" t="s">
        <v>82</v>
      </c>
    </row>
    <row r="30" spans="1:56" s="2" customFormat="1" ht="25.35" customHeight="1">
      <c r="A30" s="35"/>
      <c r="B30" s="36"/>
      <c r="C30" s="35"/>
      <c r="D30" s="98" t="s">
        <v>38</v>
      </c>
      <c r="E30" s="35"/>
      <c r="F30" s="35"/>
      <c r="G30" s="35"/>
      <c r="H30" s="35"/>
      <c r="I30" s="35"/>
      <c r="J30" s="69">
        <f>ROUND(J102, 2)</f>
        <v>0</v>
      </c>
      <c r="K30" s="35"/>
      <c r="L30" s="9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Z30" s="91" t="s">
        <v>151</v>
      </c>
      <c r="BA30" s="91" t="s">
        <v>3</v>
      </c>
      <c r="BB30" s="91" t="s">
        <v>3</v>
      </c>
      <c r="BC30" s="91" t="s">
        <v>152</v>
      </c>
      <c r="BD30" s="91" t="s">
        <v>82</v>
      </c>
    </row>
    <row r="31" spans="1:56" s="2" customFormat="1" ht="6.9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3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56" s="2" customFormat="1" ht="14.4" customHeight="1">
      <c r="A32" s="35"/>
      <c r="B32" s="36"/>
      <c r="C32" s="35"/>
      <c r="D32" s="35"/>
      <c r="E32" s="35"/>
      <c r="F32" s="39" t="s">
        <v>40</v>
      </c>
      <c r="G32" s="35"/>
      <c r="H32" s="35"/>
      <c r="I32" s="39" t="s">
        <v>39</v>
      </c>
      <c r="J32" s="39" t="s">
        <v>41</v>
      </c>
      <c r="K32" s="35"/>
      <c r="L32" s="9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36"/>
      <c r="C33" s="35"/>
      <c r="D33" s="99" t="s">
        <v>42</v>
      </c>
      <c r="E33" s="30" t="s">
        <v>43</v>
      </c>
      <c r="F33" s="100">
        <f>ROUND((SUM(BE102:BE614)),  2)</f>
        <v>0</v>
      </c>
      <c r="G33" s="35"/>
      <c r="H33" s="35"/>
      <c r="I33" s="101">
        <v>0.21</v>
      </c>
      <c r="J33" s="100">
        <f>ROUND(((SUM(BE102:BE614))*I33),  2)</f>
        <v>0</v>
      </c>
      <c r="K33" s="35"/>
      <c r="L33" s="9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36"/>
      <c r="C34" s="35"/>
      <c r="D34" s="35"/>
      <c r="E34" s="30" t="s">
        <v>44</v>
      </c>
      <c r="F34" s="100">
        <f>ROUND((SUM(BF102:BF614)),  2)</f>
        <v>0</v>
      </c>
      <c r="G34" s="35"/>
      <c r="H34" s="35"/>
      <c r="I34" s="101">
        <v>0.12</v>
      </c>
      <c r="J34" s="100">
        <f>ROUND(((SUM(BF102:BF614))*I34),  2)</f>
        <v>0</v>
      </c>
      <c r="K34" s="35"/>
      <c r="L34" s="9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36"/>
      <c r="C35" s="35"/>
      <c r="D35" s="35"/>
      <c r="E35" s="30" t="s">
        <v>45</v>
      </c>
      <c r="F35" s="100">
        <f>ROUND((SUM(BG102:BG614)),  2)</f>
        <v>0</v>
      </c>
      <c r="G35" s="35"/>
      <c r="H35" s="35"/>
      <c r="I35" s="101">
        <v>0.21</v>
      </c>
      <c r="J35" s="100">
        <f>0</f>
        <v>0</v>
      </c>
      <c r="K35" s="35"/>
      <c r="L35" s="9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36"/>
      <c r="C36" s="35"/>
      <c r="D36" s="35"/>
      <c r="E36" s="30" t="s">
        <v>46</v>
      </c>
      <c r="F36" s="100">
        <f>ROUND((SUM(BH102:BH614)),  2)</f>
        <v>0</v>
      </c>
      <c r="G36" s="35"/>
      <c r="H36" s="35"/>
      <c r="I36" s="101">
        <v>0.12</v>
      </c>
      <c r="J36" s="100">
        <f>0</f>
        <v>0</v>
      </c>
      <c r="K36" s="35"/>
      <c r="L36" s="9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36"/>
      <c r="C37" s="35"/>
      <c r="D37" s="35"/>
      <c r="E37" s="30" t="s">
        <v>47</v>
      </c>
      <c r="F37" s="100">
        <f>ROUND((SUM(BI102:BI614)),  2)</f>
        <v>0</v>
      </c>
      <c r="G37" s="35"/>
      <c r="H37" s="35"/>
      <c r="I37" s="101">
        <v>0</v>
      </c>
      <c r="J37" s="100">
        <f>0</f>
        <v>0</v>
      </c>
      <c r="K37" s="35"/>
      <c r="L37" s="9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9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36"/>
      <c r="C39" s="102"/>
      <c r="D39" s="103" t="s">
        <v>48</v>
      </c>
      <c r="E39" s="58"/>
      <c r="F39" s="58"/>
      <c r="G39" s="104" t="s">
        <v>49</v>
      </c>
      <c r="H39" s="105" t="s">
        <v>50</v>
      </c>
      <c r="I39" s="58"/>
      <c r="J39" s="106">
        <f>SUM(J30:J37)</f>
        <v>0</v>
      </c>
      <c r="K39" s="107"/>
      <c r="L39" s="9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9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" customHeight="1">
      <c r="A44" s="35"/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9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" customHeight="1">
      <c r="A45" s="35"/>
      <c r="B45" s="36"/>
      <c r="C45" s="24" t="s">
        <v>153</v>
      </c>
      <c r="D45" s="35"/>
      <c r="E45" s="35"/>
      <c r="F45" s="35"/>
      <c r="G45" s="35"/>
      <c r="H45" s="35"/>
      <c r="I45" s="35"/>
      <c r="J45" s="35"/>
      <c r="K45" s="35"/>
      <c r="L45" s="93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" customHeight="1">
      <c r="A46" s="35"/>
      <c r="B46" s="36"/>
      <c r="C46" s="35"/>
      <c r="D46" s="35"/>
      <c r="E46" s="35"/>
      <c r="F46" s="35"/>
      <c r="G46" s="35"/>
      <c r="H46" s="35"/>
      <c r="I46" s="35"/>
      <c r="J46" s="35"/>
      <c r="K46" s="35"/>
      <c r="L46" s="93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17</v>
      </c>
      <c r="D47" s="35"/>
      <c r="E47" s="35"/>
      <c r="F47" s="35"/>
      <c r="G47" s="35"/>
      <c r="H47" s="35"/>
      <c r="I47" s="35"/>
      <c r="J47" s="35"/>
      <c r="K47" s="35"/>
      <c r="L47" s="93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5"/>
      <c r="D48" s="35"/>
      <c r="E48" s="390" t="str">
        <f>E7</f>
        <v>Střední odborná škola a Střední odborné učiliště Nymburk</v>
      </c>
      <c r="F48" s="391"/>
      <c r="G48" s="391"/>
      <c r="H48" s="391"/>
      <c r="I48" s="35"/>
      <c r="J48" s="35"/>
      <c r="K48" s="35"/>
      <c r="L48" s="9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106</v>
      </c>
      <c r="D49" s="35"/>
      <c r="E49" s="35"/>
      <c r="F49" s="35"/>
      <c r="G49" s="35"/>
      <c r="H49" s="35"/>
      <c r="I49" s="35"/>
      <c r="J49" s="35"/>
      <c r="K49" s="35"/>
      <c r="L49" s="9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30" customHeight="1">
      <c r="A50" s="35"/>
      <c r="B50" s="36"/>
      <c r="C50" s="35"/>
      <c r="D50" s="35"/>
      <c r="E50" s="367" t="str">
        <f>E9</f>
        <v>01 - Osazení vjezdových vrat do stávajícího objektu-stavební část</v>
      </c>
      <c r="F50" s="389"/>
      <c r="G50" s="389"/>
      <c r="H50" s="389"/>
      <c r="I50" s="35"/>
      <c r="J50" s="35"/>
      <c r="K50" s="35"/>
      <c r="L50" s="9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" customHeight="1">
      <c r="A51" s="35"/>
      <c r="B51" s="36"/>
      <c r="C51" s="35"/>
      <c r="D51" s="35"/>
      <c r="E51" s="35"/>
      <c r="F51" s="35"/>
      <c r="G51" s="35"/>
      <c r="H51" s="35"/>
      <c r="I51" s="35"/>
      <c r="J51" s="35"/>
      <c r="K51" s="35"/>
      <c r="L51" s="9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5"/>
      <c r="E52" s="35"/>
      <c r="F52" s="28" t="str">
        <f>F12</f>
        <v>V Kolonii 1804</v>
      </c>
      <c r="G52" s="35"/>
      <c r="H52" s="35"/>
      <c r="I52" s="30" t="s">
        <v>23</v>
      </c>
      <c r="J52" s="53" t="str">
        <f>IF(J12="","",J12)</f>
        <v>12. 3. 2024</v>
      </c>
      <c r="K52" s="35"/>
      <c r="L52" s="9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" customHeight="1">
      <c r="A53" s="35"/>
      <c r="B53" s="36"/>
      <c r="C53" s="35"/>
      <c r="D53" s="35"/>
      <c r="E53" s="35"/>
      <c r="F53" s="35"/>
      <c r="G53" s="35"/>
      <c r="H53" s="35"/>
      <c r="I53" s="35"/>
      <c r="J53" s="35"/>
      <c r="K53" s="35"/>
      <c r="L53" s="93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15" customHeight="1">
      <c r="A54" s="35"/>
      <c r="B54" s="36"/>
      <c r="C54" s="30" t="s">
        <v>25</v>
      </c>
      <c r="D54" s="35"/>
      <c r="E54" s="35"/>
      <c r="F54" s="28" t="str">
        <f>E15</f>
        <v>SOŠ +SOU Nymburk,V kolonii 1804</v>
      </c>
      <c r="G54" s="35"/>
      <c r="H54" s="35"/>
      <c r="I54" s="30" t="s">
        <v>31</v>
      </c>
      <c r="J54" s="33" t="s">
        <v>1757</v>
      </c>
      <c r="K54" s="35"/>
      <c r="L54" s="93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15" customHeight="1">
      <c r="A55" s="35"/>
      <c r="B55" s="36"/>
      <c r="C55" s="30" t="s">
        <v>29</v>
      </c>
      <c r="D55" s="35"/>
      <c r="E55" s="35"/>
      <c r="F55" s="28" t="str">
        <f>IF(E18="","",E18)</f>
        <v>Vyplň údaj</v>
      </c>
      <c r="G55" s="35"/>
      <c r="H55" s="35"/>
      <c r="I55" s="30" t="s">
        <v>34</v>
      </c>
      <c r="J55" s="33" t="str">
        <f>E24</f>
        <v>ing.I.Prágrová</v>
      </c>
      <c r="K55" s="35"/>
      <c r="L55" s="93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5"/>
      <c r="D56" s="35"/>
      <c r="E56" s="35"/>
      <c r="F56" s="35"/>
      <c r="G56" s="35"/>
      <c r="H56" s="35"/>
      <c r="I56" s="35"/>
      <c r="J56" s="35"/>
      <c r="K56" s="35"/>
      <c r="L56" s="9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08" t="s">
        <v>154</v>
      </c>
      <c r="D57" s="102"/>
      <c r="E57" s="102"/>
      <c r="F57" s="102"/>
      <c r="G57" s="102"/>
      <c r="H57" s="102"/>
      <c r="I57" s="102"/>
      <c r="J57" s="109" t="s">
        <v>155</v>
      </c>
      <c r="K57" s="102"/>
      <c r="L57" s="9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5"/>
      <c r="D58" s="35"/>
      <c r="E58" s="35"/>
      <c r="F58" s="35"/>
      <c r="G58" s="35"/>
      <c r="H58" s="35"/>
      <c r="I58" s="35"/>
      <c r="J58" s="35"/>
      <c r="K58" s="35"/>
      <c r="L58" s="9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8" customHeight="1">
      <c r="A59" s="35"/>
      <c r="B59" s="36"/>
      <c r="C59" s="110" t="s">
        <v>70</v>
      </c>
      <c r="D59" s="35"/>
      <c r="E59" s="35"/>
      <c r="F59" s="35"/>
      <c r="G59" s="35"/>
      <c r="H59" s="35"/>
      <c r="I59" s="35"/>
      <c r="J59" s="69">
        <f>J102</f>
        <v>0</v>
      </c>
      <c r="K59" s="35"/>
      <c r="L59" s="9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20" t="s">
        <v>156</v>
      </c>
    </row>
    <row r="60" spans="1:47" s="9" customFormat="1" ht="24.9" customHeight="1">
      <c r="B60" s="111"/>
      <c r="D60" s="112" t="s">
        <v>157</v>
      </c>
      <c r="E60" s="113"/>
      <c r="F60" s="113"/>
      <c r="G60" s="113"/>
      <c r="H60" s="113"/>
      <c r="I60" s="113"/>
      <c r="J60" s="114">
        <f>J103</f>
        <v>0</v>
      </c>
      <c r="L60" s="111"/>
    </row>
    <row r="61" spans="1:47" s="10" customFormat="1" ht="19.95" customHeight="1">
      <c r="B61" s="115"/>
      <c r="D61" s="116" t="s">
        <v>158</v>
      </c>
      <c r="E61" s="117"/>
      <c r="F61" s="117"/>
      <c r="G61" s="117"/>
      <c r="H61" s="117"/>
      <c r="I61" s="117"/>
      <c r="J61" s="118">
        <f>J104</f>
        <v>0</v>
      </c>
      <c r="L61" s="115"/>
    </row>
    <row r="62" spans="1:47" s="10" customFormat="1" ht="19.95" customHeight="1">
      <c r="B62" s="115"/>
      <c r="D62" s="116" t="s">
        <v>159</v>
      </c>
      <c r="E62" s="117"/>
      <c r="F62" s="117"/>
      <c r="G62" s="117"/>
      <c r="H62" s="117"/>
      <c r="I62" s="117"/>
      <c r="J62" s="118">
        <f>J133</f>
        <v>0</v>
      </c>
      <c r="L62" s="115"/>
    </row>
    <row r="63" spans="1:47" s="10" customFormat="1" ht="19.95" customHeight="1">
      <c r="B63" s="115"/>
      <c r="D63" s="116" t="s">
        <v>160</v>
      </c>
      <c r="E63" s="117"/>
      <c r="F63" s="117"/>
      <c r="G63" s="117"/>
      <c r="H63" s="117"/>
      <c r="I63" s="117"/>
      <c r="J63" s="118">
        <f>J155</f>
        <v>0</v>
      </c>
      <c r="L63" s="115"/>
    </row>
    <row r="64" spans="1:47" s="10" customFormat="1" ht="19.95" customHeight="1">
      <c r="B64" s="115"/>
      <c r="D64" s="116" t="s">
        <v>161</v>
      </c>
      <c r="E64" s="117"/>
      <c r="F64" s="117"/>
      <c r="G64" s="117"/>
      <c r="H64" s="117"/>
      <c r="I64" s="117"/>
      <c r="J64" s="118">
        <f>J198</f>
        <v>0</v>
      </c>
      <c r="L64" s="115"/>
    </row>
    <row r="65" spans="2:12" s="10" customFormat="1" ht="19.95" customHeight="1">
      <c r="B65" s="115"/>
      <c r="D65" s="116" t="s">
        <v>162</v>
      </c>
      <c r="E65" s="117"/>
      <c r="F65" s="117"/>
      <c r="G65" s="117"/>
      <c r="H65" s="117"/>
      <c r="I65" s="117"/>
      <c r="J65" s="118">
        <f>J213</f>
        <v>0</v>
      </c>
      <c r="L65" s="115"/>
    </row>
    <row r="66" spans="2:12" s="10" customFormat="1" ht="19.95" customHeight="1">
      <c r="B66" s="115"/>
      <c r="D66" s="116" t="s">
        <v>163</v>
      </c>
      <c r="E66" s="117"/>
      <c r="F66" s="117"/>
      <c r="G66" s="117"/>
      <c r="H66" s="117"/>
      <c r="I66" s="117"/>
      <c r="J66" s="118">
        <f>J284</f>
        <v>0</v>
      </c>
      <c r="L66" s="115"/>
    </row>
    <row r="67" spans="2:12" s="10" customFormat="1" ht="19.95" customHeight="1">
      <c r="B67" s="115"/>
      <c r="D67" s="116" t="s">
        <v>164</v>
      </c>
      <c r="E67" s="117"/>
      <c r="F67" s="117"/>
      <c r="G67" s="117"/>
      <c r="H67" s="117"/>
      <c r="I67" s="117"/>
      <c r="J67" s="118">
        <f>J410</f>
        <v>0</v>
      </c>
      <c r="L67" s="115"/>
    </row>
    <row r="68" spans="2:12" s="10" customFormat="1" ht="19.95" customHeight="1">
      <c r="B68" s="115"/>
      <c r="D68" s="116" t="s">
        <v>165</v>
      </c>
      <c r="E68" s="117"/>
      <c r="F68" s="117"/>
      <c r="G68" s="117"/>
      <c r="H68" s="117"/>
      <c r="I68" s="117"/>
      <c r="J68" s="118">
        <f>J419</f>
        <v>0</v>
      </c>
      <c r="L68" s="115"/>
    </row>
    <row r="69" spans="2:12" s="9" customFormat="1" ht="24.9" customHeight="1">
      <c r="B69" s="111"/>
      <c r="D69" s="112" t="s">
        <v>166</v>
      </c>
      <c r="E69" s="113"/>
      <c r="F69" s="113"/>
      <c r="G69" s="113"/>
      <c r="H69" s="113"/>
      <c r="I69" s="113"/>
      <c r="J69" s="114">
        <f>J422</f>
        <v>0</v>
      </c>
      <c r="L69" s="111"/>
    </row>
    <row r="70" spans="2:12" s="10" customFormat="1" ht="19.95" customHeight="1">
      <c r="B70" s="115"/>
      <c r="D70" s="116" t="s">
        <v>167</v>
      </c>
      <c r="E70" s="117"/>
      <c r="F70" s="117"/>
      <c r="G70" s="117"/>
      <c r="H70" s="117"/>
      <c r="I70" s="117"/>
      <c r="J70" s="118">
        <f>J423</f>
        <v>0</v>
      </c>
      <c r="L70" s="115"/>
    </row>
    <row r="71" spans="2:12" s="10" customFormat="1" ht="19.95" customHeight="1">
      <c r="B71" s="115"/>
      <c r="D71" s="116" t="s">
        <v>168</v>
      </c>
      <c r="E71" s="117"/>
      <c r="F71" s="117"/>
      <c r="G71" s="117"/>
      <c r="H71" s="117"/>
      <c r="I71" s="117"/>
      <c r="J71" s="118">
        <f>J440</f>
        <v>0</v>
      </c>
      <c r="L71" s="115"/>
    </row>
    <row r="72" spans="2:12" s="10" customFormat="1" ht="19.95" customHeight="1">
      <c r="B72" s="115"/>
      <c r="D72" s="116" t="s">
        <v>169</v>
      </c>
      <c r="E72" s="117"/>
      <c r="F72" s="117"/>
      <c r="G72" s="117"/>
      <c r="H72" s="117"/>
      <c r="I72" s="117"/>
      <c r="J72" s="118">
        <f>J449</f>
        <v>0</v>
      </c>
      <c r="L72" s="115"/>
    </row>
    <row r="73" spans="2:12" s="10" customFormat="1" ht="19.95" customHeight="1">
      <c r="B73" s="115"/>
      <c r="D73" s="116" t="s">
        <v>170</v>
      </c>
      <c r="E73" s="117"/>
      <c r="F73" s="117"/>
      <c r="G73" s="117"/>
      <c r="H73" s="117"/>
      <c r="I73" s="117"/>
      <c r="J73" s="118">
        <f>J454</f>
        <v>0</v>
      </c>
      <c r="L73" s="115"/>
    </row>
    <row r="74" spans="2:12" s="10" customFormat="1" ht="19.95" customHeight="1">
      <c r="B74" s="115"/>
      <c r="D74" s="116" t="s">
        <v>171</v>
      </c>
      <c r="E74" s="117"/>
      <c r="F74" s="117"/>
      <c r="G74" s="117"/>
      <c r="H74" s="117"/>
      <c r="I74" s="117"/>
      <c r="J74" s="118">
        <f>J467</f>
        <v>0</v>
      </c>
      <c r="L74" s="115"/>
    </row>
    <row r="75" spans="2:12" s="10" customFormat="1" ht="19.95" customHeight="1">
      <c r="B75" s="115"/>
      <c r="D75" s="116" t="s">
        <v>172</v>
      </c>
      <c r="E75" s="117"/>
      <c r="F75" s="117"/>
      <c r="G75" s="117"/>
      <c r="H75" s="117"/>
      <c r="I75" s="117"/>
      <c r="J75" s="118">
        <f>J476</f>
        <v>0</v>
      </c>
      <c r="L75" s="115"/>
    </row>
    <row r="76" spans="2:12" s="10" customFormat="1" ht="19.95" customHeight="1">
      <c r="B76" s="115"/>
      <c r="D76" s="116" t="s">
        <v>173</v>
      </c>
      <c r="E76" s="117"/>
      <c r="F76" s="117"/>
      <c r="G76" s="117"/>
      <c r="H76" s="117"/>
      <c r="I76" s="117"/>
      <c r="J76" s="118">
        <f>J490</f>
        <v>0</v>
      </c>
      <c r="L76" s="115"/>
    </row>
    <row r="77" spans="2:12" s="10" customFormat="1" ht="19.95" customHeight="1">
      <c r="B77" s="115"/>
      <c r="D77" s="116" t="s">
        <v>174</v>
      </c>
      <c r="E77" s="117"/>
      <c r="F77" s="117"/>
      <c r="G77" s="117"/>
      <c r="H77" s="117"/>
      <c r="I77" s="117"/>
      <c r="J77" s="118">
        <f>J514</f>
        <v>0</v>
      </c>
      <c r="L77" s="115"/>
    </row>
    <row r="78" spans="2:12" s="10" customFormat="1" ht="19.95" customHeight="1">
      <c r="B78" s="115"/>
      <c r="D78" s="116" t="s">
        <v>175</v>
      </c>
      <c r="E78" s="117"/>
      <c r="F78" s="117"/>
      <c r="G78" s="117"/>
      <c r="H78" s="117"/>
      <c r="I78" s="117"/>
      <c r="J78" s="118">
        <f>J539</f>
        <v>0</v>
      </c>
      <c r="L78" s="115"/>
    </row>
    <row r="79" spans="2:12" s="10" customFormat="1" ht="19.95" customHeight="1">
      <c r="B79" s="115"/>
      <c r="D79" s="116" t="s">
        <v>176</v>
      </c>
      <c r="E79" s="117"/>
      <c r="F79" s="117"/>
      <c r="G79" s="117"/>
      <c r="H79" s="117"/>
      <c r="I79" s="117"/>
      <c r="J79" s="118">
        <f>J553</f>
        <v>0</v>
      </c>
      <c r="L79" s="115"/>
    </row>
    <row r="80" spans="2:12" s="10" customFormat="1" ht="19.95" customHeight="1">
      <c r="B80" s="115"/>
      <c r="D80" s="116" t="s">
        <v>177</v>
      </c>
      <c r="E80" s="117"/>
      <c r="F80" s="117"/>
      <c r="G80" s="117"/>
      <c r="H80" s="117"/>
      <c r="I80" s="117"/>
      <c r="J80" s="118">
        <f>J595</f>
        <v>0</v>
      </c>
      <c r="L80" s="115"/>
    </row>
    <row r="81" spans="1:31" s="9" customFormat="1" ht="24.9" customHeight="1">
      <c r="B81" s="111"/>
      <c r="D81" s="112" t="s">
        <v>178</v>
      </c>
      <c r="E81" s="113"/>
      <c r="F81" s="113"/>
      <c r="G81" s="113"/>
      <c r="H81" s="113"/>
      <c r="I81" s="113"/>
      <c r="J81" s="114">
        <f>J612</f>
        <v>0</v>
      </c>
      <c r="L81" s="111"/>
    </row>
    <row r="82" spans="1:31" s="10" customFormat="1" ht="19.95" customHeight="1">
      <c r="B82" s="115"/>
      <c r="D82" s="116" t="s">
        <v>179</v>
      </c>
      <c r="E82" s="117"/>
      <c r="F82" s="117"/>
      <c r="G82" s="117"/>
      <c r="H82" s="117"/>
      <c r="I82" s="117"/>
      <c r="J82" s="118">
        <f>J613</f>
        <v>0</v>
      </c>
      <c r="L82" s="115"/>
    </row>
    <row r="83" spans="1:31" s="2" customFormat="1" ht="21.7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9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6.9" customHeight="1">
      <c r="A84" s="35"/>
      <c r="B84" s="45"/>
      <c r="C84" s="46"/>
      <c r="D84" s="46"/>
      <c r="E84" s="46"/>
      <c r="F84" s="46"/>
      <c r="G84" s="46"/>
      <c r="H84" s="46"/>
      <c r="I84" s="46"/>
      <c r="J84" s="46"/>
      <c r="K84" s="46"/>
      <c r="L84" s="9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8" spans="1:31" s="2" customFormat="1" ht="6.9" customHeight="1">
      <c r="A88" s="35"/>
      <c r="B88" s="47"/>
      <c r="C88" s="48"/>
      <c r="D88" s="48"/>
      <c r="E88" s="48"/>
      <c r="F88" s="48"/>
      <c r="G88" s="48"/>
      <c r="H88" s="48"/>
      <c r="I88" s="48"/>
      <c r="J88" s="48"/>
      <c r="K88" s="48"/>
      <c r="L88" s="93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24.9" customHeight="1">
      <c r="A89" s="35"/>
      <c r="B89" s="36"/>
      <c r="C89" s="24" t="s">
        <v>180</v>
      </c>
      <c r="D89" s="35"/>
      <c r="E89" s="35"/>
      <c r="F89" s="35"/>
      <c r="G89" s="35"/>
      <c r="H89" s="35"/>
      <c r="I89" s="35"/>
      <c r="J89" s="35"/>
      <c r="K89" s="35"/>
      <c r="L89" s="9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9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17</v>
      </c>
      <c r="D91" s="35"/>
      <c r="E91" s="35"/>
      <c r="F91" s="35"/>
      <c r="G91" s="35"/>
      <c r="H91" s="35"/>
      <c r="I91" s="35"/>
      <c r="J91" s="35"/>
      <c r="K91" s="35"/>
      <c r="L91" s="9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6.5" customHeight="1">
      <c r="A92" s="35"/>
      <c r="B92" s="36"/>
      <c r="C92" s="35"/>
      <c r="D92" s="35"/>
      <c r="E92" s="390" t="str">
        <f>E7</f>
        <v>Střední odborná škola a Střední odborné učiliště Nymburk</v>
      </c>
      <c r="F92" s="391"/>
      <c r="G92" s="391"/>
      <c r="H92" s="391"/>
      <c r="I92" s="35"/>
      <c r="J92" s="35"/>
      <c r="K92" s="35"/>
      <c r="L92" s="9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106</v>
      </c>
      <c r="D93" s="35"/>
      <c r="E93" s="35"/>
      <c r="F93" s="35"/>
      <c r="G93" s="35"/>
      <c r="H93" s="35"/>
      <c r="I93" s="35"/>
      <c r="J93" s="35"/>
      <c r="K93" s="35"/>
      <c r="L93" s="9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30" customHeight="1">
      <c r="A94" s="35"/>
      <c r="B94" s="36"/>
      <c r="C94" s="35"/>
      <c r="D94" s="35"/>
      <c r="E94" s="367" t="str">
        <f>E9</f>
        <v>01 - Osazení vjezdových vrat do stávajícího objektu-stavební část</v>
      </c>
      <c r="F94" s="389"/>
      <c r="G94" s="389"/>
      <c r="H94" s="389"/>
      <c r="I94" s="35"/>
      <c r="J94" s="35"/>
      <c r="K94" s="35"/>
      <c r="L94" s="9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6.9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9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2" customHeight="1">
      <c r="A96" s="35"/>
      <c r="B96" s="36"/>
      <c r="C96" s="30" t="s">
        <v>21</v>
      </c>
      <c r="D96" s="35"/>
      <c r="E96" s="35"/>
      <c r="F96" s="28" t="str">
        <f>F12</f>
        <v>V Kolonii 1804</v>
      </c>
      <c r="G96" s="35"/>
      <c r="H96" s="35"/>
      <c r="I96" s="30" t="s">
        <v>23</v>
      </c>
      <c r="J96" s="53" t="str">
        <f>IF(J12="","",J12)</f>
        <v>12. 3. 2024</v>
      </c>
      <c r="K96" s="35"/>
      <c r="L96" s="93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6.9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93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15.15" customHeight="1">
      <c r="A98" s="35"/>
      <c r="B98" s="36"/>
      <c r="C98" s="30" t="s">
        <v>25</v>
      </c>
      <c r="D98" s="35"/>
      <c r="E98" s="35"/>
      <c r="F98" s="28" t="str">
        <f>E15</f>
        <v>SOŠ +SOU Nymburk,V kolonii 1804</v>
      </c>
      <c r="G98" s="35"/>
      <c r="H98" s="35"/>
      <c r="I98" s="30" t="s">
        <v>31</v>
      </c>
      <c r="J98" s="33" t="str">
        <f>E21</f>
        <v>ing.Hana  Pospíšilová</v>
      </c>
      <c r="K98" s="35"/>
      <c r="L98" s="93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2" customFormat="1" ht="15.15" customHeight="1">
      <c r="A99" s="35"/>
      <c r="B99" s="36"/>
      <c r="C99" s="30" t="s">
        <v>29</v>
      </c>
      <c r="D99" s="35"/>
      <c r="E99" s="35"/>
      <c r="F99" s="28" t="str">
        <f>IF(E18="","",E18)</f>
        <v>Vyplň údaj</v>
      </c>
      <c r="G99" s="35"/>
      <c r="H99" s="35"/>
      <c r="I99" s="30" t="s">
        <v>34</v>
      </c>
      <c r="J99" s="33" t="str">
        <f>E24</f>
        <v>ing.I.Prágrová</v>
      </c>
      <c r="K99" s="35"/>
      <c r="L99" s="93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65" s="2" customFormat="1" ht="10.35" customHeight="1">
      <c r="A100" s="35"/>
      <c r="B100" s="36"/>
      <c r="C100" s="35"/>
      <c r="D100" s="35"/>
      <c r="E100" s="35"/>
      <c r="F100" s="35"/>
      <c r="G100" s="35"/>
      <c r="H100" s="35"/>
      <c r="I100" s="35"/>
      <c r="J100" s="35"/>
      <c r="K100" s="35"/>
      <c r="L100" s="93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65" s="11" customFormat="1" ht="29.25" customHeight="1">
      <c r="A101" s="119"/>
      <c r="B101" s="120"/>
      <c r="C101" s="121" t="s">
        <v>181</v>
      </c>
      <c r="D101" s="122" t="s">
        <v>57</v>
      </c>
      <c r="E101" s="122" t="s">
        <v>53</v>
      </c>
      <c r="F101" s="122" t="s">
        <v>54</v>
      </c>
      <c r="G101" s="122" t="s">
        <v>182</v>
      </c>
      <c r="H101" s="122" t="s">
        <v>183</v>
      </c>
      <c r="I101" s="122" t="s">
        <v>184</v>
      </c>
      <c r="J101" s="123" t="s">
        <v>155</v>
      </c>
      <c r="K101" s="124" t="s">
        <v>185</v>
      </c>
      <c r="L101" s="125"/>
      <c r="M101" s="60" t="s">
        <v>3</v>
      </c>
      <c r="N101" s="61" t="s">
        <v>42</v>
      </c>
      <c r="O101" s="61" t="s">
        <v>186</v>
      </c>
      <c r="P101" s="61" t="s">
        <v>187</v>
      </c>
      <c r="Q101" s="61" t="s">
        <v>188</v>
      </c>
      <c r="R101" s="61" t="s">
        <v>189</v>
      </c>
      <c r="S101" s="61" t="s">
        <v>190</v>
      </c>
      <c r="T101" s="62" t="s">
        <v>191</v>
      </c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</row>
    <row r="102" spans="1:65" s="2" customFormat="1" ht="22.8" customHeight="1">
      <c r="A102" s="35"/>
      <c r="B102" s="36"/>
      <c r="C102" s="67" t="s">
        <v>192</v>
      </c>
      <c r="D102" s="35"/>
      <c r="E102" s="35"/>
      <c r="F102" s="35"/>
      <c r="G102" s="35"/>
      <c r="H102" s="35"/>
      <c r="I102" s="35"/>
      <c r="J102" s="126">
        <f>BK102</f>
        <v>0</v>
      </c>
      <c r="K102" s="35"/>
      <c r="L102" s="36"/>
      <c r="M102" s="63"/>
      <c r="N102" s="54"/>
      <c r="O102" s="64"/>
      <c r="P102" s="127">
        <f>P103+P422+P612</f>
        <v>0</v>
      </c>
      <c r="Q102" s="64"/>
      <c r="R102" s="127">
        <f>R103+R422+R612</f>
        <v>115.27453762</v>
      </c>
      <c r="S102" s="64"/>
      <c r="T102" s="128">
        <f>T103+T422+T612</f>
        <v>26.239717160000001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20" t="s">
        <v>71</v>
      </c>
      <c r="AU102" s="20" t="s">
        <v>156</v>
      </c>
      <c r="BK102" s="129">
        <f>BK103+BK422+BK612</f>
        <v>0</v>
      </c>
    </row>
    <row r="103" spans="1:65" s="12" customFormat="1" ht="25.95" customHeight="1">
      <c r="B103" s="130"/>
      <c r="D103" s="131" t="s">
        <v>71</v>
      </c>
      <c r="E103" s="132" t="s">
        <v>193</v>
      </c>
      <c r="F103" s="132" t="s">
        <v>194</v>
      </c>
      <c r="I103" s="133"/>
      <c r="J103" s="134">
        <f>BK103</f>
        <v>0</v>
      </c>
      <c r="L103" s="130"/>
      <c r="M103" s="135"/>
      <c r="N103" s="136"/>
      <c r="O103" s="136"/>
      <c r="P103" s="137">
        <f>P104+P133+P155+P198+P213+P284+P410+P419</f>
        <v>0</v>
      </c>
      <c r="Q103" s="136"/>
      <c r="R103" s="137">
        <f>R104+R133+R155+R198+R213+R284+R410+R419</f>
        <v>112.87745884</v>
      </c>
      <c r="S103" s="136"/>
      <c r="T103" s="138">
        <f>T104+T133+T155+T198+T213+T284+T410+T419</f>
        <v>25.615875000000003</v>
      </c>
      <c r="AR103" s="131" t="s">
        <v>80</v>
      </c>
      <c r="AT103" s="139" t="s">
        <v>71</v>
      </c>
      <c r="AU103" s="139" t="s">
        <v>72</v>
      </c>
      <c r="AY103" s="131" t="s">
        <v>195</v>
      </c>
      <c r="BK103" s="140">
        <f>BK104+BK133+BK155+BK198+BK213+BK284+BK410+BK419</f>
        <v>0</v>
      </c>
    </row>
    <row r="104" spans="1:65" s="12" customFormat="1" ht="22.8" customHeight="1">
      <c r="B104" s="130"/>
      <c r="D104" s="131" t="s">
        <v>71</v>
      </c>
      <c r="E104" s="141" t="s">
        <v>80</v>
      </c>
      <c r="F104" s="141" t="s">
        <v>196</v>
      </c>
      <c r="I104" s="133"/>
      <c r="J104" s="142">
        <f>BK104</f>
        <v>0</v>
      </c>
      <c r="L104" s="130"/>
      <c r="M104" s="135"/>
      <c r="N104" s="136"/>
      <c r="O104" s="136"/>
      <c r="P104" s="137">
        <f>SUM(P105:P132)</f>
        <v>0</v>
      </c>
      <c r="Q104" s="136"/>
      <c r="R104" s="137">
        <f>SUM(R105:R132)</f>
        <v>79.528000000000006</v>
      </c>
      <c r="S104" s="136"/>
      <c r="T104" s="138">
        <f>SUM(T105:T132)</f>
        <v>0</v>
      </c>
      <c r="AR104" s="131" t="s">
        <v>80</v>
      </c>
      <c r="AT104" s="139" t="s">
        <v>71</v>
      </c>
      <c r="AU104" s="139" t="s">
        <v>80</v>
      </c>
      <c r="AY104" s="131" t="s">
        <v>195</v>
      </c>
      <c r="BK104" s="140">
        <f>SUM(BK105:BK132)</f>
        <v>0</v>
      </c>
    </row>
    <row r="105" spans="1:65" s="2" customFormat="1" ht="37.799999999999997" customHeight="1">
      <c r="A105" s="35"/>
      <c r="B105" s="143"/>
      <c r="C105" s="144" t="s">
        <v>80</v>
      </c>
      <c r="D105" s="144" t="s">
        <v>197</v>
      </c>
      <c r="E105" s="145" t="s">
        <v>198</v>
      </c>
      <c r="F105" s="146" t="s">
        <v>199</v>
      </c>
      <c r="G105" s="147" t="s">
        <v>200</v>
      </c>
      <c r="H105" s="148">
        <v>40.787999999999997</v>
      </c>
      <c r="I105" s="149"/>
      <c r="J105" s="150">
        <f>ROUND(I105*H105,2)</f>
        <v>0</v>
      </c>
      <c r="K105" s="151"/>
      <c r="L105" s="36"/>
      <c r="M105" s="152" t="s">
        <v>3</v>
      </c>
      <c r="N105" s="153" t="s">
        <v>43</v>
      </c>
      <c r="O105" s="56"/>
      <c r="P105" s="154">
        <f>O105*H105</f>
        <v>0</v>
      </c>
      <c r="Q105" s="154">
        <v>0</v>
      </c>
      <c r="R105" s="154">
        <f>Q105*H105</f>
        <v>0</v>
      </c>
      <c r="S105" s="154">
        <v>0</v>
      </c>
      <c r="T105" s="155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56" t="s">
        <v>201</v>
      </c>
      <c r="AT105" s="156" t="s">
        <v>197</v>
      </c>
      <c r="AU105" s="156" t="s">
        <v>82</v>
      </c>
      <c r="AY105" s="20" t="s">
        <v>195</v>
      </c>
      <c r="BE105" s="157">
        <f>IF(N105="základní",J105,0)</f>
        <v>0</v>
      </c>
      <c r="BF105" s="157">
        <f>IF(N105="snížená",J105,0)</f>
        <v>0</v>
      </c>
      <c r="BG105" s="157">
        <f>IF(N105="zákl. přenesená",J105,0)</f>
        <v>0</v>
      </c>
      <c r="BH105" s="157">
        <f>IF(N105="sníž. přenesená",J105,0)</f>
        <v>0</v>
      </c>
      <c r="BI105" s="157">
        <f>IF(N105="nulová",J105,0)</f>
        <v>0</v>
      </c>
      <c r="BJ105" s="20" t="s">
        <v>80</v>
      </c>
      <c r="BK105" s="157">
        <f>ROUND(I105*H105,2)</f>
        <v>0</v>
      </c>
      <c r="BL105" s="20" t="s">
        <v>201</v>
      </c>
      <c r="BM105" s="156" t="s">
        <v>202</v>
      </c>
    </row>
    <row r="106" spans="1:65" s="2" customFormat="1">
      <c r="A106" s="35"/>
      <c r="B106" s="36"/>
      <c r="C106" s="35"/>
      <c r="D106" s="158" t="s">
        <v>203</v>
      </c>
      <c r="E106" s="35"/>
      <c r="F106" s="159" t="s">
        <v>204</v>
      </c>
      <c r="G106" s="35"/>
      <c r="H106" s="35"/>
      <c r="I106" s="160"/>
      <c r="J106" s="35"/>
      <c r="K106" s="35"/>
      <c r="L106" s="36"/>
      <c r="M106" s="161"/>
      <c r="N106" s="162"/>
      <c r="O106" s="56"/>
      <c r="P106" s="56"/>
      <c r="Q106" s="56"/>
      <c r="R106" s="56"/>
      <c r="S106" s="56"/>
      <c r="T106" s="57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20" t="s">
        <v>203</v>
      </c>
      <c r="AU106" s="20" t="s">
        <v>82</v>
      </c>
    </row>
    <row r="107" spans="1:65" s="13" customFormat="1">
      <c r="B107" s="163"/>
      <c r="D107" s="164" t="s">
        <v>205</v>
      </c>
      <c r="E107" s="165" t="s">
        <v>3</v>
      </c>
      <c r="F107" s="166" t="s">
        <v>206</v>
      </c>
      <c r="H107" s="167">
        <v>40.787999999999997</v>
      </c>
      <c r="I107" s="168"/>
      <c r="L107" s="163"/>
      <c r="M107" s="169"/>
      <c r="N107" s="170"/>
      <c r="O107" s="170"/>
      <c r="P107" s="170"/>
      <c r="Q107" s="170"/>
      <c r="R107" s="170"/>
      <c r="S107" s="170"/>
      <c r="T107" s="171"/>
      <c r="AT107" s="165" t="s">
        <v>205</v>
      </c>
      <c r="AU107" s="165" t="s">
        <v>82</v>
      </c>
      <c r="AV107" s="13" t="s">
        <v>82</v>
      </c>
      <c r="AW107" s="13" t="s">
        <v>33</v>
      </c>
      <c r="AX107" s="13" t="s">
        <v>72</v>
      </c>
      <c r="AY107" s="165" t="s">
        <v>195</v>
      </c>
    </row>
    <row r="108" spans="1:65" s="14" customFormat="1">
      <c r="B108" s="172"/>
      <c r="D108" s="164" t="s">
        <v>205</v>
      </c>
      <c r="E108" s="173" t="s">
        <v>129</v>
      </c>
      <c r="F108" s="174" t="s">
        <v>207</v>
      </c>
      <c r="H108" s="175">
        <v>40.787999999999997</v>
      </c>
      <c r="I108" s="176"/>
      <c r="L108" s="172"/>
      <c r="M108" s="177"/>
      <c r="N108" s="178"/>
      <c r="O108" s="178"/>
      <c r="P108" s="178"/>
      <c r="Q108" s="178"/>
      <c r="R108" s="178"/>
      <c r="S108" s="178"/>
      <c r="T108" s="179"/>
      <c r="AT108" s="173" t="s">
        <v>205</v>
      </c>
      <c r="AU108" s="173" t="s">
        <v>82</v>
      </c>
      <c r="AV108" s="14" t="s">
        <v>208</v>
      </c>
      <c r="AW108" s="14" t="s">
        <v>33</v>
      </c>
      <c r="AX108" s="14" t="s">
        <v>80</v>
      </c>
      <c r="AY108" s="173" t="s">
        <v>195</v>
      </c>
    </row>
    <row r="109" spans="1:65" s="2" customFormat="1" ht="44.25" customHeight="1">
      <c r="A109" s="35"/>
      <c r="B109" s="143"/>
      <c r="C109" s="144" t="s">
        <v>82</v>
      </c>
      <c r="D109" s="144" t="s">
        <v>197</v>
      </c>
      <c r="E109" s="145" t="s">
        <v>209</v>
      </c>
      <c r="F109" s="146" t="s">
        <v>210</v>
      </c>
      <c r="G109" s="147" t="s">
        <v>200</v>
      </c>
      <c r="H109" s="148">
        <v>4.5250000000000004</v>
      </c>
      <c r="I109" s="149"/>
      <c r="J109" s="150">
        <f>ROUND(I109*H109,2)</f>
        <v>0</v>
      </c>
      <c r="K109" s="151"/>
      <c r="L109" s="36"/>
      <c r="M109" s="152" t="s">
        <v>3</v>
      </c>
      <c r="N109" s="153" t="s">
        <v>43</v>
      </c>
      <c r="O109" s="56"/>
      <c r="P109" s="154">
        <f>O109*H109</f>
        <v>0</v>
      </c>
      <c r="Q109" s="154">
        <v>0</v>
      </c>
      <c r="R109" s="154">
        <f>Q109*H109</f>
        <v>0</v>
      </c>
      <c r="S109" s="154">
        <v>0</v>
      </c>
      <c r="T109" s="155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56" t="s">
        <v>201</v>
      </c>
      <c r="AT109" s="156" t="s">
        <v>197</v>
      </c>
      <c r="AU109" s="156" t="s">
        <v>82</v>
      </c>
      <c r="AY109" s="20" t="s">
        <v>195</v>
      </c>
      <c r="BE109" s="157">
        <f>IF(N109="základní",J109,0)</f>
        <v>0</v>
      </c>
      <c r="BF109" s="157">
        <f>IF(N109="snížená",J109,0)</f>
        <v>0</v>
      </c>
      <c r="BG109" s="157">
        <f>IF(N109="zákl. přenesená",J109,0)</f>
        <v>0</v>
      </c>
      <c r="BH109" s="157">
        <f>IF(N109="sníž. přenesená",J109,0)</f>
        <v>0</v>
      </c>
      <c r="BI109" s="157">
        <f>IF(N109="nulová",J109,0)</f>
        <v>0</v>
      </c>
      <c r="BJ109" s="20" t="s">
        <v>80</v>
      </c>
      <c r="BK109" s="157">
        <f>ROUND(I109*H109,2)</f>
        <v>0</v>
      </c>
      <c r="BL109" s="20" t="s">
        <v>201</v>
      </c>
      <c r="BM109" s="156" t="s">
        <v>211</v>
      </c>
    </row>
    <row r="110" spans="1:65" s="2" customFormat="1">
      <c r="A110" s="35"/>
      <c r="B110" s="36"/>
      <c r="C110" s="35"/>
      <c r="D110" s="158" t="s">
        <v>203</v>
      </c>
      <c r="E110" s="35"/>
      <c r="F110" s="159" t="s">
        <v>212</v>
      </c>
      <c r="G110" s="35"/>
      <c r="H110" s="35"/>
      <c r="I110" s="160"/>
      <c r="J110" s="35"/>
      <c r="K110" s="35"/>
      <c r="L110" s="36"/>
      <c r="M110" s="161"/>
      <c r="N110" s="162"/>
      <c r="O110" s="56"/>
      <c r="P110" s="56"/>
      <c r="Q110" s="56"/>
      <c r="R110" s="56"/>
      <c r="S110" s="56"/>
      <c r="T110" s="57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20" t="s">
        <v>203</v>
      </c>
      <c r="AU110" s="20" t="s">
        <v>82</v>
      </c>
    </row>
    <row r="111" spans="1:65" s="13" customFormat="1" ht="20.399999999999999">
      <c r="B111" s="163"/>
      <c r="D111" s="164" t="s">
        <v>205</v>
      </c>
      <c r="E111" s="165" t="s">
        <v>3</v>
      </c>
      <c r="F111" s="166" t="s">
        <v>213</v>
      </c>
      <c r="H111" s="167">
        <v>4.5250000000000004</v>
      </c>
      <c r="I111" s="168"/>
      <c r="L111" s="163"/>
      <c r="M111" s="169"/>
      <c r="N111" s="170"/>
      <c r="O111" s="170"/>
      <c r="P111" s="170"/>
      <c r="Q111" s="170"/>
      <c r="R111" s="170"/>
      <c r="S111" s="170"/>
      <c r="T111" s="171"/>
      <c r="AT111" s="165" t="s">
        <v>205</v>
      </c>
      <c r="AU111" s="165" t="s">
        <v>82</v>
      </c>
      <c r="AV111" s="13" t="s">
        <v>82</v>
      </c>
      <c r="AW111" s="13" t="s">
        <v>33</v>
      </c>
      <c r="AX111" s="13" t="s">
        <v>72</v>
      </c>
      <c r="AY111" s="165" t="s">
        <v>195</v>
      </c>
    </row>
    <row r="112" spans="1:65" s="14" customFormat="1">
      <c r="B112" s="172"/>
      <c r="D112" s="164" t="s">
        <v>205</v>
      </c>
      <c r="E112" s="173" t="s">
        <v>137</v>
      </c>
      <c r="F112" s="174" t="s">
        <v>207</v>
      </c>
      <c r="H112" s="175">
        <v>4.5250000000000004</v>
      </c>
      <c r="I112" s="176"/>
      <c r="L112" s="172"/>
      <c r="M112" s="177"/>
      <c r="N112" s="178"/>
      <c r="O112" s="178"/>
      <c r="P112" s="178"/>
      <c r="Q112" s="178"/>
      <c r="R112" s="178"/>
      <c r="S112" s="178"/>
      <c r="T112" s="179"/>
      <c r="AT112" s="173" t="s">
        <v>205</v>
      </c>
      <c r="AU112" s="173" t="s">
        <v>82</v>
      </c>
      <c r="AV112" s="14" t="s">
        <v>208</v>
      </c>
      <c r="AW112" s="14" t="s">
        <v>33</v>
      </c>
      <c r="AX112" s="14" t="s">
        <v>80</v>
      </c>
      <c r="AY112" s="173" t="s">
        <v>195</v>
      </c>
    </row>
    <row r="113" spans="1:65" s="2" customFormat="1" ht="37.799999999999997" customHeight="1">
      <c r="A113" s="35"/>
      <c r="B113" s="143"/>
      <c r="C113" s="144" t="s">
        <v>208</v>
      </c>
      <c r="D113" s="144" t="s">
        <v>197</v>
      </c>
      <c r="E113" s="145" t="s">
        <v>214</v>
      </c>
      <c r="F113" s="146" t="s">
        <v>215</v>
      </c>
      <c r="G113" s="147" t="s">
        <v>200</v>
      </c>
      <c r="H113" s="148">
        <v>45.313000000000002</v>
      </c>
      <c r="I113" s="149"/>
      <c r="J113" s="150">
        <f>ROUND(I113*H113,2)</f>
        <v>0</v>
      </c>
      <c r="K113" s="151"/>
      <c r="L113" s="36"/>
      <c r="M113" s="152" t="s">
        <v>3</v>
      </c>
      <c r="N113" s="153" t="s">
        <v>43</v>
      </c>
      <c r="O113" s="56"/>
      <c r="P113" s="154">
        <f>O113*H113</f>
        <v>0</v>
      </c>
      <c r="Q113" s="154">
        <v>0</v>
      </c>
      <c r="R113" s="154">
        <f>Q113*H113</f>
        <v>0</v>
      </c>
      <c r="S113" s="154">
        <v>0</v>
      </c>
      <c r="T113" s="155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56" t="s">
        <v>201</v>
      </c>
      <c r="AT113" s="156" t="s">
        <v>197</v>
      </c>
      <c r="AU113" s="156" t="s">
        <v>82</v>
      </c>
      <c r="AY113" s="20" t="s">
        <v>195</v>
      </c>
      <c r="BE113" s="157">
        <f>IF(N113="základní",J113,0)</f>
        <v>0</v>
      </c>
      <c r="BF113" s="157">
        <f>IF(N113="snížená",J113,0)</f>
        <v>0</v>
      </c>
      <c r="BG113" s="157">
        <f>IF(N113="zákl. přenesená",J113,0)</f>
        <v>0</v>
      </c>
      <c r="BH113" s="157">
        <f>IF(N113="sníž. přenesená",J113,0)</f>
        <v>0</v>
      </c>
      <c r="BI113" s="157">
        <f>IF(N113="nulová",J113,0)</f>
        <v>0</v>
      </c>
      <c r="BJ113" s="20" t="s">
        <v>80</v>
      </c>
      <c r="BK113" s="157">
        <f>ROUND(I113*H113,2)</f>
        <v>0</v>
      </c>
      <c r="BL113" s="20" t="s">
        <v>201</v>
      </c>
      <c r="BM113" s="156" t="s">
        <v>216</v>
      </c>
    </row>
    <row r="114" spans="1:65" s="2" customFormat="1">
      <c r="A114" s="35"/>
      <c r="B114" s="36"/>
      <c r="C114" s="35"/>
      <c r="D114" s="158" t="s">
        <v>203</v>
      </c>
      <c r="E114" s="35"/>
      <c r="F114" s="159" t="s">
        <v>217</v>
      </c>
      <c r="G114" s="35"/>
      <c r="H114" s="35"/>
      <c r="I114" s="160"/>
      <c r="J114" s="35"/>
      <c r="K114" s="35"/>
      <c r="L114" s="36"/>
      <c r="M114" s="161"/>
      <c r="N114" s="162"/>
      <c r="O114" s="56"/>
      <c r="P114" s="56"/>
      <c r="Q114" s="56"/>
      <c r="R114" s="56"/>
      <c r="S114" s="56"/>
      <c r="T114" s="57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20" t="s">
        <v>203</v>
      </c>
      <c r="AU114" s="20" t="s">
        <v>82</v>
      </c>
    </row>
    <row r="115" spans="1:65" s="13" customFormat="1">
      <c r="B115" s="163"/>
      <c r="D115" s="164" t="s">
        <v>205</v>
      </c>
      <c r="E115" s="165" t="s">
        <v>3</v>
      </c>
      <c r="F115" s="166" t="s">
        <v>218</v>
      </c>
      <c r="H115" s="167">
        <v>45.313000000000002</v>
      </c>
      <c r="I115" s="168"/>
      <c r="L115" s="163"/>
      <c r="M115" s="169"/>
      <c r="N115" s="170"/>
      <c r="O115" s="170"/>
      <c r="P115" s="170"/>
      <c r="Q115" s="170"/>
      <c r="R115" s="170"/>
      <c r="S115" s="170"/>
      <c r="T115" s="171"/>
      <c r="AT115" s="165" t="s">
        <v>205</v>
      </c>
      <c r="AU115" s="165" t="s">
        <v>82</v>
      </c>
      <c r="AV115" s="13" t="s">
        <v>82</v>
      </c>
      <c r="AW115" s="13" t="s">
        <v>33</v>
      </c>
      <c r="AX115" s="13" t="s">
        <v>80</v>
      </c>
      <c r="AY115" s="165" t="s">
        <v>195</v>
      </c>
    </row>
    <row r="116" spans="1:65" s="2" customFormat="1" ht="62.7" customHeight="1">
      <c r="A116" s="35"/>
      <c r="B116" s="143"/>
      <c r="C116" s="144" t="s">
        <v>201</v>
      </c>
      <c r="D116" s="144" t="s">
        <v>197</v>
      </c>
      <c r="E116" s="145" t="s">
        <v>219</v>
      </c>
      <c r="F116" s="146" t="s">
        <v>220</v>
      </c>
      <c r="G116" s="147" t="s">
        <v>200</v>
      </c>
      <c r="H116" s="148">
        <v>45.313000000000002</v>
      </c>
      <c r="I116" s="149"/>
      <c r="J116" s="150">
        <f>ROUND(I116*H116,2)</f>
        <v>0</v>
      </c>
      <c r="K116" s="151"/>
      <c r="L116" s="36"/>
      <c r="M116" s="152" t="s">
        <v>3</v>
      </c>
      <c r="N116" s="153" t="s">
        <v>43</v>
      </c>
      <c r="O116" s="56"/>
      <c r="P116" s="154">
        <f>O116*H116</f>
        <v>0</v>
      </c>
      <c r="Q116" s="154">
        <v>0</v>
      </c>
      <c r="R116" s="154">
        <f>Q116*H116</f>
        <v>0</v>
      </c>
      <c r="S116" s="154">
        <v>0</v>
      </c>
      <c r="T116" s="155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56" t="s">
        <v>201</v>
      </c>
      <c r="AT116" s="156" t="s">
        <v>197</v>
      </c>
      <c r="AU116" s="156" t="s">
        <v>82</v>
      </c>
      <c r="AY116" s="20" t="s">
        <v>195</v>
      </c>
      <c r="BE116" s="157">
        <f>IF(N116="základní",J116,0)</f>
        <v>0</v>
      </c>
      <c r="BF116" s="157">
        <f>IF(N116="snížená",J116,0)</f>
        <v>0</v>
      </c>
      <c r="BG116" s="157">
        <f>IF(N116="zákl. přenesená",J116,0)</f>
        <v>0</v>
      </c>
      <c r="BH116" s="157">
        <f>IF(N116="sníž. přenesená",J116,0)</f>
        <v>0</v>
      </c>
      <c r="BI116" s="157">
        <f>IF(N116="nulová",J116,0)</f>
        <v>0</v>
      </c>
      <c r="BJ116" s="20" t="s">
        <v>80</v>
      </c>
      <c r="BK116" s="157">
        <f>ROUND(I116*H116,2)</f>
        <v>0</v>
      </c>
      <c r="BL116" s="20" t="s">
        <v>201</v>
      </c>
      <c r="BM116" s="156" t="s">
        <v>221</v>
      </c>
    </row>
    <row r="117" spans="1:65" s="2" customFormat="1">
      <c r="A117" s="35"/>
      <c r="B117" s="36"/>
      <c r="C117" s="35"/>
      <c r="D117" s="158" t="s">
        <v>203</v>
      </c>
      <c r="E117" s="35"/>
      <c r="F117" s="159" t="s">
        <v>222</v>
      </c>
      <c r="G117" s="35"/>
      <c r="H117" s="35"/>
      <c r="I117" s="160"/>
      <c r="J117" s="35"/>
      <c r="K117" s="35"/>
      <c r="L117" s="36"/>
      <c r="M117" s="161"/>
      <c r="N117" s="162"/>
      <c r="O117" s="56"/>
      <c r="P117" s="56"/>
      <c r="Q117" s="56"/>
      <c r="R117" s="56"/>
      <c r="S117" s="56"/>
      <c r="T117" s="57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20" t="s">
        <v>203</v>
      </c>
      <c r="AU117" s="20" t="s">
        <v>82</v>
      </c>
    </row>
    <row r="118" spans="1:65" s="13" customFormat="1">
      <c r="B118" s="163"/>
      <c r="D118" s="164" t="s">
        <v>205</v>
      </c>
      <c r="E118" s="165" t="s">
        <v>3</v>
      </c>
      <c r="F118" s="166" t="s">
        <v>218</v>
      </c>
      <c r="H118" s="167">
        <v>45.313000000000002</v>
      </c>
      <c r="I118" s="168"/>
      <c r="L118" s="163"/>
      <c r="M118" s="169"/>
      <c r="N118" s="170"/>
      <c r="O118" s="170"/>
      <c r="P118" s="170"/>
      <c r="Q118" s="170"/>
      <c r="R118" s="170"/>
      <c r="S118" s="170"/>
      <c r="T118" s="171"/>
      <c r="AT118" s="165" t="s">
        <v>205</v>
      </c>
      <c r="AU118" s="165" t="s">
        <v>82</v>
      </c>
      <c r="AV118" s="13" t="s">
        <v>82</v>
      </c>
      <c r="AW118" s="13" t="s">
        <v>33</v>
      </c>
      <c r="AX118" s="13" t="s">
        <v>72</v>
      </c>
      <c r="AY118" s="165" t="s">
        <v>195</v>
      </c>
    </row>
    <row r="119" spans="1:65" s="14" customFormat="1">
      <c r="B119" s="172"/>
      <c r="D119" s="164" t="s">
        <v>205</v>
      </c>
      <c r="E119" s="173" t="s">
        <v>147</v>
      </c>
      <c r="F119" s="174" t="s">
        <v>207</v>
      </c>
      <c r="H119" s="175">
        <v>45.313000000000002</v>
      </c>
      <c r="I119" s="176"/>
      <c r="L119" s="172"/>
      <c r="M119" s="177"/>
      <c r="N119" s="178"/>
      <c r="O119" s="178"/>
      <c r="P119" s="178"/>
      <c r="Q119" s="178"/>
      <c r="R119" s="178"/>
      <c r="S119" s="178"/>
      <c r="T119" s="179"/>
      <c r="AT119" s="173" t="s">
        <v>205</v>
      </c>
      <c r="AU119" s="173" t="s">
        <v>82</v>
      </c>
      <c r="AV119" s="14" t="s">
        <v>208</v>
      </c>
      <c r="AW119" s="14" t="s">
        <v>33</v>
      </c>
      <c r="AX119" s="14" t="s">
        <v>80</v>
      </c>
      <c r="AY119" s="173" t="s">
        <v>195</v>
      </c>
    </row>
    <row r="120" spans="1:65" s="2" customFormat="1" ht="78" customHeight="1">
      <c r="A120" s="35"/>
      <c r="B120" s="143"/>
      <c r="C120" s="144" t="s">
        <v>223</v>
      </c>
      <c r="D120" s="144" t="s">
        <v>197</v>
      </c>
      <c r="E120" s="145" t="s">
        <v>224</v>
      </c>
      <c r="F120" s="146" t="s">
        <v>225</v>
      </c>
      <c r="G120" s="147" t="s">
        <v>200</v>
      </c>
      <c r="H120" s="148">
        <v>45.313000000000002</v>
      </c>
      <c r="I120" s="149"/>
      <c r="J120" s="150">
        <f>ROUND(I120*H120,2)</f>
        <v>0</v>
      </c>
      <c r="K120" s="151"/>
      <c r="L120" s="36"/>
      <c r="M120" s="152" t="s">
        <v>3</v>
      </c>
      <c r="N120" s="153" t="s">
        <v>43</v>
      </c>
      <c r="O120" s="56"/>
      <c r="P120" s="154">
        <f>O120*H120</f>
        <v>0</v>
      </c>
      <c r="Q120" s="154">
        <v>0</v>
      </c>
      <c r="R120" s="154">
        <f>Q120*H120</f>
        <v>0</v>
      </c>
      <c r="S120" s="154">
        <v>0</v>
      </c>
      <c r="T120" s="155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56" t="s">
        <v>201</v>
      </c>
      <c r="AT120" s="156" t="s">
        <v>197</v>
      </c>
      <c r="AU120" s="156" t="s">
        <v>82</v>
      </c>
      <c r="AY120" s="20" t="s">
        <v>195</v>
      </c>
      <c r="BE120" s="157">
        <f>IF(N120="základní",J120,0)</f>
        <v>0</v>
      </c>
      <c r="BF120" s="157">
        <f>IF(N120="snížená",J120,0)</f>
        <v>0</v>
      </c>
      <c r="BG120" s="157">
        <f>IF(N120="zákl. přenesená",J120,0)</f>
        <v>0</v>
      </c>
      <c r="BH120" s="157">
        <f>IF(N120="sníž. přenesená",J120,0)</f>
        <v>0</v>
      </c>
      <c r="BI120" s="157">
        <f>IF(N120="nulová",J120,0)</f>
        <v>0</v>
      </c>
      <c r="BJ120" s="20" t="s">
        <v>80</v>
      </c>
      <c r="BK120" s="157">
        <f>ROUND(I120*H120,2)</f>
        <v>0</v>
      </c>
      <c r="BL120" s="20" t="s">
        <v>201</v>
      </c>
      <c r="BM120" s="156" t="s">
        <v>226</v>
      </c>
    </row>
    <row r="121" spans="1:65" s="2" customFormat="1">
      <c r="A121" s="35"/>
      <c r="B121" s="36"/>
      <c r="C121" s="35"/>
      <c r="D121" s="158" t="s">
        <v>203</v>
      </c>
      <c r="E121" s="35"/>
      <c r="F121" s="159" t="s">
        <v>227</v>
      </c>
      <c r="G121" s="35"/>
      <c r="H121" s="35"/>
      <c r="I121" s="160"/>
      <c r="J121" s="35"/>
      <c r="K121" s="35"/>
      <c r="L121" s="36"/>
      <c r="M121" s="161"/>
      <c r="N121" s="162"/>
      <c r="O121" s="56"/>
      <c r="P121" s="56"/>
      <c r="Q121" s="56"/>
      <c r="R121" s="56"/>
      <c r="S121" s="56"/>
      <c r="T121" s="57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20" t="s">
        <v>203</v>
      </c>
      <c r="AU121" s="20" t="s">
        <v>82</v>
      </c>
    </row>
    <row r="122" spans="1:65" s="13" customFormat="1">
      <c r="B122" s="163"/>
      <c r="D122" s="164" t="s">
        <v>205</v>
      </c>
      <c r="E122" s="165" t="s">
        <v>3</v>
      </c>
      <c r="F122" s="166" t="s">
        <v>147</v>
      </c>
      <c r="H122" s="167">
        <v>45.313000000000002</v>
      </c>
      <c r="I122" s="168"/>
      <c r="L122" s="163"/>
      <c r="M122" s="169"/>
      <c r="N122" s="170"/>
      <c r="O122" s="170"/>
      <c r="P122" s="170"/>
      <c r="Q122" s="170"/>
      <c r="R122" s="170"/>
      <c r="S122" s="170"/>
      <c r="T122" s="171"/>
      <c r="AT122" s="165" t="s">
        <v>205</v>
      </c>
      <c r="AU122" s="165" t="s">
        <v>82</v>
      </c>
      <c r="AV122" s="13" t="s">
        <v>82</v>
      </c>
      <c r="AW122" s="13" t="s">
        <v>33</v>
      </c>
      <c r="AX122" s="13" t="s">
        <v>80</v>
      </c>
      <c r="AY122" s="165" t="s">
        <v>195</v>
      </c>
    </row>
    <row r="123" spans="1:65" s="2" customFormat="1" ht="44.25" customHeight="1">
      <c r="A123" s="35"/>
      <c r="B123" s="143"/>
      <c r="C123" s="144" t="s">
        <v>123</v>
      </c>
      <c r="D123" s="144" t="s">
        <v>197</v>
      </c>
      <c r="E123" s="145" t="s">
        <v>228</v>
      </c>
      <c r="F123" s="146" t="s">
        <v>229</v>
      </c>
      <c r="G123" s="147" t="s">
        <v>230</v>
      </c>
      <c r="H123" s="148">
        <v>81.563000000000002</v>
      </c>
      <c r="I123" s="149"/>
      <c r="J123" s="150">
        <f>ROUND(I123*H123,2)</f>
        <v>0</v>
      </c>
      <c r="K123" s="151"/>
      <c r="L123" s="36"/>
      <c r="M123" s="152" t="s">
        <v>3</v>
      </c>
      <c r="N123" s="153" t="s">
        <v>43</v>
      </c>
      <c r="O123" s="56"/>
      <c r="P123" s="154">
        <f>O123*H123</f>
        <v>0</v>
      </c>
      <c r="Q123" s="154">
        <v>0</v>
      </c>
      <c r="R123" s="154">
        <f>Q123*H123</f>
        <v>0</v>
      </c>
      <c r="S123" s="154">
        <v>0</v>
      </c>
      <c r="T123" s="155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56" t="s">
        <v>201</v>
      </c>
      <c r="AT123" s="156" t="s">
        <v>197</v>
      </c>
      <c r="AU123" s="156" t="s">
        <v>82</v>
      </c>
      <c r="AY123" s="20" t="s">
        <v>195</v>
      </c>
      <c r="BE123" s="157">
        <f>IF(N123="základní",J123,0)</f>
        <v>0</v>
      </c>
      <c r="BF123" s="157">
        <f>IF(N123="snížená",J123,0)</f>
        <v>0</v>
      </c>
      <c r="BG123" s="157">
        <f>IF(N123="zákl. přenesená",J123,0)</f>
        <v>0</v>
      </c>
      <c r="BH123" s="157">
        <f>IF(N123="sníž. přenesená",J123,0)</f>
        <v>0</v>
      </c>
      <c r="BI123" s="157">
        <f>IF(N123="nulová",J123,0)</f>
        <v>0</v>
      </c>
      <c r="BJ123" s="20" t="s">
        <v>80</v>
      </c>
      <c r="BK123" s="157">
        <f>ROUND(I123*H123,2)</f>
        <v>0</v>
      </c>
      <c r="BL123" s="20" t="s">
        <v>201</v>
      </c>
      <c r="BM123" s="156" t="s">
        <v>231</v>
      </c>
    </row>
    <row r="124" spans="1:65" s="2" customFormat="1">
      <c r="A124" s="35"/>
      <c r="B124" s="36"/>
      <c r="C124" s="35"/>
      <c r="D124" s="158" t="s">
        <v>203</v>
      </c>
      <c r="E124" s="35"/>
      <c r="F124" s="159" t="s">
        <v>232</v>
      </c>
      <c r="G124" s="35"/>
      <c r="H124" s="35"/>
      <c r="I124" s="160"/>
      <c r="J124" s="35"/>
      <c r="K124" s="35"/>
      <c r="L124" s="36"/>
      <c r="M124" s="161"/>
      <c r="N124" s="162"/>
      <c r="O124" s="56"/>
      <c r="P124" s="56"/>
      <c r="Q124" s="56"/>
      <c r="R124" s="56"/>
      <c r="S124" s="56"/>
      <c r="T124" s="57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20" t="s">
        <v>203</v>
      </c>
      <c r="AU124" s="20" t="s">
        <v>82</v>
      </c>
    </row>
    <row r="125" spans="1:65" s="13" customFormat="1">
      <c r="B125" s="163"/>
      <c r="D125" s="164" t="s">
        <v>205</v>
      </c>
      <c r="E125" s="165" t="s">
        <v>3</v>
      </c>
      <c r="F125" s="166" t="s">
        <v>233</v>
      </c>
      <c r="H125" s="167">
        <v>81.563000000000002</v>
      </c>
      <c r="I125" s="168"/>
      <c r="L125" s="163"/>
      <c r="M125" s="169"/>
      <c r="N125" s="170"/>
      <c r="O125" s="170"/>
      <c r="P125" s="170"/>
      <c r="Q125" s="170"/>
      <c r="R125" s="170"/>
      <c r="S125" s="170"/>
      <c r="T125" s="171"/>
      <c r="AT125" s="165" t="s">
        <v>205</v>
      </c>
      <c r="AU125" s="165" t="s">
        <v>82</v>
      </c>
      <c r="AV125" s="13" t="s">
        <v>82</v>
      </c>
      <c r="AW125" s="13" t="s">
        <v>33</v>
      </c>
      <c r="AX125" s="13" t="s">
        <v>80</v>
      </c>
      <c r="AY125" s="165" t="s">
        <v>195</v>
      </c>
    </row>
    <row r="126" spans="1:65" s="2" customFormat="1" ht="44.25" customHeight="1">
      <c r="A126" s="35"/>
      <c r="B126" s="143"/>
      <c r="C126" s="144" t="s">
        <v>234</v>
      </c>
      <c r="D126" s="144" t="s">
        <v>197</v>
      </c>
      <c r="E126" s="145" t="s">
        <v>235</v>
      </c>
      <c r="F126" s="146" t="s">
        <v>236</v>
      </c>
      <c r="G126" s="147" t="s">
        <v>200</v>
      </c>
      <c r="H126" s="148">
        <v>44.182000000000002</v>
      </c>
      <c r="I126" s="149"/>
      <c r="J126" s="150">
        <f>ROUND(I126*H126,2)</f>
        <v>0</v>
      </c>
      <c r="K126" s="151"/>
      <c r="L126" s="36"/>
      <c r="M126" s="152" t="s">
        <v>3</v>
      </c>
      <c r="N126" s="153" t="s">
        <v>43</v>
      </c>
      <c r="O126" s="56"/>
      <c r="P126" s="154">
        <f>O126*H126</f>
        <v>0</v>
      </c>
      <c r="Q126" s="154">
        <v>0</v>
      </c>
      <c r="R126" s="154">
        <f>Q126*H126</f>
        <v>0</v>
      </c>
      <c r="S126" s="154">
        <v>0</v>
      </c>
      <c r="T126" s="155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56" t="s">
        <v>201</v>
      </c>
      <c r="AT126" s="156" t="s">
        <v>197</v>
      </c>
      <c r="AU126" s="156" t="s">
        <v>82</v>
      </c>
      <c r="AY126" s="20" t="s">
        <v>195</v>
      </c>
      <c r="BE126" s="157">
        <f>IF(N126="základní",J126,0)</f>
        <v>0</v>
      </c>
      <c r="BF126" s="157">
        <f>IF(N126="snížená",J126,0)</f>
        <v>0</v>
      </c>
      <c r="BG126" s="157">
        <f>IF(N126="zákl. přenesená",J126,0)</f>
        <v>0</v>
      </c>
      <c r="BH126" s="157">
        <f>IF(N126="sníž. přenesená",J126,0)</f>
        <v>0</v>
      </c>
      <c r="BI126" s="157">
        <f>IF(N126="nulová",J126,0)</f>
        <v>0</v>
      </c>
      <c r="BJ126" s="20" t="s">
        <v>80</v>
      </c>
      <c r="BK126" s="157">
        <f>ROUND(I126*H126,2)</f>
        <v>0</v>
      </c>
      <c r="BL126" s="20" t="s">
        <v>201</v>
      </c>
      <c r="BM126" s="156" t="s">
        <v>237</v>
      </c>
    </row>
    <row r="127" spans="1:65" s="2" customFormat="1">
      <c r="A127" s="35"/>
      <c r="B127" s="36"/>
      <c r="C127" s="35"/>
      <c r="D127" s="158" t="s">
        <v>203</v>
      </c>
      <c r="E127" s="35"/>
      <c r="F127" s="159" t="s">
        <v>238</v>
      </c>
      <c r="G127" s="35"/>
      <c r="H127" s="35"/>
      <c r="I127" s="160"/>
      <c r="J127" s="35"/>
      <c r="K127" s="35"/>
      <c r="L127" s="36"/>
      <c r="M127" s="161"/>
      <c r="N127" s="162"/>
      <c r="O127" s="56"/>
      <c r="P127" s="56"/>
      <c r="Q127" s="56"/>
      <c r="R127" s="56"/>
      <c r="S127" s="56"/>
      <c r="T127" s="57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20" t="s">
        <v>203</v>
      </c>
      <c r="AU127" s="20" t="s">
        <v>82</v>
      </c>
    </row>
    <row r="128" spans="1:65" s="13" customFormat="1">
      <c r="B128" s="163"/>
      <c r="D128" s="164" t="s">
        <v>205</v>
      </c>
      <c r="E128" s="165" t="s">
        <v>3</v>
      </c>
      <c r="F128" s="166" t="s">
        <v>218</v>
      </c>
      <c r="H128" s="167">
        <v>45.313000000000002</v>
      </c>
      <c r="I128" s="168"/>
      <c r="L128" s="163"/>
      <c r="M128" s="169"/>
      <c r="N128" s="170"/>
      <c r="O128" s="170"/>
      <c r="P128" s="170"/>
      <c r="Q128" s="170"/>
      <c r="R128" s="170"/>
      <c r="S128" s="170"/>
      <c r="T128" s="171"/>
      <c r="AT128" s="165" t="s">
        <v>205</v>
      </c>
      <c r="AU128" s="165" t="s">
        <v>82</v>
      </c>
      <c r="AV128" s="13" t="s">
        <v>82</v>
      </c>
      <c r="AW128" s="13" t="s">
        <v>33</v>
      </c>
      <c r="AX128" s="13" t="s">
        <v>72</v>
      </c>
      <c r="AY128" s="165" t="s">
        <v>195</v>
      </c>
    </row>
    <row r="129" spans="1:65" s="13" customFormat="1">
      <c r="B129" s="163"/>
      <c r="D129" s="164" t="s">
        <v>205</v>
      </c>
      <c r="E129" s="165" t="s">
        <v>3</v>
      </c>
      <c r="F129" s="166" t="s">
        <v>239</v>
      </c>
      <c r="H129" s="167">
        <v>-1.131</v>
      </c>
      <c r="I129" s="168"/>
      <c r="L129" s="163"/>
      <c r="M129" s="169"/>
      <c r="N129" s="170"/>
      <c r="O129" s="170"/>
      <c r="P129" s="170"/>
      <c r="Q129" s="170"/>
      <c r="R129" s="170"/>
      <c r="S129" s="170"/>
      <c r="T129" s="171"/>
      <c r="AT129" s="165" t="s">
        <v>205</v>
      </c>
      <c r="AU129" s="165" t="s">
        <v>82</v>
      </c>
      <c r="AV129" s="13" t="s">
        <v>82</v>
      </c>
      <c r="AW129" s="13" t="s">
        <v>33</v>
      </c>
      <c r="AX129" s="13" t="s">
        <v>72</v>
      </c>
      <c r="AY129" s="165" t="s">
        <v>195</v>
      </c>
    </row>
    <row r="130" spans="1:65" s="14" customFormat="1">
      <c r="B130" s="172"/>
      <c r="D130" s="164" t="s">
        <v>205</v>
      </c>
      <c r="E130" s="173" t="s">
        <v>131</v>
      </c>
      <c r="F130" s="174" t="s">
        <v>207</v>
      </c>
      <c r="H130" s="175">
        <v>44.182000000000002</v>
      </c>
      <c r="I130" s="176"/>
      <c r="L130" s="172"/>
      <c r="M130" s="177"/>
      <c r="N130" s="178"/>
      <c r="O130" s="178"/>
      <c r="P130" s="178"/>
      <c r="Q130" s="178"/>
      <c r="R130" s="178"/>
      <c r="S130" s="178"/>
      <c r="T130" s="179"/>
      <c r="AT130" s="173" t="s">
        <v>205</v>
      </c>
      <c r="AU130" s="173" t="s">
        <v>82</v>
      </c>
      <c r="AV130" s="14" t="s">
        <v>208</v>
      </c>
      <c r="AW130" s="14" t="s">
        <v>33</v>
      </c>
      <c r="AX130" s="14" t="s">
        <v>80</v>
      </c>
      <c r="AY130" s="173" t="s">
        <v>195</v>
      </c>
    </row>
    <row r="131" spans="1:65" s="2" customFormat="1" ht="16.5" customHeight="1">
      <c r="A131" s="35"/>
      <c r="B131" s="143"/>
      <c r="C131" s="180" t="s">
        <v>240</v>
      </c>
      <c r="D131" s="180" t="s">
        <v>241</v>
      </c>
      <c r="E131" s="181" t="s">
        <v>242</v>
      </c>
      <c r="F131" s="182" t="s">
        <v>243</v>
      </c>
      <c r="G131" s="183" t="s">
        <v>230</v>
      </c>
      <c r="H131" s="184">
        <v>79.528000000000006</v>
      </c>
      <c r="I131" s="185"/>
      <c r="J131" s="186">
        <f>ROUND(I131*H131,2)</f>
        <v>0</v>
      </c>
      <c r="K131" s="187"/>
      <c r="L131" s="188"/>
      <c r="M131" s="189" t="s">
        <v>3</v>
      </c>
      <c r="N131" s="190" t="s">
        <v>43</v>
      </c>
      <c r="O131" s="56"/>
      <c r="P131" s="154">
        <f>O131*H131</f>
        <v>0</v>
      </c>
      <c r="Q131" s="154">
        <v>1</v>
      </c>
      <c r="R131" s="154">
        <f>Q131*H131</f>
        <v>79.528000000000006</v>
      </c>
      <c r="S131" s="154">
        <v>0</v>
      </c>
      <c r="T131" s="15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56" t="s">
        <v>240</v>
      </c>
      <c r="AT131" s="156" t="s">
        <v>241</v>
      </c>
      <c r="AU131" s="156" t="s">
        <v>82</v>
      </c>
      <c r="AY131" s="20" t="s">
        <v>195</v>
      </c>
      <c r="BE131" s="157">
        <f>IF(N131="základní",J131,0)</f>
        <v>0</v>
      </c>
      <c r="BF131" s="157">
        <f>IF(N131="snížená",J131,0)</f>
        <v>0</v>
      </c>
      <c r="BG131" s="157">
        <f>IF(N131="zákl. přenesená",J131,0)</f>
        <v>0</v>
      </c>
      <c r="BH131" s="157">
        <f>IF(N131="sníž. přenesená",J131,0)</f>
        <v>0</v>
      </c>
      <c r="BI131" s="157">
        <f>IF(N131="nulová",J131,0)</f>
        <v>0</v>
      </c>
      <c r="BJ131" s="20" t="s">
        <v>80</v>
      </c>
      <c r="BK131" s="157">
        <f>ROUND(I131*H131,2)</f>
        <v>0</v>
      </c>
      <c r="BL131" s="20" t="s">
        <v>201</v>
      </c>
      <c r="BM131" s="156" t="s">
        <v>244</v>
      </c>
    </row>
    <row r="132" spans="1:65" s="13" customFormat="1">
      <c r="B132" s="163"/>
      <c r="D132" s="164" t="s">
        <v>205</v>
      </c>
      <c r="E132" s="165" t="s">
        <v>3</v>
      </c>
      <c r="F132" s="166" t="s">
        <v>245</v>
      </c>
      <c r="H132" s="167">
        <v>79.528000000000006</v>
      </c>
      <c r="I132" s="168"/>
      <c r="L132" s="163"/>
      <c r="M132" s="169"/>
      <c r="N132" s="170"/>
      <c r="O132" s="170"/>
      <c r="P132" s="170"/>
      <c r="Q132" s="170"/>
      <c r="R132" s="170"/>
      <c r="S132" s="170"/>
      <c r="T132" s="171"/>
      <c r="AT132" s="165" t="s">
        <v>205</v>
      </c>
      <c r="AU132" s="165" t="s">
        <v>82</v>
      </c>
      <c r="AV132" s="13" t="s">
        <v>82</v>
      </c>
      <c r="AW132" s="13" t="s">
        <v>33</v>
      </c>
      <c r="AX132" s="13" t="s">
        <v>80</v>
      </c>
      <c r="AY132" s="165" t="s">
        <v>195</v>
      </c>
    </row>
    <row r="133" spans="1:65" s="12" customFormat="1" ht="22.8" customHeight="1">
      <c r="B133" s="130"/>
      <c r="D133" s="131" t="s">
        <v>71</v>
      </c>
      <c r="E133" s="141" t="s">
        <v>82</v>
      </c>
      <c r="F133" s="141" t="s">
        <v>246</v>
      </c>
      <c r="I133" s="133"/>
      <c r="J133" s="142">
        <f>BK133</f>
        <v>0</v>
      </c>
      <c r="L133" s="130"/>
      <c r="M133" s="135"/>
      <c r="N133" s="136"/>
      <c r="O133" s="136"/>
      <c r="P133" s="137">
        <f>SUM(P134:P154)</f>
        <v>0</v>
      </c>
      <c r="Q133" s="136"/>
      <c r="R133" s="137">
        <f>SUM(R134:R154)</f>
        <v>3.3864572599999998</v>
      </c>
      <c r="S133" s="136"/>
      <c r="T133" s="138">
        <f>SUM(T134:T154)</f>
        <v>0</v>
      </c>
      <c r="AR133" s="131" t="s">
        <v>80</v>
      </c>
      <c r="AT133" s="139" t="s">
        <v>71</v>
      </c>
      <c r="AU133" s="139" t="s">
        <v>80</v>
      </c>
      <c r="AY133" s="131" t="s">
        <v>195</v>
      </c>
      <c r="BK133" s="140">
        <f>SUM(BK134:BK154)</f>
        <v>0</v>
      </c>
    </row>
    <row r="134" spans="1:65" s="2" customFormat="1" ht="33" customHeight="1">
      <c r="A134" s="35"/>
      <c r="B134" s="143"/>
      <c r="C134" s="144" t="s">
        <v>247</v>
      </c>
      <c r="D134" s="144" t="s">
        <v>197</v>
      </c>
      <c r="E134" s="145" t="s">
        <v>248</v>
      </c>
      <c r="F134" s="146" t="s">
        <v>249</v>
      </c>
      <c r="G134" s="147" t="s">
        <v>200</v>
      </c>
      <c r="H134" s="148">
        <v>0.186</v>
      </c>
      <c r="I134" s="149"/>
      <c r="J134" s="150">
        <f>ROUND(I134*H134,2)</f>
        <v>0</v>
      </c>
      <c r="K134" s="151"/>
      <c r="L134" s="36"/>
      <c r="M134" s="152" t="s">
        <v>3</v>
      </c>
      <c r="N134" s="153" t="s">
        <v>43</v>
      </c>
      <c r="O134" s="56"/>
      <c r="P134" s="154">
        <f>O134*H134</f>
        <v>0</v>
      </c>
      <c r="Q134" s="154">
        <v>2.5018699999999998</v>
      </c>
      <c r="R134" s="154">
        <f>Q134*H134</f>
        <v>0.46534781999999997</v>
      </c>
      <c r="S134" s="154">
        <v>0</v>
      </c>
      <c r="T134" s="15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56" t="s">
        <v>201</v>
      </c>
      <c r="AT134" s="156" t="s">
        <v>197</v>
      </c>
      <c r="AU134" s="156" t="s">
        <v>82</v>
      </c>
      <c r="AY134" s="20" t="s">
        <v>195</v>
      </c>
      <c r="BE134" s="157">
        <f>IF(N134="základní",J134,0)</f>
        <v>0</v>
      </c>
      <c r="BF134" s="157">
        <f>IF(N134="snížená",J134,0)</f>
        <v>0</v>
      </c>
      <c r="BG134" s="157">
        <f>IF(N134="zákl. přenesená",J134,0)</f>
        <v>0</v>
      </c>
      <c r="BH134" s="157">
        <f>IF(N134="sníž. přenesená",J134,0)</f>
        <v>0</v>
      </c>
      <c r="BI134" s="157">
        <f>IF(N134="nulová",J134,0)</f>
        <v>0</v>
      </c>
      <c r="BJ134" s="20" t="s">
        <v>80</v>
      </c>
      <c r="BK134" s="157">
        <f>ROUND(I134*H134,2)</f>
        <v>0</v>
      </c>
      <c r="BL134" s="20" t="s">
        <v>201</v>
      </c>
      <c r="BM134" s="156" t="s">
        <v>250</v>
      </c>
    </row>
    <row r="135" spans="1:65" s="2" customFormat="1">
      <c r="A135" s="35"/>
      <c r="B135" s="36"/>
      <c r="C135" s="35"/>
      <c r="D135" s="158" t="s">
        <v>203</v>
      </c>
      <c r="E135" s="35"/>
      <c r="F135" s="159" t="s">
        <v>251</v>
      </c>
      <c r="G135" s="35"/>
      <c r="H135" s="35"/>
      <c r="I135" s="160"/>
      <c r="J135" s="35"/>
      <c r="K135" s="35"/>
      <c r="L135" s="36"/>
      <c r="M135" s="161"/>
      <c r="N135" s="162"/>
      <c r="O135" s="56"/>
      <c r="P135" s="56"/>
      <c r="Q135" s="56"/>
      <c r="R135" s="56"/>
      <c r="S135" s="56"/>
      <c r="T135" s="57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20" t="s">
        <v>203</v>
      </c>
      <c r="AU135" s="20" t="s">
        <v>82</v>
      </c>
    </row>
    <row r="136" spans="1:65" s="13" customFormat="1">
      <c r="B136" s="163"/>
      <c r="D136" s="164" t="s">
        <v>205</v>
      </c>
      <c r="E136" s="165" t="s">
        <v>3</v>
      </c>
      <c r="F136" s="166" t="s">
        <v>252</v>
      </c>
      <c r="H136" s="167">
        <v>0.186</v>
      </c>
      <c r="I136" s="168"/>
      <c r="L136" s="163"/>
      <c r="M136" s="169"/>
      <c r="N136" s="170"/>
      <c r="O136" s="170"/>
      <c r="P136" s="170"/>
      <c r="Q136" s="170"/>
      <c r="R136" s="170"/>
      <c r="S136" s="170"/>
      <c r="T136" s="171"/>
      <c r="AT136" s="165" t="s">
        <v>205</v>
      </c>
      <c r="AU136" s="165" t="s">
        <v>82</v>
      </c>
      <c r="AV136" s="13" t="s">
        <v>82</v>
      </c>
      <c r="AW136" s="13" t="s">
        <v>33</v>
      </c>
      <c r="AX136" s="13" t="s">
        <v>72</v>
      </c>
      <c r="AY136" s="165" t="s">
        <v>195</v>
      </c>
    </row>
    <row r="137" spans="1:65" s="14" customFormat="1">
      <c r="B137" s="172"/>
      <c r="D137" s="164" t="s">
        <v>205</v>
      </c>
      <c r="E137" s="173" t="s">
        <v>100</v>
      </c>
      <c r="F137" s="174" t="s">
        <v>207</v>
      </c>
      <c r="H137" s="175">
        <v>0.186</v>
      </c>
      <c r="I137" s="176"/>
      <c r="L137" s="172"/>
      <c r="M137" s="177"/>
      <c r="N137" s="178"/>
      <c r="O137" s="178"/>
      <c r="P137" s="178"/>
      <c r="Q137" s="178"/>
      <c r="R137" s="178"/>
      <c r="S137" s="178"/>
      <c r="T137" s="179"/>
      <c r="AT137" s="173" t="s">
        <v>205</v>
      </c>
      <c r="AU137" s="173" t="s">
        <v>82</v>
      </c>
      <c r="AV137" s="14" t="s">
        <v>208</v>
      </c>
      <c r="AW137" s="14" t="s">
        <v>33</v>
      </c>
      <c r="AX137" s="14" t="s">
        <v>80</v>
      </c>
      <c r="AY137" s="173" t="s">
        <v>195</v>
      </c>
    </row>
    <row r="138" spans="1:65" s="2" customFormat="1" ht="33" customHeight="1">
      <c r="A138" s="35"/>
      <c r="B138" s="143"/>
      <c r="C138" s="144" t="s">
        <v>253</v>
      </c>
      <c r="D138" s="144" t="s">
        <v>197</v>
      </c>
      <c r="E138" s="145" t="s">
        <v>254</v>
      </c>
      <c r="F138" s="146" t="s">
        <v>255</v>
      </c>
      <c r="G138" s="147" t="s">
        <v>200</v>
      </c>
      <c r="H138" s="148">
        <v>1.131</v>
      </c>
      <c r="I138" s="149"/>
      <c r="J138" s="150">
        <f>ROUND(I138*H138,2)</f>
        <v>0</v>
      </c>
      <c r="K138" s="151"/>
      <c r="L138" s="36"/>
      <c r="M138" s="152" t="s">
        <v>3</v>
      </c>
      <c r="N138" s="153" t="s">
        <v>43</v>
      </c>
      <c r="O138" s="56"/>
      <c r="P138" s="154">
        <f>O138*H138</f>
        <v>0</v>
      </c>
      <c r="Q138" s="154">
        <v>2.5018699999999998</v>
      </c>
      <c r="R138" s="154">
        <f>Q138*H138</f>
        <v>2.8296149699999997</v>
      </c>
      <c r="S138" s="154">
        <v>0</v>
      </c>
      <c r="T138" s="15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56" t="s">
        <v>201</v>
      </c>
      <c r="AT138" s="156" t="s">
        <v>197</v>
      </c>
      <c r="AU138" s="156" t="s">
        <v>82</v>
      </c>
      <c r="AY138" s="20" t="s">
        <v>195</v>
      </c>
      <c r="BE138" s="157">
        <f>IF(N138="základní",J138,0)</f>
        <v>0</v>
      </c>
      <c r="BF138" s="157">
        <f>IF(N138="snížená",J138,0)</f>
        <v>0</v>
      </c>
      <c r="BG138" s="157">
        <f>IF(N138="zákl. přenesená",J138,0)</f>
        <v>0</v>
      </c>
      <c r="BH138" s="157">
        <f>IF(N138="sníž. přenesená",J138,0)</f>
        <v>0</v>
      </c>
      <c r="BI138" s="157">
        <f>IF(N138="nulová",J138,0)</f>
        <v>0</v>
      </c>
      <c r="BJ138" s="20" t="s">
        <v>80</v>
      </c>
      <c r="BK138" s="157">
        <f>ROUND(I138*H138,2)</f>
        <v>0</v>
      </c>
      <c r="BL138" s="20" t="s">
        <v>201</v>
      </c>
      <c r="BM138" s="156" t="s">
        <v>256</v>
      </c>
    </row>
    <row r="139" spans="1:65" s="2" customFormat="1">
      <c r="A139" s="35"/>
      <c r="B139" s="36"/>
      <c r="C139" s="35"/>
      <c r="D139" s="158" t="s">
        <v>203</v>
      </c>
      <c r="E139" s="35"/>
      <c r="F139" s="159" t="s">
        <v>257</v>
      </c>
      <c r="G139" s="35"/>
      <c r="H139" s="35"/>
      <c r="I139" s="160"/>
      <c r="J139" s="35"/>
      <c r="K139" s="35"/>
      <c r="L139" s="36"/>
      <c r="M139" s="161"/>
      <c r="N139" s="162"/>
      <c r="O139" s="56"/>
      <c r="P139" s="56"/>
      <c r="Q139" s="56"/>
      <c r="R139" s="56"/>
      <c r="S139" s="56"/>
      <c r="T139" s="57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20" t="s">
        <v>203</v>
      </c>
      <c r="AU139" s="20" t="s">
        <v>82</v>
      </c>
    </row>
    <row r="140" spans="1:65" s="13" customFormat="1">
      <c r="B140" s="163"/>
      <c r="D140" s="164" t="s">
        <v>205</v>
      </c>
      <c r="E140" s="165" t="s">
        <v>3</v>
      </c>
      <c r="F140" s="166" t="s">
        <v>258</v>
      </c>
      <c r="H140" s="167">
        <v>1.131</v>
      </c>
      <c r="I140" s="168"/>
      <c r="L140" s="163"/>
      <c r="M140" s="169"/>
      <c r="N140" s="170"/>
      <c r="O140" s="170"/>
      <c r="P140" s="170"/>
      <c r="Q140" s="170"/>
      <c r="R140" s="170"/>
      <c r="S140" s="170"/>
      <c r="T140" s="171"/>
      <c r="AT140" s="165" t="s">
        <v>205</v>
      </c>
      <c r="AU140" s="165" t="s">
        <v>82</v>
      </c>
      <c r="AV140" s="13" t="s">
        <v>82</v>
      </c>
      <c r="AW140" s="13" t="s">
        <v>33</v>
      </c>
      <c r="AX140" s="13" t="s">
        <v>80</v>
      </c>
      <c r="AY140" s="165" t="s">
        <v>195</v>
      </c>
    </row>
    <row r="141" spans="1:65" s="2" customFormat="1" ht="16.5" customHeight="1">
      <c r="A141" s="35"/>
      <c r="B141" s="143"/>
      <c r="C141" s="144" t="s">
        <v>259</v>
      </c>
      <c r="D141" s="144" t="s">
        <v>197</v>
      </c>
      <c r="E141" s="145" t="s">
        <v>260</v>
      </c>
      <c r="F141" s="146" t="s">
        <v>261</v>
      </c>
      <c r="G141" s="147" t="s">
        <v>262</v>
      </c>
      <c r="H141" s="148">
        <v>7.9550000000000001</v>
      </c>
      <c r="I141" s="149"/>
      <c r="J141" s="150">
        <f>ROUND(I141*H141,2)</f>
        <v>0</v>
      </c>
      <c r="K141" s="151"/>
      <c r="L141" s="36"/>
      <c r="M141" s="152" t="s">
        <v>3</v>
      </c>
      <c r="N141" s="153" t="s">
        <v>43</v>
      </c>
      <c r="O141" s="56"/>
      <c r="P141" s="154">
        <f>O141*H141</f>
        <v>0</v>
      </c>
      <c r="Q141" s="154">
        <v>2.6900000000000001E-3</v>
      </c>
      <c r="R141" s="154">
        <f>Q141*H141</f>
        <v>2.139895E-2</v>
      </c>
      <c r="S141" s="154">
        <v>0</v>
      </c>
      <c r="T141" s="15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56" t="s">
        <v>201</v>
      </c>
      <c r="AT141" s="156" t="s">
        <v>197</v>
      </c>
      <c r="AU141" s="156" t="s">
        <v>82</v>
      </c>
      <c r="AY141" s="20" t="s">
        <v>195</v>
      </c>
      <c r="BE141" s="157">
        <f>IF(N141="základní",J141,0)</f>
        <v>0</v>
      </c>
      <c r="BF141" s="157">
        <f>IF(N141="snížená",J141,0)</f>
        <v>0</v>
      </c>
      <c r="BG141" s="157">
        <f>IF(N141="zákl. přenesená",J141,0)</f>
        <v>0</v>
      </c>
      <c r="BH141" s="157">
        <f>IF(N141="sníž. přenesená",J141,0)</f>
        <v>0</v>
      </c>
      <c r="BI141" s="157">
        <f>IF(N141="nulová",J141,0)</f>
        <v>0</v>
      </c>
      <c r="BJ141" s="20" t="s">
        <v>80</v>
      </c>
      <c r="BK141" s="157">
        <f>ROUND(I141*H141,2)</f>
        <v>0</v>
      </c>
      <c r="BL141" s="20" t="s">
        <v>201</v>
      </c>
      <c r="BM141" s="156" t="s">
        <v>263</v>
      </c>
    </row>
    <row r="142" spans="1:65" s="2" customFormat="1">
      <c r="A142" s="35"/>
      <c r="B142" s="36"/>
      <c r="C142" s="35"/>
      <c r="D142" s="158" t="s">
        <v>203</v>
      </c>
      <c r="E142" s="35"/>
      <c r="F142" s="159" t="s">
        <v>264</v>
      </c>
      <c r="G142" s="35"/>
      <c r="H142" s="35"/>
      <c r="I142" s="160"/>
      <c r="J142" s="35"/>
      <c r="K142" s="35"/>
      <c r="L142" s="36"/>
      <c r="M142" s="161"/>
      <c r="N142" s="162"/>
      <c r="O142" s="56"/>
      <c r="P142" s="56"/>
      <c r="Q142" s="56"/>
      <c r="R142" s="56"/>
      <c r="S142" s="56"/>
      <c r="T142" s="57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20" t="s">
        <v>203</v>
      </c>
      <c r="AU142" s="20" t="s">
        <v>82</v>
      </c>
    </row>
    <row r="143" spans="1:65" s="13" customFormat="1">
      <c r="B143" s="163"/>
      <c r="D143" s="164" t="s">
        <v>205</v>
      </c>
      <c r="E143" s="165" t="s">
        <v>3</v>
      </c>
      <c r="F143" s="166" t="s">
        <v>265</v>
      </c>
      <c r="H143" s="167">
        <v>0.41299999999999998</v>
      </c>
      <c r="I143" s="168"/>
      <c r="L143" s="163"/>
      <c r="M143" s="169"/>
      <c r="N143" s="170"/>
      <c r="O143" s="170"/>
      <c r="P143" s="170"/>
      <c r="Q143" s="170"/>
      <c r="R143" s="170"/>
      <c r="S143" s="170"/>
      <c r="T143" s="171"/>
      <c r="AT143" s="165" t="s">
        <v>205</v>
      </c>
      <c r="AU143" s="165" t="s">
        <v>82</v>
      </c>
      <c r="AV143" s="13" t="s">
        <v>82</v>
      </c>
      <c r="AW143" s="13" t="s">
        <v>33</v>
      </c>
      <c r="AX143" s="13" t="s">
        <v>72</v>
      </c>
      <c r="AY143" s="165" t="s">
        <v>195</v>
      </c>
    </row>
    <row r="144" spans="1:65" s="13" customFormat="1">
      <c r="B144" s="163"/>
      <c r="D144" s="164" t="s">
        <v>205</v>
      </c>
      <c r="E144" s="165" t="s">
        <v>3</v>
      </c>
      <c r="F144" s="166" t="s">
        <v>266</v>
      </c>
      <c r="H144" s="167">
        <v>7.5419999999999998</v>
      </c>
      <c r="I144" s="168"/>
      <c r="L144" s="163"/>
      <c r="M144" s="169"/>
      <c r="N144" s="170"/>
      <c r="O144" s="170"/>
      <c r="P144" s="170"/>
      <c r="Q144" s="170"/>
      <c r="R144" s="170"/>
      <c r="S144" s="170"/>
      <c r="T144" s="171"/>
      <c r="AT144" s="165" t="s">
        <v>205</v>
      </c>
      <c r="AU144" s="165" t="s">
        <v>82</v>
      </c>
      <c r="AV144" s="13" t="s">
        <v>82</v>
      </c>
      <c r="AW144" s="13" t="s">
        <v>33</v>
      </c>
      <c r="AX144" s="13" t="s">
        <v>72</v>
      </c>
      <c r="AY144" s="165" t="s">
        <v>195</v>
      </c>
    </row>
    <row r="145" spans="1:65" s="14" customFormat="1">
      <c r="B145" s="172"/>
      <c r="D145" s="164" t="s">
        <v>205</v>
      </c>
      <c r="E145" s="173" t="s">
        <v>95</v>
      </c>
      <c r="F145" s="174" t="s">
        <v>207</v>
      </c>
      <c r="H145" s="175">
        <v>7.9550000000000001</v>
      </c>
      <c r="I145" s="176"/>
      <c r="L145" s="172"/>
      <c r="M145" s="177"/>
      <c r="N145" s="178"/>
      <c r="O145" s="178"/>
      <c r="P145" s="178"/>
      <c r="Q145" s="178"/>
      <c r="R145" s="178"/>
      <c r="S145" s="178"/>
      <c r="T145" s="179"/>
      <c r="AT145" s="173" t="s">
        <v>205</v>
      </c>
      <c r="AU145" s="173" t="s">
        <v>82</v>
      </c>
      <c r="AV145" s="14" t="s">
        <v>208</v>
      </c>
      <c r="AW145" s="14" t="s">
        <v>33</v>
      </c>
      <c r="AX145" s="14" t="s">
        <v>80</v>
      </c>
      <c r="AY145" s="173" t="s">
        <v>195</v>
      </c>
    </row>
    <row r="146" spans="1:65" s="2" customFormat="1" ht="16.5" customHeight="1">
      <c r="A146" s="35"/>
      <c r="B146" s="143"/>
      <c r="C146" s="144" t="s">
        <v>9</v>
      </c>
      <c r="D146" s="144" t="s">
        <v>197</v>
      </c>
      <c r="E146" s="145" t="s">
        <v>267</v>
      </c>
      <c r="F146" s="146" t="s">
        <v>268</v>
      </c>
      <c r="G146" s="147" t="s">
        <v>262</v>
      </c>
      <c r="H146" s="148">
        <v>7.9550000000000001</v>
      </c>
      <c r="I146" s="149"/>
      <c r="J146" s="150">
        <f>ROUND(I146*H146,2)</f>
        <v>0</v>
      </c>
      <c r="K146" s="151"/>
      <c r="L146" s="36"/>
      <c r="M146" s="152" t="s">
        <v>3</v>
      </c>
      <c r="N146" s="153" t="s">
        <v>43</v>
      </c>
      <c r="O146" s="56"/>
      <c r="P146" s="154">
        <f>O146*H146</f>
        <v>0</v>
      </c>
      <c r="Q146" s="154">
        <v>0</v>
      </c>
      <c r="R146" s="154">
        <f>Q146*H146</f>
        <v>0</v>
      </c>
      <c r="S146" s="154">
        <v>0</v>
      </c>
      <c r="T146" s="15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56" t="s">
        <v>201</v>
      </c>
      <c r="AT146" s="156" t="s">
        <v>197</v>
      </c>
      <c r="AU146" s="156" t="s">
        <v>82</v>
      </c>
      <c r="AY146" s="20" t="s">
        <v>195</v>
      </c>
      <c r="BE146" s="157">
        <f>IF(N146="základní",J146,0)</f>
        <v>0</v>
      </c>
      <c r="BF146" s="157">
        <f>IF(N146="snížená",J146,0)</f>
        <v>0</v>
      </c>
      <c r="BG146" s="157">
        <f>IF(N146="zákl. přenesená",J146,0)</f>
        <v>0</v>
      </c>
      <c r="BH146" s="157">
        <f>IF(N146="sníž. přenesená",J146,0)</f>
        <v>0</v>
      </c>
      <c r="BI146" s="157">
        <f>IF(N146="nulová",J146,0)</f>
        <v>0</v>
      </c>
      <c r="BJ146" s="20" t="s">
        <v>80</v>
      </c>
      <c r="BK146" s="157">
        <f>ROUND(I146*H146,2)</f>
        <v>0</v>
      </c>
      <c r="BL146" s="20" t="s">
        <v>201</v>
      </c>
      <c r="BM146" s="156" t="s">
        <v>269</v>
      </c>
    </row>
    <row r="147" spans="1:65" s="2" customFormat="1">
      <c r="A147" s="35"/>
      <c r="B147" s="36"/>
      <c r="C147" s="35"/>
      <c r="D147" s="158" t="s">
        <v>203</v>
      </c>
      <c r="E147" s="35"/>
      <c r="F147" s="159" t="s">
        <v>270</v>
      </c>
      <c r="G147" s="35"/>
      <c r="H147" s="35"/>
      <c r="I147" s="160"/>
      <c r="J147" s="35"/>
      <c r="K147" s="35"/>
      <c r="L147" s="36"/>
      <c r="M147" s="161"/>
      <c r="N147" s="162"/>
      <c r="O147" s="56"/>
      <c r="P147" s="56"/>
      <c r="Q147" s="56"/>
      <c r="R147" s="56"/>
      <c r="S147" s="56"/>
      <c r="T147" s="57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20" t="s">
        <v>203</v>
      </c>
      <c r="AU147" s="20" t="s">
        <v>82</v>
      </c>
    </row>
    <row r="148" spans="1:65" s="13" customFormat="1">
      <c r="B148" s="163"/>
      <c r="D148" s="164" t="s">
        <v>205</v>
      </c>
      <c r="E148" s="165" t="s">
        <v>3</v>
      </c>
      <c r="F148" s="166" t="s">
        <v>95</v>
      </c>
      <c r="H148" s="167">
        <v>7.9550000000000001</v>
      </c>
      <c r="I148" s="168"/>
      <c r="L148" s="163"/>
      <c r="M148" s="169"/>
      <c r="N148" s="170"/>
      <c r="O148" s="170"/>
      <c r="P148" s="170"/>
      <c r="Q148" s="170"/>
      <c r="R148" s="170"/>
      <c r="S148" s="170"/>
      <c r="T148" s="171"/>
      <c r="AT148" s="165" t="s">
        <v>205</v>
      </c>
      <c r="AU148" s="165" t="s">
        <v>82</v>
      </c>
      <c r="AV148" s="13" t="s">
        <v>82</v>
      </c>
      <c r="AW148" s="13" t="s">
        <v>33</v>
      </c>
      <c r="AX148" s="13" t="s">
        <v>80</v>
      </c>
      <c r="AY148" s="165" t="s">
        <v>195</v>
      </c>
    </row>
    <row r="149" spans="1:65" s="2" customFormat="1" ht="24.15" customHeight="1">
      <c r="A149" s="35"/>
      <c r="B149" s="143"/>
      <c r="C149" s="144" t="s">
        <v>271</v>
      </c>
      <c r="D149" s="144" t="s">
        <v>197</v>
      </c>
      <c r="E149" s="145" t="s">
        <v>272</v>
      </c>
      <c r="F149" s="146" t="s">
        <v>273</v>
      </c>
      <c r="G149" s="147" t="s">
        <v>230</v>
      </c>
      <c r="H149" s="148">
        <v>2.1999999999999999E-2</v>
      </c>
      <c r="I149" s="149"/>
      <c r="J149" s="150">
        <f>ROUND(I149*H149,2)</f>
        <v>0</v>
      </c>
      <c r="K149" s="151"/>
      <c r="L149" s="36"/>
      <c r="M149" s="152" t="s">
        <v>3</v>
      </c>
      <c r="N149" s="153" t="s">
        <v>43</v>
      </c>
      <c r="O149" s="56"/>
      <c r="P149" s="154">
        <f>O149*H149</f>
        <v>0</v>
      </c>
      <c r="Q149" s="154">
        <v>1.0606199999999999</v>
      </c>
      <c r="R149" s="154">
        <f>Q149*H149</f>
        <v>2.3333639999999996E-2</v>
      </c>
      <c r="S149" s="154">
        <v>0</v>
      </c>
      <c r="T149" s="15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56" t="s">
        <v>201</v>
      </c>
      <c r="AT149" s="156" t="s">
        <v>197</v>
      </c>
      <c r="AU149" s="156" t="s">
        <v>82</v>
      </c>
      <c r="AY149" s="20" t="s">
        <v>195</v>
      </c>
      <c r="BE149" s="157">
        <f>IF(N149="základní",J149,0)</f>
        <v>0</v>
      </c>
      <c r="BF149" s="157">
        <f>IF(N149="snížená",J149,0)</f>
        <v>0</v>
      </c>
      <c r="BG149" s="157">
        <f>IF(N149="zákl. přenesená",J149,0)</f>
        <v>0</v>
      </c>
      <c r="BH149" s="157">
        <f>IF(N149="sníž. přenesená",J149,0)</f>
        <v>0</v>
      </c>
      <c r="BI149" s="157">
        <f>IF(N149="nulová",J149,0)</f>
        <v>0</v>
      </c>
      <c r="BJ149" s="20" t="s">
        <v>80</v>
      </c>
      <c r="BK149" s="157">
        <f>ROUND(I149*H149,2)</f>
        <v>0</v>
      </c>
      <c r="BL149" s="20" t="s">
        <v>201</v>
      </c>
      <c r="BM149" s="156" t="s">
        <v>274</v>
      </c>
    </row>
    <row r="150" spans="1:65" s="2" customFormat="1">
      <c r="A150" s="35"/>
      <c r="B150" s="36"/>
      <c r="C150" s="35"/>
      <c r="D150" s="158" t="s">
        <v>203</v>
      </c>
      <c r="E150" s="35"/>
      <c r="F150" s="159" t="s">
        <v>275</v>
      </c>
      <c r="G150" s="35"/>
      <c r="H150" s="35"/>
      <c r="I150" s="160"/>
      <c r="J150" s="35"/>
      <c r="K150" s="35"/>
      <c r="L150" s="36"/>
      <c r="M150" s="161"/>
      <c r="N150" s="162"/>
      <c r="O150" s="56"/>
      <c r="P150" s="56"/>
      <c r="Q150" s="56"/>
      <c r="R150" s="56"/>
      <c r="S150" s="56"/>
      <c r="T150" s="57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20" t="s">
        <v>203</v>
      </c>
      <c r="AU150" s="20" t="s">
        <v>82</v>
      </c>
    </row>
    <row r="151" spans="1:65" s="13" customFormat="1">
      <c r="B151" s="163"/>
      <c r="D151" s="164" t="s">
        <v>205</v>
      </c>
      <c r="E151" s="165" t="s">
        <v>3</v>
      </c>
      <c r="F151" s="166" t="s">
        <v>276</v>
      </c>
      <c r="H151" s="167">
        <v>2.1999999999999999E-2</v>
      </c>
      <c r="I151" s="168"/>
      <c r="L151" s="163"/>
      <c r="M151" s="169"/>
      <c r="N151" s="170"/>
      <c r="O151" s="170"/>
      <c r="P151" s="170"/>
      <c r="Q151" s="170"/>
      <c r="R151" s="170"/>
      <c r="S151" s="170"/>
      <c r="T151" s="171"/>
      <c r="AT151" s="165" t="s">
        <v>205</v>
      </c>
      <c r="AU151" s="165" t="s">
        <v>82</v>
      </c>
      <c r="AV151" s="13" t="s">
        <v>82</v>
      </c>
      <c r="AW151" s="13" t="s">
        <v>33</v>
      </c>
      <c r="AX151" s="13" t="s">
        <v>80</v>
      </c>
      <c r="AY151" s="165" t="s">
        <v>195</v>
      </c>
    </row>
    <row r="152" spans="1:65" s="2" customFormat="1" ht="24.15" customHeight="1">
      <c r="A152" s="35"/>
      <c r="B152" s="143"/>
      <c r="C152" s="144" t="s">
        <v>277</v>
      </c>
      <c r="D152" s="144" t="s">
        <v>197</v>
      </c>
      <c r="E152" s="145" t="s">
        <v>278</v>
      </c>
      <c r="F152" s="146" t="s">
        <v>279</v>
      </c>
      <c r="G152" s="147" t="s">
        <v>230</v>
      </c>
      <c r="H152" s="148">
        <v>4.3999999999999997E-2</v>
      </c>
      <c r="I152" s="149"/>
      <c r="J152" s="150">
        <f>ROUND(I152*H152,2)</f>
        <v>0</v>
      </c>
      <c r="K152" s="151"/>
      <c r="L152" s="36"/>
      <c r="M152" s="152" t="s">
        <v>3</v>
      </c>
      <c r="N152" s="153" t="s">
        <v>43</v>
      </c>
      <c r="O152" s="56"/>
      <c r="P152" s="154">
        <f>O152*H152</f>
        <v>0</v>
      </c>
      <c r="Q152" s="154">
        <v>1.06277</v>
      </c>
      <c r="R152" s="154">
        <f>Q152*H152</f>
        <v>4.6761879999999999E-2</v>
      </c>
      <c r="S152" s="154">
        <v>0</v>
      </c>
      <c r="T152" s="15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56" t="s">
        <v>201</v>
      </c>
      <c r="AT152" s="156" t="s">
        <v>197</v>
      </c>
      <c r="AU152" s="156" t="s">
        <v>82</v>
      </c>
      <c r="AY152" s="20" t="s">
        <v>195</v>
      </c>
      <c r="BE152" s="157">
        <f>IF(N152="základní",J152,0)</f>
        <v>0</v>
      </c>
      <c r="BF152" s="157">
        <f>IF(N152="snížená",J152,0)</f>
        <v>0</v>
      </c>
      <c r="BG152" s="157">
        <f>IF(N152="zákl. přenesená",J152,0)</f>
        <v>0</v>
      </c>
      <c r="BH152" s="157">
        <f>IF(N152="sníž. přenesená",J152,0)</f>
        <v>0</v>
      </c>
      <c r="BI152" s="157">
        <f>IF(N152="nulová",J152,0)</f>
        <v>0</v>
      </c>
      <c r="BJ152" s="20" t="s">
        <v>80</v>
      </c>
      <c r="BK152" s="157">
        <f>ROUND(I152*H152,2)</f>
        <v>0</v>
      </c>
      <c r="BL152" s="20" t="s">
        <v>201</v>
      </c>
      <c r="BM152" s="156" t="s">
        <v>280</v>
      </c>
    </row>
    <row r="153" spans="1:65" s="2" customFormat="1">
      <c r="A153" s="35"/>
      <c r="B153" s="36"/>
      <c r="C153" s="35"/>
      <c r="D153" s="158" t="s">
        <v>203</v>
      </c>
      <c r="E153" s="35"/>
      <c r="F153" s="159" t="s">
        <v>281</v>
      </c>
      <c r="G153" s="35"/>
      <c r="H153" s="35"/>
      <c r="I153" s="160"/>
      <c r="J153" s="35"/>
      <c r="K153" s="35"/>
      <c r="L153" s="36"/>
      <c r="M153" s="161"/>
      <c r="N153" s="162"/>
      <c r="O153" s="56"/>
      <c r="P153" s="56"/>
      <c r="Q153" s="56"/>
      <c r="R153" s="56"/>
      <c r="S153" s="56"/>
      <c r="T153" s="57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20" t="s">
        <v>203</v>
      </c>
      <c r="AU153" s="20" t="s">
        <v>82</v>
      </c>
    </row>
    <row r="154" spans="1:65" s="13" customFormat="1">
      <c r="B154" s="163"/>
      <c r="D154" s="164" t="s">
        <v>205</v>
      </c>
      <c r="E154" s="165" t="s">
        <v>3</v>
      </c>
      <c r="F154" s="166" t="s">
        <v>282</v>
      </c>
      <c r="H154" s="167">
        <v>4.3999999999999997E-2</v>
      </c>
      <c r="I154" s="168"/>
      <c r="L154" s="163"/>
      <c r="M154" s="169"/>
      <c r="N154" s="170"/>
      <c r="O154" s="170"/>
      <c r="P154" s="170"/>
      <c r="Q154" s="170"/>
      <c r="R154" s="170"/>
      <c r="S154" s="170"/>
      <c r="T154" s="171"/>
      <c r="AT154" s="165" t="s">
        <v>205</v>
      </c>
      <c r="AU154" s="165" t="s">
        <v>82</v>
      </c>
      <c r="AV154" s="13" t="s">
        <v>82</v>
      </c>
      <c r="AW154" s="13" t="s">
        <v>33</v>
      </c>
      <c r="AX154" s="13" t="s">
        <v>80</v>
      </c>
      <c r="AY154" s="165" t="s">
        <v>195</v>
      </c>
    </row>
    <row r="155" spans="1:65" s="12" customFormat="1" ht="22.8" customHeight="1">
      <c r="B155" s="130"/>
      <c r="D155" s="131" t="s">
        <v>71</v>
      </c>
      <c r="E155" s="141" t="s">
        <v>208</v>
      </c>
      <c r="F155" s="141" t="s">
        <v>283</v>
      </c>
      <c r="I155" s="133"/>
      <c r="J155" s="142">
        <f>BK155</f>
        <v>0</v>
      </c>
      <c r="L155" s="130"/>
      <c r="M155" s="135"/>
      <c r="N155" s="136"/>
      <c r="O155" s="136"/>
      <c r="P155" s="137">
        <f>SUM(P156:P197)</f>
        <v>0</v>
      </c>
      <c r="Q155" s="136"/>
      <c r="R155" s="137">
        <f>SUM(R156:R197)</f>
        <v>8.9978244000000007</v>
      </c>
      <c r="S155" s="136"/>
      <c r="T155" s="138">
        <f>SUM(T156:T197)</f>
        <v>0</v>
      </c>
      <c r="AR155" s="131" t="s">
        <v>80</v>
      </c>
      <c r="AT155" s="139" t="s">
        <v>71</v>
      </c>
      <c r="AU155" s="139" t="s">
        <v>80</v>
      </c>
      <c r="AY155" s="131" t="s">
        <v>195</v>
      </c>
      <c r="BK155" s="140">
        <f>SUM(BK156:BK197)</f>
        <v>0</v>
      </c>
    </row>
    <row r="156" spans="1:65" s="2" customFormat="1" ht="37.799999999999997" customHeight="1">
      <c r="A156" s="35"/>
      <c r="B156" s="143"/>
      <c r="C156" s="144" t="s">
        <v>284</v>
      </c>
      <c r="D156" s="144" t="s">
        <v>197</v>
      </c>
      <c r="E156" s="145" t="s">
        <v>285</v>
      </c>
      <c r="F156" s="146" t="s">
        <v>286</v>
      </c>
      <c r="G156" s="147" t="s">
        <v>287</v>
      </c>
      <c r="H156" s="148">
        <v>5</v>
      </c>
      <c r="I156" s="149"/>
      <c r="J156" s="150">
        <f>ROUND(I156*H156,2)</f>
        <v>0</v>
      </c>
      <c r="K156" s="151"/>
      <c r="L156" s="36"/>
      <c r="M156" s="152" t="s">
        <v>3</v>
      </c>
      <c r="N156" s="153" t="s">
        <v>43</v>
      </c>
      <c r="O156" s="56"/>
      <c r="P156" s="154">
        <f>O156*H156</f>
        <v>0</v>
      </c>
      <c r="Q156" s="154">
        <v>0.10005</v>
      </c>
      <c r="R156" s="154">
        <f>Q156*H156</f>
        <v>0.50024999999999997</v>
      </c>
      <c r="S156" s="154">
        <v>0</v>
      </c>
      <c r="T156" s="15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56" t="s">
        <v>201</v>
      </c>
      <c r="AT156" s="156" t="s">
        <v>197</v>
      </c>
      <c r="AU156" s="156" t="s">
        <v>82</v>
      </c>
      <c r="AY156" s="20" t="s">
        <v>195</v>
      </c>
      <c r="BE156" s="157">
        <f>IF(N156="základní",J156,0)</f>
        <v>0</v>
      </c>
      <c r="BF156" s="157">
        <f>IF(N156="snížená",J156,0)</f>
        <v>0</v>
      </c>
      <c r="BG156" s="157">
        <f>IF(N156="zákl. přenesená",J156,0)</f>
        <v>0</v>
      </c>
      <c r="BH156" s="157">
        <f>IF(N156="sníž. přenesená",J156,0)</f>
        <v>0</v>
      </c>
      <c r="BI156" s="157">
        <f>IF(N156="nulová",J156,0)</f>
        <v>0</v>
      </c>
      <c r="BJ156" s="20" t="s">
        <v>80</v>
      </c>
      <c r="BK156" s="157">
        <f>ROUND(I156*H156,2)</f>
        <v>0</v>
      </c>
      <c r="BL156" s="20" t="s">
        <v>201</v>
      </c>
      <c r="BM156" s="156" t="s">
        <v>288</v>
      </c>
    </row>
    <row r="157" spans="1:65" s="2" customFormat="1">
      <c r="A157" s="35"/>
      <c r="B157" s="36"/>
      <c r="C157" s="35"/>
      <c r="D157" s="158" t="s">
        <v>203</v>
      </c>
      <c r="E157" s="35"/>
      <c r="F157" s="159" t="s">
        <v>289</v>
      </c>
      <c r="G157" s="35"/>
      <c r="H157" s="35"/>
      <c r="I157" s="160"/>
      <c r="J157" s="35"/>
      <c r="K157" s="35"/>
      <c r="L157" s="36"/>
      <c r="M157" s="161"/>
      <c r="N157" s="162"/>
      <c r="O157" s="56"/>
      <c r="P157" s="56"/>
      <c r="Q157" s="56"/>
      <c r="R157" s="56"/>
      <c r="S157" s="56"/>
      <c r="T157" s="57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20" t="s">
        <v>203</v>
      </c>
      <c r="AU157" s="20" t="s">
        <v>82</v>
      </c>
    </row>
    <row r="158" spans="1:65" s="13" customFormat="1">
      <c r="B158" s="163"/>
      <c r="D158" s="164" t="s">
        <v>205</v>
      </c>
      <c r="E158" s="165" t="s">
        <v>3</v>
      </c>
      <c r="F158" s="166" t="s">
        <v>290</v>
      </c>
      <c r="H158" s="167">
        <v>5</v>
      </c>
      <c r="I158" s="168"/>
      <c r="L158" s="163"/>
      <c r="M158" s="169"/>
      <c r="N158" s="170"/>
      <c r="O158" s="170"/>
      <c r="P158" s="170"/>
      <c r="Q158" s="170"/>
      <c r="R158" s="170"/>
      <c r="S158" s="170"/>
      <c r="T158" s="171"/>
      <c r="AT158" s="165" t="s">
        <v>205</v>
      </c>
      <c r="AU158" s="165" t="s">
        <v>82</v>
      </c>
      <c r="AV158" s="13" t="s">
        <v>82</v>
      </c>
      <c r="AW158" s="13" t="s">
        <v>33</v>
      </c>
      <c r="AX158" s="13" t="s">
        <v>80</v>
      </c>
      <c r="AY158" s="165" t="s">
        <v>195</v>
      </c>
    </row>
    <row r="159" spans="1:65" s="2" customFormat="1" ht="37.799999999999997" customHeight="1">
      <c r="A159" s="35"/>
      <c r="B159" s="143"/>
      <c r="C159" s="144" t="s">
        <v>291</v>
      </c>
      <c r="D159" s="144" t="s">
        <v>197</v>
      </c>
      <c r="E159" s="145" t="s">
        <v>292</v>
      </c>
      <c r="F159" s="146" t="s">
        <v>293</v>
      </c>
      <c r="G159" s="147" t="s">
        <v>230</v>
      </c>
      <c r="H159" s="148">
        <v>0.34100000000000003</v>
      </c>
      <c r="I159" s="149"/>
      <c r="J159" s="150">
        <f>ROUND(I159*H159,2)</f>
        <v>0</v>
      </c>
      <c r="K159" s="151"/>
      <c r="L159" s="36"/>
      <c r="M159" s="152" t="s">
        <v>3</v>
      </c>
      <c r="N159" s="153" t="s">
        <v>43</v>
      </c>
      <c r="O159" s="56"/>
      <c r="P159" s="154">
        <f>O159*H159</f>
        <v>0</v>
      </c>
      <c r="Q159" s="154">
        <v>1.7090000000000001E-2</v>
      </c>
      <c r="R159" s="154">
        <f>Q159*H159</f>
        <v>5.8276900000000008E-3</v>
      </c>
      <c r="S159" s="154">
        <v>0</v>
      </c>
      <c r="T159" s="15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56" t="s">
        <v>201</v>
      </c>
      <c r="AT159" s="156" t="s">
        <v>197</v>
      </c>
      <c r="AU159" s="156" t="s">
        <v>82</v>
      </c>
      <c r="AY159" s="20" t="s">
        <v>195</v>
      </c>
      <c r="BE159" s="157">
        <f>IF(N159="základní",J159,0)</f>
        <v>0</v>
      </c>
      <c r="BF159" s="157">
        <f>IF(N159="snížená",J159,0)</f>
        <v>0</v>
      </c>
      <c r="BG159" s="157">
        <f>IF(N159="zákl. přenesená",J159,0)</f>
        <v>0</v>
      </c>
      <c r="BH159" s="157">
        <f>IF(N159="sníž. přenesená",J159,0)</f>
        <v>0</v>
      </c>
      <c r="BI159" s="157">
        <f>IF(N159="nulová",J159,0)</f>
        <v>0</v>
      </c>
      <c r="BJ159" s="20" t="s">
        <v>80</v>
      </c>
      <c r="BK159" s="157">
        <f>ROUND(I159*H159,2)</f>
        <v>0</v>
      </c>
      <c r="BL159" s="20" t="s">
        <v>201</v>
      </c>
      <c r="BM159" s="156" t="s">
        <v>294</v>
      </c>
    </row>
    <row r="160" spans="1:65" s="2" customFormat="1">
      <c r="A160" s="35"/>
      <c r="B160" s="36"/>
      <c r="C160" s="35"/>
      <c r="D160" s="158" t="s">
        <v>203</v>
      </c>
      <c r="E160" s="35"/>
      <c r="F160" s="159" t="s">
        <v>295</v>
      </c>
      <c r="G160" s="35"/>
      <c r="H160" s="35"/>
      <c r="I160" s="160"/>
      <c r="J160" s="35"/>
      <c r="K160" s="35"/>
      <c r="L160" s="36"/>
      <c r="M160" s="161"/>
      <c r="N160" s="162"/>
      <c r="O160" s="56"/>
      <c r="P160" s="56"/>
      <c r="Q160" s="56"/>
      <c r="R160" s="56"/>
      <c r="S160" s="56"/>
      <c r="T160" s="57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20" t="s">
        <v>203</v>
      </c>
      <c r="AU160" s="20" t="s">
        <v>82</v>
      </c>
    </row>
    <row r="161" spans="1:65" s="13" customFormat="1">
      <c r="B161" s="163"/>
      <c r="D161" s="164" t="s">
        <v>205</v>
      </c>
      <c r="E161" s="165" t="s">
        <v>3</v>
      </c>
      <c r="F161" s="166" t="s">
        <v>296</v>
      </c>
      <c r="H161" s="167">
        <v>0.34100000000000003</v>
      </c>
      <c r="I161" s="168"/>
      <c r="L161" s="163"/>
      <c r="M161" s="169"/>
      <c r="N161" s="170"/>
      <c r="O161" s="170"/>
      <c r="P161" s="170"/>
      <c r="Q161" s="170"/>
      <c r="R161" s="170"/>
      <c r="S161" s="170"/>
      <c r="T161" s="171"/>
      <c r="AT161" s="165" t="s">
        <v>205</v>
      </c>
      <c r="AU161" s="165" t="s">
        <v>82</v>
      </c>
      <c r="AV161" s="13" t="s">
        <v>82</v>
      </c>
      <c r="AW161" s="13" t="s">
        <v>33</v>
      </c>
      <c r="AX161" s="13" t="s">
        <v>72</v>
      </c>
      <c r="AY161" s="165" t="s">
        <v>195</v>
      </c>
    </row>
    <row r="162" spans="1:65" s="14" customFormat="1">
      <c r="B162" s="172"/>
      <c r="D162" s="164" t="s">
        <v>205</v>
      </c>
      <c r="E162" s="173" t="s">
        <v>133</v>
      </c>
      <c r="F162" s="174" t="s">
        <v>207</v>
      </c>
      <c r="H162" s="175">
        <v>0.34100000000000003</v>
      </c>
      <c r="I162" s="176"/>
      <c r="L162" s="172"/>
      <c r="M162" s="177"/>
      <c r="N162" s="178"/>
      <c r="O162" s="178"/>
      <c r="P162" s="178"/>
      <c r="Q162" s="178"/>
      <c r="R162" s="178"/>
      <c r="S162" s="178"/>
      <c r="T162" s="179"/>
      <c r="AT162" s="173" t="s">
        <v>205</v>
      </c>
      <c r="AU162" s="173" t="s">
        <v>82</v>
      </c>
      <c r="AV162" s="14" t="s">
        <v>208</v>
      </c>
      <c r="AW162" s="14" t="s">
        <v>33</v>
      </c>
      <c r="AX162" s="14" t="s">
        <v>80</v>
      </c>
      <c r="AY162" s="173" t="s">
        <v>195</v>
      </c>
    </row>
    <row r="163" spans="1:65" s="2" customFormat="1" ht="24.15" customHeight="1">
      <c r="A163" s="35"/>
      <c r="B163" s="143"/>
      <c r="C163" s="180" t="s">
        <v>297</v>
      </c>
      <c r="D163" s="180" t="s">
        <v>241</v>
      </c>
      <c r="E163" s="181" t="s">
        <v>298</v>
      </c>
      <c r="F163" s="182" t="s">
        <v>299</v>
      </c>
      <c r="G163" s="183" t="s">
        <v>230</v>
      </c>
      <c r="H163" s="184">
        <v>0.36799999999999999</v>
      </c>
      <c r="I163" s="185"/>
      <c r="J163" s="186">
        <f>ROUND(I163*H163,2)</f>
        <v>0</v>
      </c>
      <c r="K163" s="187"/>
      <c r="L163" s="188"/>
      <c r="M163" s="189" t="s">
        <v>3</v>
      </c>
      <c r="N163" s="190" t="s">
        <v>43</v>
      </c>
      <c r="O163" s="56"/>
      <c r="P163" s="154">
        <f>O163*H163</f>
        <v>0</v>
      </c>
      <c r="Q163" s="154">
        <v>1</v>
      </c>
      <c r="R163" s="154">
        <f>Q163*H163</f>
        <v>0.36799999999999999</v>
      </c>
      <c r="S163" s="154">
        <v>0</v>
      </c>
      <c r="T163" s="15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56" t="s">
        <v>240</v>
      </c>
      <c r="AT163" s="156" t="s">
        <v>241</v>
      </c>
      <c r="AU163" s="156" t="s">
        <v>82</v>
      </c>
      <c r="AY163" s="20" t="s">
        <v>195</v>
      </c>
      <c r="BE163" s="157">
        <f>IF(N163="základní",J163,0)</f>
        <v>0</v>
      </c>
      <c r="BF163" s="157">
        <f>IF(N163="snížená",J163,0)</f>
        <v>0</v>
      </c>
      <c r="BG163" s="157">
        <f>IF(N163="zákl. přenesená",J163,0)</f>
        <v>0</v>
      </c>
      <c r="BH163" s="157">
        <f>IF(N163="sníž. přenesená",J163,0)</f>
        <v>0</v>
      </c>
      <c r="BI163" s="157">
        <f>IF(N163="nulová",J163,0)</f>
        <v>0</v>
      </c>
      <c r="BJ163" s="20" t="s">
        <v>80</v>
      </c>
      <c r="BK163" s="157">
        <f>ROUND(I163*H163,2)</f>
        <v>0</v>
      </c>
      <c r="BL163" s="20" t="s">
        <v>201</v>
      </c>
      <c r="BM163" s="156" t="s">
        <v>300</v>
      </c>
    </row>
    <row r="164" spans="1:65" s="13" customFormat="1">
      <c r="B164" s="163"/>
      <c r="D164" s="164" t="s">
        <v>205</v>
      </c>
      <c r="E164" s="165" t="s">
        <v>3</v>
      </c>
      <c r="F164" s="166" t="s">
        <v>301</v>
      </c>
      <c r="H164" s="167">
        <v>0.36799999999999999</v>
      </c>
      <c r="I164" s="168"/>
      <c r="L164" s="163"/>
      <c r="M164" s="169"/>
      <c r="N164" s="170"/>
      <c r="O164" s="170"/>
      <c r="P164" s="170"/>
      <c r="Q164" s="170"/>
      <c r="R164" s="170"/>
      <c r="S164" s="170"/>
      <c r="T164" s="171"/>
      <c r="AT164" s="165" t="s">
        <v>205</v>
      </c>
      <c r="AU164" s="165" t="s">
        <v>82</v>
      </c>
      <c r="AV164" s="13" t="s">
        <v>82</v>
      </c>
      <c r="AW164" s="13" t="s">
        <v>33</v>
      </c>
      <c r="AX164" s="13" t="s">
        <v>80</v>
      </c>
      <c r="AY164" s="165" t="s">
        <v>195</v>
      </c>
    </row>
    <row r="165" spans="1:65" s="2" customFormat="1" ht="33" customHeight="1">
      <c r="A165" s="35"/>
      <c r="B165" s="143"/>
      <c r="C165" s="144" t="s">
        <v>302</v>
      </c>
      <c r="D165" s="144" t="s">
        <v>197</v>
      </c>
      <c r="E165" s="145" t="s">
        <v>303</v>
      </c>
      <c r="F165" s="146" t="s">
        <v>304</v>
      </c>
      <c r="G165" s="147" t="s">
        <v>305</v>
      </c>
      <c r="H165" s="148">
        <v>5.5</v>
      </c>
      <c r="I165" s="149"/>
      <c r="J165" s="150">
        <f>ROUND(I165*H165,2)</f>
        <v>0</v>
      </c>
      <c r="K165" s="151"/>
      <c r="L165" s="36"/>
      <c r="M165" s="152" t="s">
        <v>3</v>
      </c>
      <c r="N165" s="153" t="s">
        <v>43</v>
      </c>
      <c r="O165" s="56"/>
      <c r="P165" s="154">
        <f>O165*H165</f>
        <v>0</v>
      </c>
      <c r="Q165" s="154">
        <v>3.8000000000000002E-4</v>
      </c>
      <c r="R165" s="154">
        <f>Q165*H165</f>
        <v>2.0900000000000003E-3</v>
      </c>
      <c r="S165" s="154">
        <v>0</v>
      </c>
      <c r="T165" s="15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56" t="s">
        <v>201</v>
      </c>
      <c r="AT165" s="156" t="s">
        <v>197</v>
      </c>
      <c r="AU165" s="156" t="s">
        <v>82</v>
      </c>
      <c r="AY165" s="20" t="s">
        <v>195</v>
      </c>
      <c r="BE165" s="157">
        <f>IF(N165="základní",J165,0)</f>
        <v>0</v>
      </c>
      <c r="BF165" s="157">
        <f>IF(N165="snížená",J165,0)</f>
        <v>0</v>
      </c>
      <c r="BG165" s="157">
        <f>IF(N165="zákl. přenesená",J165,0)</f>
        <v>0</v>
      </c>
      <c r="BH165" s="157">
        <f>IF(N165="sníž. přenesená",J165,0)</f>
        <v>0</v>
      </c>
      <c r="BI165" s="157">
        <f>IF(N165="nulová",J165,0)</f>
        <v>0</v>
      </c>
      <c r="BJ165" s="20" t="s">
        <v>80</v>
      </c>
      <c r="BK165" s="157">
        <f>ROUND(I165*H165,2)</f>
        <v>0</v>
      </c>
      <c r="BL165" s="20" t="s">
        <v>201</v>
      </c>
      <c r="BM165" s="156" t="s">
        <v>306</v>
      </c>
    </row>
    <row r="166" spans="1:65" s="2" customFormat="1">
      <c r="A166" s="35"/>
      <c r="B166" s="36"/>
      <c r="C166" s="35"/>
      <c r="D166" s="158" t="s">
        <v>203</v>
      </c>
      <c r="E166" s="35"/>
      <c r="F166" s="159" t="s">
        <v>307</v>
      </c>
      <c r="G166" s="35"/>
      <c r="H166" s="35"/>
      <c r="I166" s="160"/>
      <c r="J166" s="35"/>
      <c r="K166" s="35"/>
      <c r="L166" s="36"/>
      <c r="M166" s="161"/>
      <c r="N166" s="162"/>
      <c r="O166" s="56"/>
      <c r="P166" s="56"/>
      <c r="Q166" s="56"/>
      <c r="R166" s="56"/>
      <c r="S166" s="56"/>
      <c r="T166" s="57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20" t="s">
        <v>203</v>
      </c>
      <c r="AU166" s="20" t="s">
        <v>82</v>
      </c>
    </row>
    <row r="167" spans="1:65" s="13" customFormat="1">
      <c r="B167" s="163"/>
      <c r="D167" s="164" t="s">
        <v>205</v>
      </c>
      <c r="E167" s="165" t="s">
        <v>3</v>
      </c>
      <c r="F167" s="166" t="s">
        <v>308</v>
      </c>
      <c r="H167" s="167">
        <v>5.5</v>
      </c>
      <c r="I167" s="168"/>
      <c r="L167" s="163"/>
      <c r="M167" s="169"/>
      <c r="N167" s="170"/>
      <c r="O167" s="170"/>
      <c r="P167" s="170"/>
      <c r="Q167" s="170"/>
      <c r="R167" s="170"/>
      <c r="S167" s="170"/>
      <c r="T167" s="171"/>
      <c r="AT167" s="165" t="s">
        <v>205</v>
      </c>
      <c r="AU167" s="165" t="s">
        <v>82</v>
      </c>
      <c r="AV167" s="13" t="s">
        <v>82</v>
      </c>
      <c r="AW167" s="13" t="s">
        <v>33</v>
      </c>
      <c r="AX167" s="13" t="s">
        <v>80</v>
      </c>
      <c r="AY167" s="165" t="s">
        <v>195</v>
      </c>
    </row>
    <row r="168" spans="1:65" s="2" customFormat="1" ht="33" customHeight="1">
      <c r="A168" s="35"/>
      <c r="B168" s="143"/>
      <c r="C168" s="180" t="s">
        <v>309</v>
      </c>
      <c r="D168" s="180" t="s">
        <v>241</v>
      </c>
      <c r="E168" s="181" t="s">
        <v>310</v>
      </c>
      <c r="F168" s="182" t="s">
        <v>311</v>
      </c>
      <c r="G168" s="183" t="s">
        <v>262</v>
      </c>
      <c r="H168" s="184">
        <v>1.444</v>
      </c>
      <c r="I168" s="185"/>
      <c r="J168" s="186">
        <f>ROUND(I168*H168,2)</f>
        <v>0</v>
      </c>
      <c r="K168" s="187"/>
      <c r="L168" s="188"/>
      <c r="M168" s="189" t="s">
        <v>3</v>
      </c>
      <c r="N168" s="190" t="s">
        <v>43</v>
      </c>
      <c r="O168" s="56"/>
      <c r="P168" s="154">
        <f>O168*H168</f>
        <v>0</v>
      </c>
      <c r="Q168" s="154">
        <v>1.5E-3</v>
      </c>
      <c r="R168" s="154">
        <f>Q168*H168</f>
        <v>2.166E-3</v>
      </c>
      <c r="S168" s="154">
        <v>0</v>
      </c>
      <c r="T168" s="15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56" t="s">
        <v>240</v>
      </c>
      <c r="AT168" s="156" t="s">
        <v>241</v>
      </c>
      <c r="AU168" s="156" t="s">
        <v>82</v>
      </c>
      <c r="AY168" s="20" t="s">
        <v>195</v>
      </c>
      <c r="BE168" s="157">
        <f>IF(N168="základní",J168,0)</f>
        <v>0</v>
      </c>
      <c r="BF168" s="157">
        <f>IF(N168="snížená",J168,0)</f>
        <v>0</v>
      </c>
      <c r="BG168" s="157">
        <f>IF(N168="zákl. přenesená",J168,0)</f>
        <v>0</v>
      </c>
      <c r="BH168" s="157">
        <f>IF(N168="sníž. přenesená",J168,0)</f>
        <v>0</v>
      </c>
      <c r="BI168" s="157">
        <f>IF(N168="nulová",J168,0)</f>
        <v>0</v>
      </c>
      <c r="BJ168" s="20" t="s">
        <v>80</v>
      </c>
      <c r="BK168" s="157">
        <f>ROUND(I168*H168,2)</f>
        <v>0</v>
      </c>
      <c r="BL168" s="20" t="s">
        <v>201</v>
      </c>
      <c r="BM168" s="156" t="s">
        <v>312</v>
      </c>
    </row>
    <row r="169" spans="1:65" s="13" customFormat="1">
      <c r="B169" s="163"/>
      <c r="D169" s="164" t="s">
        <v>205</v>
      </c>
      <c r="E169" s="165" t="s">
        <v>3</v>
      </c>
      <c r="F169" s="166" t="s">
        <v>313</v>
      </c>
      <c r="H169" s="167">
        <v>1.444</v>
      </c>
      <c r="I169" s="168"/>
      <c r="L169" s="163"/>
      <c r="M169" s="169"/>
      <c r="N169" s="170"/>
      <c r="O169" s="170"/>
      <c r="P169" s="170"/>
      <c r="Q169" s="170"/>
      <c r="R169" s="170"/>
      <c r="S169" s="170"/>
      <c r="T169" s="171"/>
      <c r="AT169" s="165" t="s">
        <v>205</v>
      </c>
      <c r="AU169" s="165" t="s">
        <v>82</v>
      </c>
      <c r="AV169" s="13" t="s">
        <v>82</v>
      </c>
      <c r="AW169" s="13" t="s">
        <v>33</v>
      </c>
      <c r="AX169" s="13" t="s">
        <v>80</v>
      </c>
      <c r="AY169" s="165" t="s">
        <v>195</v>
      </c>
    </row>
    <row r="170" spans="1:65" s="2" customFormat="1" ht="37.799999999999997" customHeight="1">
      <c r="A170" s="35"/>
      <c r="B170" s="143"/>
      <c r="C170" s="144" t="s">
        <v>314</v>
      </c>
      <c r="D170" s="144" t="s">
        <v>197</v>
      </c>
      <c r="E170" s="145" t="s">
        <v>315</v>
      </c>
      <c r="F170" s="146" t="s">
        <v>316</v>
      </c>
      <c r="G170" s="147" t="s">
        <v>262</v>
      </c>
      <c r="H170" s="148">
        <v>16.027000000000001</v>
      </c>
      <c r="I170" s="149"/>
      <c r="J170" s="150">
        <f>ROUND(I170*H170,2)</f>
        <v>0</v>
      </c>
      <c r="K170" s="151"/>
      <c r="L170" s="36"/>
      <c r="M170" s="152" t="s">
        <v>3</v>
      </c>
      <c r="N170" s="153" t="s">
        <v>43</v>
      </c>
      <c r="O170" s="56"/>
      <c r="P170" s="154">
        <f>O170*H170</f>
        <v>0</v>
      </c>
      <c r="Q170" s="154">
        <v>2.8570000000000002E-2</v>
      </c>
      <c r="R170" s="154">
        <f>Q170*H170</f>
        <v>0.45789139000000006</v>
      </c>
      <c r="S170" s="154">
        <v>0</v>
      </c>
      <c r="T170" s="15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56" t="s">
        <v>201</v>
      </c>
      <c r="AT170" s="156" t="s">
        <v>197</v>
      </c>
      <c r="AU170" s="156" t="s">
        <v>82</v>
      </c>
      <c r="AY170" s="20" t="s">
        <v>195</v>
      </c>
      <c r="BE170" s="157">
        <f>IF(N170="základní",J170,0)</f>
        <v>0</v>
      </c>
      <c r="BF170" s="157">
        <f>IF(N170="snížená",J170,0)</f>
        <v>0</v>
      </c>
      <c r="BG170" s="157">
        <f>IF(N170="zákl. přenesená",J170,0)</f>
        <v>0</v>
      </c>
      <c r="BH170" s="157">
        <f>IF(N170="sníž. přenesená",J170,0)</f>
        <v>0</v>
      </c>
      <c r="BI170" s="157">
        <f>IF(N170="nulová",J170,0)</f>
        <v>0</v>
      </c>
      <c r="BJ170" s="20" t="s">
        <v>80</v>
      </c>
      <c r="BK170" s="157">
        <f>ROUND(I170*H170,2)</f>
        <v>0</v>
      </c>
      <c r="BL170" s="20" t="s">
        <v>201</v>
      </c>
      <c r="BM170" s="156" t="s">
        <v>317</v>
      </c>
    </row>
    <row r="171" spans="1:65" s="2" customFormat="1">
      <c r="A171" s="35"/>
      <c r="B171" s="36"/>
      <c r="C171" s="35"/>
      <c r="D171" s="158" t="s">
        <v>203</v>
      </c>
      <c r="E171" s="35"/>
      <c r="F171" s="159" t="s">
        <v>318</v>
      </c>
      <c r="G171" s="35"/>
      <c r="H171" s="35"/>
      <c r="I171" s="160"/>
      <c r="J171" s="35"/>
      <c r="K171" s="35"/>
      <c r="L171" s="36"/>
      <c r="M171" s="161"/>
      <c r="N171" s="162"/>
      <c r="O171" s="56"/>
      <c r="P171" s="56"/>
      <c r="Q171" s="56"/>
      <c r="R171" s="56"/>
      <c r="S171" s="56"/>
      <c r="T171" s="57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20" t="s">
        <v>203</v>
      </c>
      <c r="AU171" s="20" t="s">
        <v>82</v>
      </c>
    </row>
    <row r="172" spans="1:65" s="13" customFormat="1">
      <c r="B172" s="163"/>
      <c r="D172" s="164" t="s">
        <v>205</v>
      </c>
      <c r="E172" s="165" t="s">
        <v>3</v>
      </c>
      <c r="F172" s="166" t="s">
        <v>93</v>
      </c>
      <c r="H172" s="167">
        <v>15.439</v>
      </c>
      <c r="I172" s="168"/>
      <c r="L172" s="163"/>
      <c r="M172" s="169"/>
      <c r="N172" s="170"/>
      <c r="O172" s="170"/>
      <c r="P172" s="170"/>
      <c r="Q172" s="170"/>
      <c r="R172" s="170"/>
      <c r="S172" s="170"/>
      <c r="T172" s="171"/>
      <c r="AT172" s="165" t="s">
        <v>205</v>
      </c>
      <c r="AU172" s="165" t="s">
        <v>82</v>
      </c>
      <c r="AV172" s="13" t="s">
        <v>82</v>
      </c>
      <c r="AW172" s="13" t="s">
        <v>33</v>
      </c>
      <c r="AX172" s="13" t="s">
        <v>72</v>
      </c>
      <c r="AY172" s="165" t="s">
        <v>195</v>
      </c>
    </row>
    <row r="173" spans="1:65" s="13" customFormat="1">
      <c r="B173" s="163"/>
      <c r="D173" s="164" t="s">
        <v>205</v>
      </c>
      <c r="E173" s="165" t="s">
        <v>3</v>
      </c>
      <c r="F173" s="166" t="s">
        <v>319</v>
      </c>
      <c r="H173" s="167">
        <v>0.58799999999999997</v>
      </c>
      <c r="I173" s="168"/>
      <c r="L173" s="163"/>
      <c r="M173" s="169"/>
      <c r="N173" s="170"/>
      <c r="O173" s="170"/>
      <c r="P173" s="170"/>
      <c r="Q173" s="170"/>
      <c r="R173" s="170"/>
      <c r="S173" s="170"/>
      <c r="T173" s="171"/>
      <c r="AT173" s="165" t="s">
        <v>205</v>
      </c>
      <c r="AU173" s="165" t="s">
        <v>82</v>
      </c>
      <c r="AV173" s="13" t="s">
        <v>82</v>
      </c>
      <c r="AW173" s="13" t="s">
        <v>33</v>
      </c>
      <c r="AX173" s="13" t="s">
        <v>72</v>
      </c>
      <c r="AY173" s="165" t="s">
        <v>195</v>
      </c>
    </row>
    <row r="174" spans="1:65" s="14" customFormat="1">
      <c r="B174" s="172"/>
      <c r="D174" s="164" t="s">
        <v>205</v>
      </c>
      <c r="E174" s="173" t="s">
        <v>3</v>
      </c>
      <c r="F174" s="174" t="s">
        <v>207</v>
      </c>
      <c r="H174" s="175">
        <v>16.027000000000001</v>
      </c>
      <c r="I174" s="176"/>
      <c r="L174" s="172"/>
      <c r="M174" s="177"/>
      <c r="N174" s="178"/>
      <c r="O174" s="178"/>
      <c r="P174" s="178"/>
      <c r="Q174" s="178"/>
      <c r="R174" s="178"/>
      <c r="S174" s="178"/>
      <c r="T174" s="179"/>
      <c r="AT174" s="173" t="s">
        <v>205</v>
      </c>
      <c r="AU174" s="173" t="s">
        <v>82</v>
      </c>
      <c r="AV174" s="14" t="s">
        <v>208</v>
      </c>
      <c r="AW174" s="14" t="s">
        <v>33</v>
      </c>
      <c r="AX174" s="14" t="s">
        <v>80</v>
      </c>
      <c r="AY174" s="173" t="s">
        <v>195</v>
      </c>
    </row>
    <row r="175" spans="1:65" s="2" customFormat="1" ht="49.05" customHeight="1">
      <c r="A175" s="35"/>
      <c r="B175" s="143"/>
      <c r="C175" s="144" t="s">
        <v>8</v>
      </c>
      <c r="D175" s="144" t="s">
        <v>197</v>
      </c>
      <c r="E175" s="145" t="s">
        <v>320</v>
      </c>
      <c r="F175" s="146" t="s">
        <v>321</v>
      </c>
      <c r="G175" s="147" t="s">
        <v>200</v>
      </c>
      <c r="H175" s="148">
        <v>0.47299999999999998</v>
      </c>
      <c r="I175" s="149"/>
      <c r="J175" s="150">
        <f>ROUND(I175*H175,2)</f>
        <v>0</v>
      </c>
      <c r="K175" s="151"/>
      <c r="L175" s="36"/>
      <c r="M175" s="152" t="s">
        <v>3</v>
      </c>
      <c r="N175" s="153" t="s">
        <v>43</v>
      </c>
      <c r="O175" s="56"/>
      <c r="P175" s="154">
        <f>O175*H175</f>
        <v>0</v>
      </c>
      <c r="Q175" s="154">
        <v>2.452</v>
      </c>
      <c r="R175" s="154">
        <f>Q175*H175</f>
        <v>1.1597959999999998</v>
      </c>
      <c r="S175" s="154">
        <v>0</v>
      </c>
      <c r="T175" s="15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56" t="s">
        <v>201</v>
      </c>
      <c r="AT175" s="156" t="s">
        <v>197</v>
      </c>
      <c r="AU175" s="156" t="s">
        <v>82</v>
      </c>
      <c r="AY175" s="20" t="s">
        <v>195</v>
      </c>
      <c r="BE175" s="157">
        <f>IF(N175="základní",J175,0)</f>
        <v>0</v>
      </c>
      <c r="BF175" s="157">
        <f>IF(N175="snížená",J175,0)</f>
        <v>0</v>
      </c>
      <c r="BG175" s="157">
        <f>IF(N175="zákl. přenesená",J175,0)</f>
        <v>0</v>
      </c>
      <c r="BH175" s="157">
        <f>IF(N175="sníž. přenesená",J175,0)</f>
        <v>0</v>
      </c>
      <c r="BI175" s="157">
        <f>IF(N175="nulová",J175,0)</f>
        <v>0</v>
      </c>
      <c r="BJ175" s="20" t="s">
        <v>80</v>
      </c>
      <c r="BK175" s="157">
        <f>ROUND(I175*H175,2)</f>
        <v>0</v>
      </c>
      <c r="BL175" s="20" t="s">
        <v>201</v>
      </c>
      <c r="BM175" s="156" t="s">
        <v>322</v>
      </c>
    </row>
    <row r="176" spans="1:65" s="2" customFormat="1">
      <c r="A176" s="35"/>
      <c r="B176" s="36"/>
      <c r="C176" s="35"/>
      <c r="D176" s="158" t="s">
        <v>203</v>
      </c>
      <c r="E176" s="35"/>
      <c r="F176" s="159" t="s">
        <v>323</v>
      </c>
      <c r="G176" s="35"/>
      <c r="H176" s="35"/>
      <c r="I176" s="160"/>
      <c r="J176" s="35"/>
      <c r="K176" s="35"/>
      <c r="L176" s="36"/>
      <c r="M176" s="161"/>
      <c r="N176" s="162"/>
      <c r="O176" s="56"/>
      <c r="P176" s="56"/>
      <c r="Q176" s="56"/>
      <c r="R176" s="56"/>
      <c r="S176" s="56"/>
      <c r="T176" s="57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20" t="s">
        <v>203</v>
      </c>
      <c r="AU176" s="20" t="s">
        <v>82</v>
      </c>
    </row>
    <row r="177" spans="1:65" s="13" customFormat="1">
      <c r="B177" s="163"/>
      <c r="D177" s="164" t="s">
        <v>205</v>
      </c>
      <c r="E177" s="165" t="s">
        <v>3</v>
      </c>
      <c r="F177" s="166" t="s">
        <v>324</v>
      </c>
      <c r="H177" s="167">
        <v>0.47299999999999998</v>
      </c>
      <c r="I177" s="168"/>
      <c r="L177" s="163"/>
      <c r="M177" s="169"/>
      <c r="N177" s="170"/>
      <c r="O177" s="170"/>
      <c r="P177" s="170"/>
      <c r="Q177" s="170"/>
      <c r="R177" s="170"/>
      <c r="S177" s="170"/>
      <c r="T177" s="171"/>
      <c r="AT177" s="165" t="s">
        <v>205</v>
      </c>
      <c r="AU177" s="165" t="s">
        <v>82</v>
      </c>
      <c r="AV177" s="13" t="s">
        <v>82</v>
      </c>
      <c r="AW177" s="13" t="s">
        <v>33</v>
      </c>
      <c r="AX177" s="13" t="s">
        <v>80</v>
      </c>
      <c r="AY177" s="165" t="s">
        <v>195</v>
      </c>
    </row>
    <row r="178" spans="1:65" s="2" customFormat="1" ht="37.799999999999997" customHeight="1">
      <c r="A178" s="35"/>
      <c r="B178" s="143"/>
      <c r="C178" s="144" t="s">
        <v>325</v>
      </c>
      <c r="D178" s="144" t="s">
        <v>197</v>
      </c>
      <c r="E178" s="145" t="s">
        <v>326</v>
      </c>
      <c r="F178" s="146" t="s">
        <v>327</v>
      </c>
      <c r="G178" s="147" t="s">
        <v>262</v>
      </c>
      <c r="H178" s="148">
        <v>25.949000000000002</v>
      </c>
      <c r="I178" s="149"/>
      <c r="J178" s="150">
        <f>ROUND(I178*H178,2)</f>
        <v>0</v>
      </c>
      <c r="K178" s="151"/>
      <c r="L178" s="36"/>
      <c r="M178" s="152" t="s">
        <v>3</v>
      </c>
      <c r="N178" s="153" t="s">
        <v>43</v>
      </c>
      <c r="O178" s="56"/>
      <c r="P178" s="154">
        <f>O178*H178</f>
        <v>0</v>
      </c>
      <c r="Q178" s="154">
        <v>6.9980000000000001E-2</v>
      </c>
      <c r="R178" s="154">
        <f>Q178*H178</f>
        <v>1.8159110200000002</v>
      </c>
      <c r="S178" s="154">
        <v>0</v>
      </c>
      <c r="T178" s="15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56" t="s">
        <v>201</v>
      </c>
      <c r="AT178" s="156" t="s">
        <v>197</v>
      </c>
      <c r="AU178" s="156" t="s">
        <v>82</v>
      </c>
      <c r="AY178" s="20" t="s">
        <v>195</v>
      </c>
      <c r="BE178" s="157">
        <f>IF(N178="základní",J178,0)</f>
        <v>0</v>
      </c>
      <c r="BF178" s="157">
        <f>IF(N178="snížená",J178,0)</f>
        <v>0</v>
      </c>
      <c r="BG178" s="157">
        <f>IF(N178="zákl. přenesená",J178,0)</f>
        <v>0</v>
      </c>
      <c r="BH178" s="157">
        <f>IF(N178="sníž. přenesená",J178,0)</f>
        <v>0</v>
      </c>
      <c r="BI178" s="157">
        <f>IF(N178="nulová",J178,0)</f>
        <v>0</v>
      </c>
      <c r="BJ178" s="20" t="s">
        <v>80</v>
      </c>
      <c r="BK178" s="157">
        <f>ROUND(I178*H178,2)</f>
        <v>0</v>
      </c>
      <c r="BL178" s="20" t="s">
        <v>201</v>
      </c>
      <c r="BM178" s="156" t="s">
        <v>328</v>
      </c>
    </row>
    <row r="179" spans="1:65" s="2" customFormat="1">
      <c r="A179" s="35"/>
      <c r="B179" s="36"/>
      <c r="C179" s="35"/>
      <c r="D179" s="158" t="s">
        <v>203</v>
      </c>
      <c r="E179" s="35"/>
      <c r="F179" s="159" t="s">
        <v>329</v>
      </c>
      <c r="G179" s="35"/>
      <c r="H179" s="35"/>
      <c r="I179" s="160"/>
      <c r="J179" s="35"/>
      <c r="K179" s="35"/>
      <c r="L179" s="36"/>
      <c r="M179" s="161"/>
      <c r="N179" s="162"/>
      <c r="O179" s="56"/>
      <c r="P179" s="56"/>
      <c r="Q179" s="56"/>
      <c r="R179" s="56"/>
      <c r="S179" s="56"/>
      <c r="T179" s="57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20" t="s">
        <v>203</v>
      </c>
      <c r="AU179" s="20" t="s">
        <v>82</v>
      </c>
    </row>
    <row r="180" spans="1:65" s="13" customFormat="1">
      <c r="B180" s="163"/>
      <c r="D180" s="164" t="s">
        <v>205</v>
      </c>
      <c r="E180" s="165" t="s">
        <v>3</v>
      </c>
      <c r="F180" s="166" t="s">
        <v>330</v>
      </c>
      <c r="H180" s="167">
        <v>25.949000000000002</v>
      </c>
      <c r="I180" s="168"/>
      <c r="L180" s="163"/>
      <c r="M180" s="169"/>
      <c r="N180" s="170"/>
      <c r="O180" s="170"/>
      <c r="P180" s="170"/>
      <c r="Q180" s="170"/>
      <c r="R180" s="170"/>
      <c r="S180" s="170"/>
      <c r="T180" s="171"/>
      <c r="AT180" s="165" t="s">
        <v>205</v>
      </c>
      <c r="AU180" s="165" t="s">
        <v>82</v>
      </c>
      <c r="AV180" s="13" t="s">
        <v>82</v>
      </c>
      <c r="AW180" s="13" t="s">
        <v>33</v>
      </c>
      <c r="AX180" s="13" t="s">
        <v>72</v>
      </c>
      <c r="AY180" s="165" t="s">
        <v>195</v>
      </c>
    </row>
    <row r="181" spans="1:65" s="14" customFormat="1">
      <c r="B181" s="172"/>
      <c r="D181" s="164" t="s">
        <v>205</v>
      </c>
      <c r="E181" s="173" t="s">
        <v>139</v>
      </c>
      <c r="F181" s="174" t="s">
        <v>207</v>
      </c>
      <c r="H181" s="175">
        <v>25.949000000000002</v>
      </c>
      <c r="I181" s="176"/>
      <c r="L181" s="172"/>
      <c r="M181" s="177"/>
      <c r="N181" s="178"/>
      <c r="O181" s="178"/>
      <c r="P181" s="178"/>
      <c r="Q181" s="178"/>
      <c r="R181" s="178"/>
      <c r="S181" s="178"/>
      <c r="T181" s="179"/>
      <c r="AT181" s="173" t="s">
        <v>205</v>
      </c>
      <c r="AU181" s="173" t="s">
        <v>82</v>
      </c>
      <c r="AV181" s="14" t="s">
        <v>208</v>
      </c>
      <c r="AW181" s="14" t="s">
        <v>33</v>
      </c>
      <c r="AX181" s="14" t="s">
        <v>80</v>
      </c>
      <c r="AY181" s="173" t="s">
        <v>195</v>
      </c>
    </row>
    <row r="182" spans="1:65" s="2" customFormat="1" ht="37.799999999999997" customHeight="1">
      <c r="A182" s="35"/>
      <c r="B182" s="143"/>
      <c r="C182" s="144" t="s">
        <v>331</v>
      </c>
      <c r="D182" s="144" t="s">
        <v>197</v>
      </c>
      <c r="E182" s="145" t="s">
        <v>332</v>
      </c>
      <c r="F182" s="146" t="s">
        <v>333</v>
      </c>
      <c r="G182" s="147" t="s">
        <v>262</v>
      </c>
      <c r="H182" s="148">
        <v>1.8859999999999999</v>
      </c>
      <c r="I182" s="149"/>
      <c r="J182" s="150">
        <f>ROUND(I182*H182,2)</f>
        <v>0</v>
      </c>
      <c r="K182" s="151"/>
      <c r="L182" s="36"/>
      <c r="M182" s="152" t="s">
        <v>3</v>
      </c>
      <c r="N182" s="153" t="s">
        <v>43</v>
      </c>
      <c r="O182" s="56"/>
      <c r="P182" s="154">
        <f>O182*H182</f>
        <v>0</v>
      </c>
      <c r="Q182" s="154">
        <v>7.3480000000000004E-2</v>
      </c>
      <c r="R182" s="154">
        <f>Q182*H182</f>
        <v>0.13858328</v>
      </c>
      <c r="S182" s="154">
        <v>0</v>
      </c>
      <c r="T182" s="15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56" t="s">
        <v>201</v>
      </c>
      <c r="AT182" s="156" t="s">
        <v>197</v>
      </c>
      <c r="AU182" s="156" t="s">
        <v>82</v>
      </c>
      <c r="AY182" s="20" t="s">
        <v>195</v>
      </c>
      <c r="BE182" s="157">
        <f>IF(N182="základní",J182,0)</f>
        <v>0</v>
      </c>
      <c r="BF182" s="157">
        <f>IF(N182="snížená",J182,0)</f>
        <v>0</v>
      </c>
      <c r="BG182" s="157">
        <f>IF(N182="zákl. přenesená",J182,0)</f>
        <v>0</v>
      </c>
      <c r="BH182" s="157">
        <f>IF(N182="sníž. přenesená",J182,0)</f>
        <v>0</v>
      </c>
      <c r="BI182" s="157">
        <f>IF(N182="nulová",J182,0)</f>
        <v>0</v>
      </c>
      <c r="BJ182" s="20" t="s">
        <v>80</v>
      </c>
      <c r="BK182" s="157">
        <f>ROUND(I182*H182,2)</f>
        <v>0</v>
      </c>
      <c r="BL182" s="20" t="s">
        <v>201</v>
      </c>
      <c r="BM182" s="156" t="s">
        <v>334</v>
      </c>
    </row>
    <row r="183" spans="1:65" s="2" customFormat="1">
      <c r="A183" s="35"/>
      <c r="B183" s="36"/>
      <c r="C183" s="35"/>
      <c r="D183" s="158" t="s">
        <v>203</v>
      </c>
      <c r="E183" s="35"/>
      <c r="F183" s="159" t="s">
        <v>335</v>
      </c>
      <c r="G183" s="35"/>
      <c r="H183" s="35"/>
      <c r="I183" s="160"/>
      <c r="J183" s="35"/>
      <c r="K183" s="35"/>
      <c r="L183" s="36"/>
      <c r="M183" s="161"/>
      <c r="N183" s="162"/>
      <c r="O183" s="56"/>
      <c r="P183" s="56"/>
      <c r="Q183" s="56"/>
      <c r="R183" s="56"/>
      <c r="S183" s="56"/>
      <c r="T183" s="57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20" t="s">
        <v>203</v>
      </c>
      <c r="AU183" s="20" t="s">
        <v>82</v>
      </c>
    </row>
    <row r="184" spans="1:65" s="13" customFormat="1">
      <c r="B184" s="163"/>
      <c r="D184" s="164" t="s">
        <v>205</v>
      </c>
      <c r="E184" s="165" t="s">
        <v>3</v>
      </c>
      <c r="F184" s="166" t="s">
        <v>336</v>
      </c>
      <c r="H184" s="167">
        <v>1.8859999999999999</v>
      </c>
      <c r="I184" s="168"/>
      <c r="L184" s="163"/>
      <c r="M184" s="169"/>
      <c r="N184" s="170"/>
      <c r="O184" s="170"/>
      <c r="P184" s="170"/>
      <c r="Q184" s="170"/>
      <c r="R184" s="170"/>
      <c r="S184" s="170"/>
      <c r="T184" s="171"/>
      <c r="AT184" s="165" t="s">
        <v>205</v>
      </c>
      <c r="AU184" s="165" t="s">
        <v>82</v>
      </c>
      <c r="AV184" s="13" t="s">
        <v>82</v>
      </c>
      <c r="AW184" s="13" t="s">
        <v>33</v>
      </c>
      <c r="AX184" s="13" t="s">
        <v>80</v>
      </c>
      <c r="AY184" s="165" t="s">
        <v>195</v>
      </c>
    </row>
    <row r="185" spans="1:65" s="2" customFormat="1" ht="49.05" customHeight="1">
      <c r="A185" s="35"/>
      <c r="B185" s="143"/>
      <c r="C185" s="144" t="s">
        <v>337</v>
      </c>
      <c r="D185" s="144" t="s">
        <v>197</v>
      </c>
      <c r="E185" s="145" t="s">
        <v>338</v>
      </c>
      <c r="F185" s="146" t="s">
        <v>339</v>
      </c>
      <c r="G185" s="147" t="s">
        <v>200</v>
      </c>
      <c r="H185" s="148">
        <v>1.5669999999999999</v>
      </c>
      <c r="I185" s="149"/>
      <c r="J185" s="150">
        <f>ROUND(I185*H185,2)</f>
        <v>0</v>
      </c>
      <c r="K185" s="151"/>
      <c r="L185" s="36"/>
      <c r="M185" s="152" t="s">
        <v>3</v>
      </c>
      <c r="N185" s="153" t="s">
        <v>43</v>
      </c>
      <c r="O185" s="56"/>
      <c r="P185" s="154">
        <f>O185*H185</f>
        <v>0</v>
      </c>
      <c r="Q185" s="154">
        <v>2.5297900000000002</v>
      </c>
      <c r="R185" s="154">
        <f>Q185*H185</f>
        <v>3.9641809300000004</v>
      </c>
      <c r="S185" s="154">
        <v>0</v>
      </c>
      <c r="T185" s="155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56" t="s">
        <v>201</v>
      </c>
      <c r="AT185" s="156" t="s">
        <v>197</v>
      </c>
      <c r="AU185" s="156" t="s">
        <v>82</v>
      </c>
      <c r="AY185" s="20" t="s">
        <v>195</v>
      </c>
      <c r="BE185" s="157">
        <f>IF(N185="základní",J185,0)</f>
        <v>0</v>
      </c>
      <c r="BF185" s="157">
        <f>IF(N185="snížená",J185,0)</f>
        <v>0</v>
      </c>
      <c r="BG185" s="157">
        <f>IF(N185="zákl. přenesená",J185,0)</f>
        <v>0</v>
      </c>
      <c r="BH185" s="157">
        <f>IF(N185="sníž. přenesená",J185,0)</f>
        <v>0</v>
      </c>
      <c r="BI185" s="157">
        <f>IF(N185="nulová",J185,0)</f>
        <v>0</v>
      </c>
      <c r="BJ185" s="20" t="s">
        <v>80</v>
      </c>
      <c r="BK185" s="157">
        <f>ROUND(I185*H185,2)</f>
        <v>0</v>
      </c>
      <c r="BL185" s="20" t="s">
        <v>201</v>
      </c>
      <c r="BM185" s="156" t="s">
        <v>340</v>
      </c>
    </row>
    <row r="186" spans="1:65" s="2" customFormat="1">
      <c r="A186" s="35"/>
      <c r="B186" s="36"/>
      <c r="C186" s="35"/>
      <c r="D186" s="158" t="s">
        <v>203</v>
      </c>
      <c r="E186" s="35"/>
      <c r="F186" s="159" t="s">
        <v>341</v>
      </c>
      <c r="G186" s="35"/>
      <c r="H186" s="35"/>
      <c r="I186" s="160"/>
      <c r="J186" s="35"/>
      <c r="K186" s="35"/>
      <c r="L186" s="36"/>
      <c r="M186" s="161"/>
      <c r="N186" s="162"/>
      <c r="O186" s="56"/>
      <c r="P186" s="56"/>
      <c r="Q186" s="56"/>
      <c r="R186" s="56"/>
      <c r="S186" s="56"/>
      <c r="T186" s="57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20" t="s">
        <v>203</v>
      </c>
      <c r="AU186" s="20" t="s">
        <v>82</v>
      </c>
    </row>
    <row r="187" spans="1:65" s="13" customFormat="1">
      <c r="B187" s="163"/>
      <c r="D187" s="164" t="s">
        <v>205</v>
      </c>
      <c r="E187" s="165" t="s">
        <v>3</v>
      </c>
      <c r="F187" s="166" t="s">
        <v>342</v>
      </c>
      <c r="H187" s="167">
        <v>1.5669999999999999</v>
      </c>
      <c r="I187" s="168"/>
      <c r="L187" s="163"/>
      <c r="M187" s="169"/>
      <c r="N187" s="170"/>
      <c r="O187" s="170"/>
      <c r="P187" s="170"/>
      <c r="Q187" s="170"/>
      <c r="R187" s="170"/>
      <c r="S187" s="170"/>
      <c r="T187" s="171"/>
      <c r="AT187" s="165" t="s">
        <v>205</v>
      </c>
      <c r="AU187" s="165" t="s">
        <v>82</v>
      </c>
      <c r="AV187" s="13" t="s">
        <v>82</v>
      </c>
      <c r="AW187" s="13" t="s">
        <v>33</v>
      </c>
      <c r="AX187" s="13" t="s">
        <v>80</v>
      </c>
      <c r="AY187" s="165" t="s">
        <v>195</v>
      </c>
    </row>
    <row r="188" spans="1:65" s="2" customFormat="1" ht="49.05" customHeight="1">
      <c r="A188" s="35"/>
      <c r="B188" s="143"/>
      <c r="C188" s="144" t="s">
        <v>343</v>
      </c>
      <c r="D188" s="144" t="s">
        <v>197</v>
      </c>
      <c r="E188" s="145" t="s">
        <v>344</v>
      </c>
      <c r="F188" s="146" t="s">
        <v>345</v>
      </c>
      <c r="G188" s="147" t="s">
        <v>262</v>
      </c>
      <c r="H188" s="148">
        <v>14.227</v>
      </c>
      <c r="I188" s="149"/>
      <c r="J188" s="150">
        <f>ROUND(I188*H188,2)</f>
        <v>0</v>
      </c>
      <c r="K188" s="151"/>
      <c r="L188" s="36"/>
      <c r="M188" s="152" t="s">
        <v>3</v>
      </c>
      <c r="N188" s="153" t="s">
        <v>43</v>
      </c>
      <c r="O188" s="56"/>
      <c r="P188" s="154">
        <f>O188*H188</f>
        <v>0</v>
      </c>
      <c r="Q188" s="154">
        <v>1.6199999999999999E-3</v>
      </c>
      <c r="R188" s="154">
        <f>Q188*H188</f>
        <v>2.3047740000000001E-2</v>
      </c>
      <c r="S188" s="154">
        <v>0</v>
      </c>
      <c r="T188" s="155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56" t="s">
        <v>201</v>
      </c>
      <c r="AT188" s="156" t="s">
        <v>197</v>
      </c>
      <c r="AU188" s="156" t="s">
        <v>82</v>
      </c>
      <c r="AY188" s="20" t="s">
        <v>195</v>
      </c>
      <c r="BE188" s="157">
        <f>IF(N188="základní",J188,0)</f>
        <v>0</v>
      </c>
      <c r="BF188" s="157">
        <f>IF(N188="snížená",J188,0)</f>
        <v>0</v>
      </c>
      <c r="BG188" s="157">
        <f>IF(N188="zákl. přenesená",J188,0)</f>
        <v>0</v>
      </c>
      <c r="BH188" s="157">
        <f>IF(N188="sníž. přenesená",J188,0)</f>
        <v>0</v>
      </c>
      <c r="BI188" s="157">
        <f>IF(N188="nulová",J188,0)</f>
        <v>0</v>
      </c>
      <c r="BJ188" s="20" t="s">
        <v>80</v>
      </c>
      <c r="BK188" s="157">
        <f>ROUND(I188*H188,2)</f>
        <v>0</v>
      </c>
      <c r="BL188" s="20" t="s">
        <v>201</v>
      </c>
      <c r="BM188" s="156" t="s">
        <v>346</v>
      </c>
    </row>
    <row r="189" spans="1:65" s="2" customFormat="1">
      <c r="A189" s="35"/>
      <c r="B189" s="36"/>
      <c r="C189" s="35"/>
      <c r="D189" s="158" t="s">
        <v>203</v>
      </c>
      <c r="E189" s="35"/>
      <c r="F189" s="159" t="s">
        <v>347</v>
      </c>
      <c r="G189" s="35"/>
      <c r="H189" s="35"/>
      <c r="I189" s="160"/>
      <c r="J189" s="35"/>
      <c r="K189" s="35"/>
      <c r="L189" s="36"/>
      <c r="M189" s="161"/>
      <c r="N189" s="162"/>
      <c r="O189" s="56"/>
      <c r="P189" s="56"/>
      <c r="Q189" s="56"/>
      <c r="R189" s="56"/>
      <c r="S189" s="56"/>
      <c r="T189" s="57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20" t="s">
        <v>203</v>
      </c>
      <c r="AU189" s="20" t="s">
        <v>82</v>
      </c>
    </row>
    <row r="190" spans="1:65" s="13" customFormat="1">
      <c r="B190" s="163"/>
      <c r="D190" s="164" t="s">
        <v>205</v>
      </c>
      <c r="E190" s="165" t="s">
        <v>3</v>
      </c>
      <c r="F190" s="166" t="s">
        <v>348</v>
      </c>
      <c r="H190" s="167">
        <v>14.227</v>
      </c>
      <c r="I190" s="168"/>
      <c r="L190" s="163"/>
      <c r="M190" s="169"/>
      <c r="N190" s="170"/>
      <c r="O190" s="170"/>
      <c r="P190" s="170"/>
      <c r="Q190" s="170"/>
      <c r="R190" s="170"/>
      <c r="S190" s="170"/>
      <c r="T190" s="171"/>
      <c r="AT190" s="165" t="s">
        <v>205</v>
      </c>
      <c r="AU190" s="165" t="s">
        <v>82</v>
      </c>
      <c r="AV190" s="13" t="s">
        <v>82</v>
      </c>
      <c r="AW190" s="13" t="s">
        <v>33</v>
      </c>
      <c r="AX190" s="13" t="s">
        <v>72</v>
      </c>
      <c r="AY190" s="165" t="s">
        <v>195</v>
      </c>
    </row>
    <row r="191" spans="1:65" s="14" customFormat="1">
      <c r="B191" s="172"/>
      <c r="D191" s="164" t="s">
        <v>205</v>
      </c>
      <c r="E191" s="173" t="s">
        <v>127</v>
      </c>
      <c r="F191" s="174" t="s">
        <v>207</v>
      </c>
      <c r="H191" s="175">
        <v>14.227</v>
      </c>
      <c r="I191" s="176"/>
      <c r="L191" s="172"/>
      <c r="M191" s="177"/>
      <c r="N191" s="178"/>
      <c r="O191" s="178"/>
      <c r="P191" s="178"/>
      <c r="Q191" s="178"/>
      <c r="R191" s="178"/>
      <c r="S191" s="178"/>
      <c r="T191" s="179"/>
      <c r="AT191" s="173" t="s">
        <v>205</v>
      </c>
      <c r="AU191" s="173" t="s">
        <v>82</v>
      </c>
      <c r="AV191" s="14" t="s">
        <v>208</v>
      </c>
      <c r="AW191" s="14" t="s">
        <v>33</v>
      </c>
      <c r="AX191" s="14" t="s">
        <v>80</v>
      </c>
      <c r="AY191" s="173" t="s">
        <v>195</v>
      </c>
    </row>
    <row r="192" spans="1:65" s="2" customFormat="1" ht="49.05" customHeight="1">
      <c r="A192" s="35"/>
      <c r="B192" s="143"/>
      <c r="C192" s="144" t="s">
        <v>349</v>
      </c>
      <c r="D192" s="144" t="s">
        <v>197</v>
      </c>
      <c r="E192" s="145" t="s">
        <v>350</v>
      </c>
      <c r="F192" s="146" t="s">
        <v>351</v>
      </c>
      <c r="G192" s="147" t="s">
        <v>262</v>
      </c>
      <c r="H192" s="148">
        <v>14.227</v>
      </c>
      <c r="I192" s="149"/>
      <c r="J192" s="150">
        <f>ROUND(I192*H192,2)</f>
        <v>0</v>
      </c>
      <c r="K192" s="151"/>
      <c r="L192" s="36"/>
      <c r="M192" s="152" t="s">
        <v>3</v>
      </c>
      <c r="N192" s="153" t="s">
        <v>43</v>
      </c>
      <c r="O192" s="56"/>
      <c r="P192" s="154">
        <f>O192*H192</f>
        <v>0</v>
      </c>
      <c r="Q192" s="154">
        <v>0</v>
      </c>
      <c r="R192" s="154">
        <f>Q192*H192</f>
        <v>0</v>
      </c>
      <c r="S192" s="154">
        <v>0</v>
      </c>
      <c r="T192" s="155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56" t="s">
        <v>201</v>
      </c>
      <c r="AT192" s="156" t="s">
        <v>197</v>
      </c>
      <c r="AU192" s="156" t="s">
        <v>82</v>
      </c>
      <c r="AY192" s="20" t="s">
        <v>195</v>
      </c>
      <c r="BE192" s="157">
        <f>IF(N192="základní",J192,0)</f>
        <v>0</v>
      </c>
      <c r="BF192" s="157">
        <f>IF(N192="snížená",J192,0)</f>
        <v>0</v>
      </c>
      <c r="BG192" s="157">
        <f>IF(N192="zákl. přenesená",J192,0)</f>
        <v>0</v>
      </c>
      <c r="BH192" s="157">
        <f>IF(N192="sníž. přenesená",J192,0)</f>
        <v>0</v>
      </c>
      <c r="BI192" s="157">
        <f>IF(N192="nulová",J192,0)</f>
        <v>0</v>
      </c>
      <c r="BJ192" s="20" t="s">
        <v>80</v>
      </c>
      <c r="BK192" s="157">
        <f>ROUND(I192*H192,2)</f>
        <v>0</v>
      </c>
      <c r="BL192" s="20" t="s">
        <v>201</v>
      </c>
      <c r="BM192" s="156" t="s">
        <v>352</v>
      </c>
    </row>
    <row r="193" spans="1:65" s="2" customFormat="1">
      <c r="A193" s="35"/>
      <c r="B193" s="36"/>
      <c r="C193" s="35"/>
      <c r="D193" s="158" t="s">
        <v>203</v>
      </c>
      <c r="E193" s="35"/>
      <c r="F193" s="159" t="s">
        <v>353</v>
      </c>
      <c r="G193" s="35"/>
      <c r="H193" s="35"/>
      <c r="I193" s="160"/>
      <c r="J193" s="35"/>
      <c r="K193" s="35"/>
      <c r="L193" s="36"/>
      <c r="M193" s="161"/>
      <c r="N193" s="162"/>
      <c r="O193" s="56"/>
      <c r="P193" s="56"/>
      <c r="Q193" s="56"/>
      <c r="R193" s="56"/>
      <c r="S193" s="56"/>
      <c r="T193" s="57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20" t="s">
        <v>203</v>
      </c>
      <c r="AU193" s="20" t="s">
        <v>82</v>
      </c>
    </row>
    <row r="194" spans="1:65" s="13" customFormat="1">
      <c r="B194" s="163"/>
      <c r="D194" s="164" t="s">
        <v>205</v>
      </c>
      <c r="E194" s="165" t="s">
        <v>3</v>
      </c>
      <c r="F194" s="166" t="s">
        <v>127</v>
      </c>
      <c r="H194" s="167">
        <v>14.227</v>
      </c>
      <c r="I194" s="168"/>
      <c r="L194" s="163"/>
      <c r="M194" s="169"/>
      <c r="N194" s="170"/>
      <c r="O194" s="170"/>
      <c r="P194" s="170"/>
      <c r="Q194" s="170"/>
      <c r="R194" s="170"/>
      <c r="S194" s="170"/>
      <c r="T194" s="171"/>
      <c r="AT194" s="165" t="s">
        <v>205</v>
      </c>
      <c r="AU194" s="165" t="s">
        <v>82</v>
      </c>
      <c r="AV194" s="13" t="s">
        <v>82</v>
      </c>
      <c r="AW194" s="13" t="s">
        <v>33</v>
      </c>
      <c r="AX194" s="13" t="s">
        <v>80</v>
      </c>
      <c r="AY194" s="165" t="s">
        <v>195</v>
      </c>
    </row>
    <row r="195" spans="1:65" s="2" customFormat="1" ht="37.799999999999997" customHeight="1">
      <c r="A195" s="35"/>
      <c r="B195" s="143"/>
      <c r="C195" s="144" t="s">
        <v>354</v>
      </c>
      <c r="D195" s="144" t="s">
        <v>197</v>
      </c>
      <c r="E195" s="145" t="s">
        <v>355</v>
      </c>
      <c r="F195" s="146" t="s">
        <v>356</v>
      </c>
      <c r="G195" s="147" t="s">
        <v>230</v>
      </c>
      <c r="H195" s="148">
        <v>0.505</v>
      </c>
      <c r="I195" s="149"/>
      <c r="J195" s="150">
        <f>ROUND(I195*H195,2)</f>
        <v>0</v>
      </c>
      <c r="K195" s="151"/>
      <c r="L195" s="36"/>
      <c r="M195" s="152" t="s">
        <v>3</v>
      </c>
      <c r="N195" s="153" t="s">
        <v>43</v>
      </c>
      <c r="O195" s="56"/>
      <c r="P195" s="154">
        <f>O195*H195</f>
        <v>0</v>
      </c>
      <c r="Q195" s="154">
        <v>1.10907</v>
      </c>
      <c r="R195" s="154">
        <f>Q195*H195</f>
        <v>0.56008035</v>
      </c>
      <c r="S195" s="154">
        <v>0</v>
      </c>
      <c r="T195" s="155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56" t="s">
        <v>201</v>
      </c>
      <c r="AT195" s="156" t="s">
        <v>197</v>
      </c>
      <c r="AU195" s="156" t="s">
        <v>82</v>
      </c>
      <c r="AY195" s="20" t="s">
        <v>195</v>
      </c>
      <c r="BE195" s="157">
        <f>IF(N195="základní",J195,0)</f>
        <v>0</v>
      </c>
      <c r="BF195" s="157">
        <f>IF(N195="snížená",J195,0)</f>
        <v>0</v>
      </c>
      <c r="BG195" s="157">
        <f>IF(N195="zákl. přenesená",J195,0)</f>
        <v>0</v>
      </c>
      <c r="BH195" s="157">
        <f>IF(N195="sníž. přenesená",J195,0)</f>
        <v>0</v>
      </c>
      <c r="BI195" s="157">
        <f>IF(N195="nulová",J195,0)</f>
        <v>0</v>
      </c>
      <c r="BJ195" s="20" t="s">
        <v>80</v>
      </c>
      <c r="BK195" s="157">
        <f>ROUND(I195*H195,2)</f>
        <v>0</v>
      </c>
      <c r="BL195" s="20" t="s">
        <v>201</v>
      </c>
      <c r="BM195" s="156" t="s">
        <v>357</v>
      </c>
    </row>
    <row r="196" spans="1:65" s="2" customFormat="1">
      <c r="A196" s="35"/>
      <c r="B196" s="36"/>
      <c r="C196" s="35"/>
      <c r="D196" s="158" t="s">
        <v>203</v>
      </c>
      <c r="E196" s="35"/>
      <c r="F196" s="159" t="s">
        <v>358</v>
      </c>
      <c r="G196" s="35"/>
      <c r="H196" s="35"/>
      <c r="I196" s="160"/>
      <c r="J196" s="35"/>
      <c r="K196" s="35"/>
      <c r="L196" s="36"/>
      <c r="M196" s="161"/>
      <c r="N196" s="162"/>
      <c r="O196" s="56"/>
      <c r="P196" s="56"/>
      <c r="Q196" s="56"/>
      <c r="R196" s="56"/>
      <c r="S196" s="56"/>
      <c r="T196" s="57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20" t="s">
        <v>203</v>
      </c>
      <c r="AU196" s="20" t="s">
        <v>82</v>
      </c>
    </row>
    <row r="197" spans="1:65" s="13" customFormat="1">
      <c r="B197" s="163"/>
      <c r="D197" s="164" t="s">
        <v>205</v>
      </c>
      <c r="E197" s="165" t="s">
        <v>3</v>
      </c>
      <c r="F197" s="166" t="s">
        <v>359</v>
      </c>
      <c r="H197" s="167">
        <v>0.505</v>
      </c>
      <c r="I197" s="168"/>
      <c r="L197" s="163"/>
      <c r="M197" s="169"/>
      <c r="N197" s="170"/>
      <c r="O197" s="170"/>
      <c r="P197" s="170"/>
      <c r="Q197" s="170"/>
      <c r="R197" s="170"/>
      <c r="S197" s="170"/>
      <c r="T197" s="171"/>
      <c r="AT197" s="165" t="s">
        <v>205</v>
      </c>
      <c r="AU197" s="165" t="s">
        <v>82</v>
      </c>
      <c r="AV197" s="13" t="s">
        <v>82</v>
      </c>
      <c r="AW197" s="13" t="s">
        <v>33</v>
      </c>
      <c r="AX197" s="13" t="s">
        <v>80</v>
      </c>
      <c r="AY197" s="165" t="s">
        <v>195</v>
      </c>
    </row>
    <row r="198" spans="1:65" s="12" customFormat="1" ht="22.8" customHeight="1">
      <c r="B198" s="130"/>
      <c r="D198" s="131" t="s">
        <v>71</v>
      </c>
      <c r="E198" s="141" t="s">
        <v>201</v>
      </c>
      <c r="F198" s="141" t="s">
        <v>360</v>
      </c>
      <c r="I198" s="133"/>
      <c r="J198" s="142">
        <f>BK198</f>
        <v>0</v>
      </c>
      <c r="L198" s="130"/>
      <c r="M198" s="135"/>
      <c r="N198" s="136"/>
      <c r="O198" s="136"/>
      <c r="P198" s="137">
        <f>SUM(P199:P212)</f>
        <v>0</v>
      </c>
      <c r="Q198" s="136"/>
      <c r="R198" s="137">
        <f>SUM(R199:R212)</f>
        <v>2.0677443599999998</v>
      </c>
      <c r="S198" s="136"/>
      <c r="T198" s="138">
        <f>SUM(T199:T212)</f>
        <v>0</v>
      </c>
      <c r="AR198" s="131" t="s">
        <v>80</v>
      </c>
      <c r="AT198" s="139" t="s">
        <v>71</v>
      </c>
      <c r="AU198" s="139" t="s">
        <v>80</v>
      </c>
      <c r="AY198" s="131" t="s">
        <v>195</v>
      </c>
      <c r="BK198" s="140">
        <f>SUM(BK199:BK212)</f>
        <v>0</v>
      </c>
    </row>
    <row r="199" spans="1:65" s="2" customFormat="1" ht="33" customHeight="1">
      <c r="A199" s="35"/>
      <c r="B199" s="143"/>
      <c r="C199" s="144" t="s">
        <v>361</v>
      </c>
      <c r="D199" s="144" t="s">
        <v>197</v>
      </c>
      <c r="E199" s="145" t="s">
        <v>362</v>
      </c>
      <c r="F199" s="146" t="s">
        <v>363</v>
      </c>
      <c r="G199" s="147" t="s">
        <v>287</v>
      </c>
      <c r="H199" s="148">
        <v>16</v>
      </c>
      <c r="I199" s="149"/>
      <c r="J199" s="150">
        <f>ROUND(I199*H199,2)</f>
        <v>0</v>
      </c>
      <c r="K199" s="151"/>
      <c r="L199" s="36"/>
      <c r="M199" s="152" t="s">
        <v>3</v>
      </c>
      <c r="N199" s="153" t="s">
        <v>43</v>
      </c>
      <c r="O199" s="56"/>
      <c r="P199" s="154">
        <f>O199*H199</f>
        <v>0</v>
      </c>
      <c r="Q199" s="154">
        <v>5.8180000000000003E-2</v>
      </c>
      <c r="R199" s="154">
        <f>Q199*H199</f>
        <v>0.93088000000000004</v>
      </c>
      <c r="S199" s="154">
        <v>0</v>
      </c>
      <c r="T199" s="155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56" t="s">
        <v>201</v>
      </c>
      <c r="AT199" s="156" t="s">
        <v>197</v>
      </c>
      <c r="AU199" s="156" t="s">
        <v>82</v>
      </c>
      <c r="AY199" s="20" t="s">
        <v>195</v>
      </c>
      <c r="BE199" s="157">
        <f>IF(N199="základní",J199,0)</f>
        <v>0</v>
      </c>
      <c r="BF199" s="157">
        <f>IF(N199="snížená",J199,0)</f>
        <v>0</v>
      </c>
      <c r="BG199" s="157">
        <f>IF(N199="zákl. přenesená",J199,0)</f>
        <v>0</v>
      </c>
      <c r="BH199" s="157">
        <f>IF(N199="sníž. přenesená",J199,0)</f>
        <v>0</v>
      </c>
      <c r="BI199" s="157">
        <f>IF(N199="nulová",J199,0)</f>
        <v>0</v>
      </c>
      <c r="BJ199" s="20" t="s">
        <v>80</v>
      </c>
      <c r="BK199" s="157">
        <f>ROUND(I199*H199,2)</f>
        <v>0</v>
      </c>
      <c r="BL199" s="20" t="s">
        <v>201</v>
      </c>
      <c r="BM199" s="156" t="s">
        <v>364</v>
      </c>
    </row>
    <row r="200" spans="1:65" s="2" customFormat="1">
      <c r="A200" s="35"/>
      <c r="B200" s="36"/>
      <c r="C200" s="35"/>
      <c r="D200" s="158" t="s">
        <v>203</v>
      </c>
      <c r="E200" s="35"/>
      <c r="F200" s="159" t="s">
        <v>365</v>
      </c>
      <c r="G200" s="35"/>
      <c r="H200" s="35"/>
      <c r="I200" s="160"/>
      <c r="J200" s="35"/>
      <c r="K200" s="35"/>
      <c r="L200" s="36"/>
      <c r="M200" s="161"/>
      <c r="N200" s="162"/>
      <c r="O200" s="56"/>
      <c r="P200" s="56"/>
      <c r="Q200" s="56"/>
      <c r="R200" s="56"/>
      <c r="S200" s="56"/>
      <c r="T200" s="57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20" t="s">
        <v>203</v>
      </c>
      <c r="AU200" s="20" t="s">
        <v>82</v>
      </c>
    </row>
    <row r="201" spans="1:65" s="13" customFormat="1">
      <c r="B201" s="163"/>
      <c r="D201" s="164" t="s">
        <v>205</v>
      </c>
      <c r="E201" s="165" t="s">
        <v>3</v>
      </c>
      <c r="F201" s="166" t="s">
        <v>366</v>
      </c>
      <c r="H201" s="167">
        <v>10</v>
      </c>
      <c r="I201" s="168"/>
      <c r="L201" s="163"/>
      <c r="M201" s="169"/>
      <c r="N201" s="170"/>
      <c r="O201" s="170"/>
      <c r="P201" s="170"/>
      <c r="Q201" s="170"/>
      <c r="R201" s="170"/>
      <c r="S201" s="170"/>
      <c r="T201" s="171"/>
      <c r="AT201" s="165" t="s">
        <v>205</v>
      </c>
      <c r="AU201" s="165" t="s">
        <v>82</v>
      </c>
      <c r="AV201" s="13" t="s">
        <v>82</v>
      </c>
      <c r="AW201" s="13" t="s">
        <v>33</v>
      </c>
      <c r="AX201" s="13" t="s">
        <v>72</v>
      </c>
      <c r="AY201" s="165" t="s">
        <v>195</v>
      </c>
    </row>
    <row r="202" spans="1:65" s="13" customFormat="1">
      <c r="B202" s="163"/>
      <c r="D202" s="164" t="s">
        <v>205</v>
      </c>
      <c r="E202" s="165" t="s">
        <v>3</v>
      </c>
      <c r="F202" s="166" t="s">
        <v>367</v>
      </c>
      <c r="H202" s="167">
        <v>6</v>
      </c>
      <c r="I202" s="168"/>
      <c r="L202" s="163"/>
      <c r="M202" s="169"/>
      <c r="N202" s="170"/>
      <c r="O202" s="170"/>
      <c r="P202" s="170"/>
      <c r="Q202" s="170"/>
      <c r="R202" s="170"/>
      <c r="S202" s="170"/>
      <c r="T202" s="171"/>
      <c r="AT202" s="165" t="s">
        <v>205</v>
      </c>
      <c r="AU202" s="165" t="s">
        <v>82</v>
      </c>
      <c r="AV202" s="13" t="s">
        <v>82</v>
      </c>
      <c r="AW202" s="13" t="s">
        <v>33</v>
      </c>
      <c r="AX202" s="13" t="s">
        <v>72</v>
      </c>
      <c r="AY202" s="165" t="s">
        <v>195</v>
      </c>
    </row>
    <row r="203" spans="1:65" s="14" customFormat="1">
      <c r="B203" s="172"/>
      <c r="D203" s="164" t="s">
        <v>205</v>
      </c>
      <c r="E203" s="173" t="s">
        <v>3</v>
      </c>
      <c r="F203" s="174" t="s">
        <v>207</v>
      </c>
      <c r="H203" s="175">
        <v>16</v>
      </c>
      <c r="I203" s="176"/>
      <c r="L203" s="172"/>
      <c r="M203" s="177"/>
      <c r="N203" s="178"/>
      <c r="O203" s="178"/>
      <c r="P203" s="178"/>
      <c r="Q203" s="178"/>
      <c r="R203" s="178"/>
      <c r="S203" s="178"/>
      <c r="T203" s="179"/>
      <c r="AT203" s="173" t="s">
        <v>205</v>
      </c>
      <c r="AU203" s="173" t="s">
        <v>82</v>
      </c>
      <c r="AV203" s="14" t="s">
        <v>208</v>
      </c>
      <c r="AW203" s="14" t="s">
        <v>33</v>
      </c>
      <c r="AX203" s="14" t="s">
        <v>80</v>
      </c>
      <c r="AY203" s="173" t="s">
        <v>195</v>
      </c>
    </row>
    <row r="204" spans="1:65" s="2" customFormat="1" ht="37.799999999999997" customHeight="1">
      <c r="A204" s="35"/>
      <c r="B204" s="143"/>
      <c r="C204" s="144" t="s">
        <v>368</v>
      </c>
      <c r="D204" s="144" t="s">
        <v>197</v>
      </c>
      <c r="E204" s="145" t="s">
        <v>369</v>
      </c>
      <c r="F204" s="146" t="s">
        <v>370</v>
      </c>
      <c r="G204" s="147" t="s">
        <v>287</v>
      </c>
      <c r="H204" s="148">
        <v>6</v>
      </c>
      <c r="I204" s="149"/>
      <c r="J204" s="150">
        <f>ROUND(I204*H204,2)</f>
        <v>0</v>
      </c>
      <c r="K204" s="151"/>
      <c r="L204" s="36"/>
      <c r="M204" s="152" t="s">
        <v>3</v>
      </c>
      <c r="N204" s="153" t="s">
        <v>43</v>
      </c>
      <c r="O204" s="56"/>
      <c r="P204" s="154">
        <f>O204*H204</f>
        <v>0</v>
      </c>
      <c r="Q204" s="154">
        <v>2.2780000000000002E-2</v>
      </c>
      <c r="R204" s="154">
        <f>Q204*H204</f>
        <v>0.13668000000000002</v>
      </c>
      <c r="S204" s="154">
        <v>0</v>
      </c>
      <c r="T204" s="155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56" t="s">
        <v>201</v>
      </c>
      <c r="AT204" s="156" t="s">
        <v>197</v>
      </c>
      <c r="AU204" s="156" t="s">
        <v>82</v>
      </c>
      <c r="AY204" s="20" t="s">
        <v>195</v>
      </c>
      <c r="BE204" s="157">
        <f>IF(N204="základní",J204,0)</f>
        <v>0</v>
      </c>
      <c r="BF204" s="157">
        <f>IF(N204="snížená",J204,0)</f>
        <v>0</v>
      </c>
      <c r="BG204" s="157">
        <f>IF(N204="zákl. přenesená",J204,0)</f>
        <v>0</v>
      </c>
      <c r="BH204" s="157">
        <f>IF(N204="sníž. přenesená",J204,0)</f>
        <v>0</v>
      </c>
      <c r="BI204" s="157">
        <f>IF(N204="nulová",J204,0)</f>
        <v>0</v>
      </c>
      <c r="BJ204" s="20" t="s">
        <v>80</v>
      </c>
      <c r="BK204" s="157">
        <f>ROUND(I204*H204,2)</f>
        <v>0</v>
      </c>
      <c r="BL204" s="20" t="s">
        <v>201</v>
      </c>
      <c r="BM204" s="156" t="s">
        <v>371</v>
      </c>
    </row>
    <row r="205" spans="1:65" s="2" customFormat="1">
      <c r="A205" s="35"/>
      <c r="B205" s="36"/>
      <c r="C205" s="35"/>
      <c r="D205" s="158" t="s">
        <v>203</v>
      </c>
      <c r="E205" s="35"/>
      <c r="F205" s="159" t="s">
        <v>372</v>
      </c>
      <c r="G205" s="35"/>
      <c r="H205" s="35"/>
      <c r="I205" s="160"/>
      <c r="J205" s="35"/>
      <c r="K205" s="35"/>
      <c r="L205" s="36"/>
      <c r="M205" s="161"/>
      <c r="N205" s="162"/>
      <c r="O205" s="56"/>
      <c r="P205" s="56"/>
      <c r="Q205" s="56"/>
      <c r="R205" s="56"/>
      <c r="S205" s="56"/>
      <c r="T205" s="57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20" t="s">
        <v>203</v>
      </c>
      <c r="AU205" s="20" t="s">
        <v>82</v>
      </c>
    </row>
    <row r="206" spans="1:65" s="13" customFormat="1">
      <c r="B206" s="163"/>
      <c r="D206" s="164" t="s">
        <v>205</v>
      </c>
      <c r="E206" s="165" t="s">
        <v>3</v>
      </c>
      <c r="F206" s="166" t="s">
        <v>373</v>
      </c>
      <c r="H206" s="167">
        <v>6</v>
      </c>
      <c r="I206" s="168"/>
      <c r="L206" s="163"/>
      <c r="M206" s="169"/>
      <c r="N206" s="170"/>
      <c r="O206" s="170"/>
      <c r="P206" s="170"/>
      <c r="Q206" s="170"/>
      <c r="R206" s="170"/>
      <c r="S206" s="170"/>
      <c r="T206" s="171"/>
      <c r="AT206" s="165" t="s">
        <v>205</v>
      </c>
      <c r="AU206" s="165" t="s">
        <v>82</v>
      </c>
      <c r="AV206" s="13" t="s">
        <v>82</v>
      </c>
      <c r="AW206" s="13" t="s">
        <v>33</v>
      </c>
      <c r="AX206" s="13" t="s">
        <v>80</v>
      </c>
      <c r="AY206" s="165" t="s">
        <v>195</v>
      </c>
    </row>
    <row r="207" spans="1:65" s="2" customFormat="1" ht="33" customHeight="1">
      <c r="A207" s="35"/>
      <c r="B207" s="143"/>
      <c r="C207" s="144" t="s">
        <v>374</v>
      </c>
      <c r="D207" s="144" t="s">
        <v>197</v>
      </c>
      <c r="E207" s="145" t="s">
        <v>375</v>
      </c>
      <c r="F207" s="146" t="s">
        <v>376</v>
      </c>
      <c r="G207" s="147" t="s">
        <v>230</v>
      </c>
      <c r="H207" s="148">
        <v>0.91600000000000004</v>
      </c>
      <c r="I207" s="149"/>
      <c r="J207" s="150">
        <f>ROUND(I207*H207,2)</f>
        <v>0</v>
      </c>
      <c r="K207" s="151"/>
      <c r="L207" s="36"/>
      <c r="M207" s="152" t="s">
        <v>3</v>
      </c>
      <c r="N207" s="153" t="s">
        <v>43</v>
      </c>
      <c r="O207" s="56"/>
      <c r="P207" s="154">
        <f>O207*H207</f>
        <v>0</v>
      </c>
      <c r="Q207" s="154">
        <v>1.221E-2</v>
      </c>
      <c r="R207" s="154">
        <f>Q207*H207</f>
        <v>1.1184360000000001E-2</v>
      </c>
      <c r="S207" s="154">
        <v>0</v>
      </c>
      <c r="T207" s="155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56" t="s">
        <v>201</v>
      </c>
      <c r="AT207" s="156" t="s">
        <v>197</v>
      </c>
      <c r="AU207" s="156" t="s">
        <v>82</v>
      </c>
      <c r="AY207" s="20" t="s">
        <v>195</v>
      </c>
      <c r="BE207" s="157">
        <f>IF(N207="základní",J207,0)</f>
        <v>0</v>
      </c>
      <c r="BF207" s="157">
        <f>IF(N207="snížená",J207,0)</f>
        <v>0</v>
      </c>
      <c r="BG207" s="157">
        <f>IF(N207="zákl. přenesená",J207,0)</f>
        <v>0</v>
      </c>
      <c r="BH207" s="157">
        <f>IF(N207="sníž. přenesená",J207,0)</f>
        <v>0</v>
      </c>
      <c r="BI207" s="157">
        <f>IF(N207="nulová",J207,0)</f>
        <v>0</v>
      </c>
      <c r="BJ207" s="20" t="s">
        <v>80</v>
      </c>
      <c r="BK207" s="157">
        <f>ROUND(I207*H207,2)</f>
        <v>0</v>
      </c>
      <c r="BL207" s="20" t="s">
        <v>201</v>
      </c>
      <c r="BM207" s="156" t="s">
        <v>377</v>
      </c>
    </row>
    <row r="208" spans="1:65" s="2" customFormat="1">
      <c r="A208" s="35"/>
      <c r="B208" s="36"/>
      <c r="C208" s="35"/>
      <c r="D208" s="158" t="s">
        <v>203</v>
      </c>
      <c r="E208" s="35"/>
      <c r="F208" s="159" t="s">
        <v>378</v>
      </c>
      <c r="G208" s="35"/>
      <c r="H208" s="35"/>
      <c r="I208" s="160"/>
      <c r="J208" s="35"/>
      <c r="K208" s="35"/>
      <c r="L208" s="36"/>
      <c r="M208" s="161"/>
      <c r="N208" s="162"/>
      <c r="O208" s="56"/>
      <c r="P208" s="56"/>
      <c r="Q208" s="56"/>
      <c r="R208" s="56"/>
      <c r="S208" s="56"/>
      <c r="T208" s="57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20" t="s">
        <v>203</v>
      </c>
      <c r="AU208" s="20" t="s">
        <v>82</v>
      </c>
    </row>
    <row r="209" spans="1:65" s="13" customFormat="1">
      <c r="B209" s="163"/>
      <c r="D209" s="164" t="s">
        <v>205</v>
      </c>
      <c r="E209" s="165" t="s">
        <v>3</v>
      </c>
      <c r="F209" s="166" t="s">
        <v>379</v>
      </c>
      <c r="H209" s="167">
        <v>0.91600000000000004</v>
      </c>
      <c r="I209" s="168"/>
      <c r="L209" s="163"/>
      <c r="M209" s="169"/>
      <c r="N209" s="170"/>
      <c r="O209" s="170"/>
      <c r="P209" s="170"/>
      <c r="Q209" s="170"/>
      <c r="R209" s="170"/>
      <c r="S209" s="170"/>
      <c r="T209" s="171"/>
      <c r="AT209" s="165" t="s">
        <v>205</v>
      </c>
      <c r="AU209" s="165" t="s">
        <v>82</v>
      </c>
      <c r="AV209" s="13" t="s">
        <v>82</v>
      </c>
      <c r="AW209" s="13" t="s">
        <v>33</v>
      </c>
      <c r="AX209" s="13" t="s">
        <v>72</v>
      </c>
      <c r="AY209" s="165" t="s">
        <v>195</v>
      </c>
    </row>
    <row r="210" spans="1:65" s="14" customFormat="1">
      <c r="B210" s="172"/>
      <c r="D210" s="164" t="s">
        <v>205</v>
      </c>
      <c r="E210" s="173" t="s">
        <v>125</v>
      </c>
      <c r="F210" s="174" t="s">
        <v>207</v>
      </c>
      <c r="H210" s="175">
        <v>0.91600000000000004</v>
      </c>
      <c r="I210" s="176"/>
      <c r="L210" s="172"/>
      <c r="M210" s="177"/>
      <c r="N210" s="178"/>
      <c r="O210" s="178"/>
      <c r="P210" s="178"/>
      <c r="Q210" s="178"/>
      <c r="R210" s="178"/>
      <c r="S210" s="178"/>
      <c r="T210" s="179"/>
      <c r="AT210" s="173" t="s">
        <v>205</v>
      </c>
      <c r="AU210" s="173" t="s">
        <v>82</v>
      </c>
      <c r="AV210" s="14" t="s">
        <v>208</v>
      </c>
      <c r="AW210" s="14" t="s">
        <v>33</v>
      </c>
      <c r="AX210" s="14" t="s">
        <v>80</v>
      </c>
      <c r="AY210" s="173" t="s">
        <v>195</v>
      </c>
    </row>
    <row r="211" spans="1:65" s="2" customFormat="1" ht="21.75" customHeight="1">
      <c r="A211" s="35"/>
      <c r="B211" s="143"/>
      <c r="C211" s="180" t="s">
        <v>380</v>
      </c>
      <c r="D211" s="180" t="s">
        <v>241</v>
      </c>
      <c r="E211" s="181" t="s">
        <v>381</v>
      </c>
      <c r="F211" s="182" t="s">
        <v>382</v>
      </c>
      <c r="G211" s="183" t="s">
        <v>230</v>
      </c>
      <c r="H211" s="184">
        <v>0.98899999999999999</v>
      </c>
      <c r="I211" s="185"/>
      <c r="J211" s="186">
        <f>ROUND(I211*H211,2)</f>
        <v>0</v>
      </c>
      <c r="K211" s="187"/>
      <c r="L211" s="188"/>
      <c r="M211" s="189" t="s">
        <v>3</v>
      </c>
      <c r="N211" s="190" t="s">
        <v>43</v>
      </c>
      <c r="O211" s="56"/>
      <c r="P211" s="154">
        <f>O211*H211</f>
        <v>0</v>
      </c>
      <c r="Q211" s="154">
        <v>1</v>
      </c>
      <c r="R211" s="154">
        <f>Q211*H211</f>
        <v>0.98899999999999999</v>
      </c>
      <c r="S211" s="154">
        <v>0</v>
      </c>
      <c r="T211" s="155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56" t="s">
        <v>240</v>
      </c>
      <c r="AT211" s="156" t="s">
        <v>241</v>
      </c>
      <c r="AU211" s="156" t="s">
        <v>82</v>
      </c>
      <c r="AY211" s="20" t="s">
        <v>195</v>
      </c>
      <c r="BE211" s="157">
        <f>IF(N211="základní",J211,0)</f>
        <v>0</v>
      </c>
      <c r="BF211" s="157">
        <f>IF(N211="snížená",J211,0)</f>
        <v>0</v>
      </c>
      <c r="BG211" s="157">
        <f>IF(N211="zákl. přenesená",J211,0)</f>
        <v>0</v>
      </c>
      <c r="BH211" s="157">
        <f>IF(N211="sníž. přenesená",J211,0)</f>
        <v>0</v>
      </c>
      <c r="BI211" s="157">
        <f>IF(N211="nulová",J211,0)</f>
        <v>0</v>
      </c>
      <c r="BJ211" s="20" t="s">
        <v>80</v>
      </c>
      <c r="BK211" s="157">
        <f>ROUND(I211*H211,2)</f>
        <v>0</v>
      </c>
      <c r="BL211" s="20" t="s">
        <v>201</v>
      </c>
      <c r="BM211" s="156" t="s">
        <v>383</v>
      </c>
    </row>
    <row r="212" spans="1:65" s="13" customFormat="1">
      <c r="B212" s="163"/>
      <c r="D212" s="164" t="s">
        <v>205</v>
      </c>
      <c r="E212" s="165" t="s">
        <v>3</v>
      </c>
      <c r="F212" s="166" t="s">
        <v>384</v>
      </c>
      <c r="H212" s="167">
        <v>0.98899999999999999</v>
      </c>
      <c r="I212" s="168"/>
      <c r="L212" s="163"/>
      <c r="M212" s="169"/>
      <c r="N212" s="170"/>
      <c r="O212" s="170"/>
      <c r="P212" s="170"/>
      <c r="Q212" s="170"/>
      <c r="R212" s="170"/>
      <c r="S212" s="170"/>
      <c r="T212" s="171"/>
      <c r="AT212" s="165" t="s">
        <v>205</v>
      </c>
      <c r="AU212" s="165" t="s">
        <v>82</v>
      </c>
      <c r="AV212" s="13" t="s">
        <v>82</v>
      </c>
      <c r="AW212" s="13" t="s">
        <v>33</v>
      </c>
      <c r="AX212" s="13" t="s">
        <v>80</v>
      </c>
      <c r="AY212" s="165" t="s">
        <v>195</v>
      </c>
    </row>
    <row r="213" spans="1:65" s="12" customFormat="1" ht="22.8" customHeight="1">
      <c r="B213" s="130"/>
      <c r="D213" s="131" t="s">
        <v>71</v>
      </c>
      <c r="E213" s="141" t="s">
        <v>123</v>
      </c>
      <c r="F213" s="141" t="s">
        <v>385</v>
      </c>
      <c r="I213" s="133"/>
      <c r="J213" s="142">
        <f>BK213</f>
        <v>0</v>
      </c>
      <c r="L213" s="130"/>
      <c r="M213" s="135"/>
      <c r="N213" s="136"/>
      <c r="O213" s="136"/>
      <c r="P213" s="137">
        <f>SUM(P214:P283)</f>
        <v>0</v>
      </c>
      <c r="Q213" s="136"/>
      <c r="R213" s="137">
        <f>SUM(R214:R283)</f>
        <v>18.544066660000002</v>
      </c>
      <c r="S213" s="136"/>
      <c r="T213" s="138">
        <f>SUM(T214:T283)</f>
        <v>0.25850000000000001</v>
      </c>
      <c r="AR213" s="131" t="s">
        <v>80</v>
      </c>
      <c r="AT213" s="139" t="s">
        <v>71</v>
      </c>
      <c r="AU213" s="139" t="s">
        <v>80</v>
      </c>
      <c r="AY213" s="131" t="s">
        <v>195</v>
      </c>
      <c r="BK213" s="140">
        <f>SUM(BK214:BK283)</f>
        <v>0</v>
      </c>
    </row>
    <row r="214" spans="1:65" s="2" customFormat="1" ht="49.05" customHeight="1">
      <c r="A214" s="35"/>
      <c r="B214" s="143"/>
      <c r="C214" s="144" t="s">
        <v>386</v>
      </c>
      <c r="D214" s="144" t="s">
        <v>197</v>
      </c>
      <c r="E214" s="145" t="s">
        <v>387</v>
      </c>
      <c r="F214" s="146" t="s">
        <v>388</v>
      </c>
      <c r="G214" s="147" t="s">
        <v>262</v>
      </c>
      <c r="H214" s="148">
        <v>223.28200000000001</v>
      </c>
      <c r="I214" s="149"/>
      <c r="J214" s="150">
        <f>ROUND(I214*H214,2)</f>
        <v>0</v>
      </c>
      <c r="K214" s="151"/>
      <c r="L214" s="36"/>
      <c r="M214" s="152" t="s">
        <v>3</v>
      </c>
      <c r="N214" s="153" t="s">
        <v>43</v>
      </c>
      <c r="O214" s="56"/>
      <c r="P214" s="154">
        <f>O214*H214</f>
        <v>0</v>
      </c>
      <c r="Q214" s="154">
        <v>2.1000000000000001E-2</v>
      </c>
      <c r="R214" s="154">
        <f>Q214*H214</f>
        <v>4.6889220000000007</v>
      </c>
      <c r="S214" s="154">
        <v>0</v>
      </c>
      <c r="T214" s="155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56" t="s">
        <v>201</v>
      </c>
      <c r="AT214" s="156" t="s">
        <v>197</v>
      </c>
      <c r="AU214" s="156" t="s">
        <v>82</v>
      </c>
      <c r="AY214" s="20" t="s">
        <v>195</v>
      </c>
      <c r="BE214" s="157">
        <f>IF(N214="základní",J214,0)</f>
        <v>0</v>
      </c>
      <c r="BF214" s="157">
        <f>IF(N214="snížená",J214,0)</f>
        <v>0</v>
      </c>
      <c r="BG214" s="157">
        <f>IF(N214="zákl. přenesená",J214,0)</f>
        <v>0</v>
      </c>
      <c r="BH214" s="157">
        <f>IF(N214="sníž. přenesená",J214,0)</f>
        <v>0</v>
      </c>
      <c r="BI214" s="157">
        <f>IF(N214="nulová",J214,0)</f>
        <v>0</v>
      </c>
      <c r="BJ214" s="20" t="s">
        <v>80</v>
      </c>
      <c r="BK214" s="157">
        <f>ROUND(I214*H214,2)</f>
        <v>0</v>
      </c>
      <c r="BL214" s="20" t="s">
        <v>201</v>
      </c>
      <c r="BM214" s="156" t="s">
        <v>389</v>
      </c>
    </row>
    <row r="215" spans="1:65" s="2" customFormat="1">
      <c r="A215" s="35"/>
      <c r="B215" s="36"/>
      <c r="C215" s="35"/>
      <c r="D215" s="158" t="s">
        <v>203</v>
      </c>
      <c r="E215" s="35"/>
      <c r="F215" s="159" t="s">
        <v>390</v>
      </c>
      <c r="G215" s="35"/>
      <c r="H215" s="35"/>
      <c r="I215" s="160"/>
      <c r="J215" s="35"/>
      <c r="K215" s="35"/>
      <c r="L215" s="36"/>
      <c r="M215" s="161"/>
      <c r="N215" s="162"/>
      <c r="O215" s="56"/>
      <c r="P215" s="56"/>
      <c r="Q215" s="56"/>
      <c r="R215" s="56"/>
      <c r="S215" s="56"/>
      <c r="T215" s="57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20" t="s">
        <v>203</v>
      </c>
      <c r="AU215" s="20" t="s">
        <v>82</v>
      </c>
    </row>
    <row r="216" spans="1:65" s="13" customFormat="1">
      <c r="B216" s="163"/>
      <c r="D216" s="164" t="s">
        <v>205</v>
      </c>
      <c r="E216" s="165" t="s">
        <v>3</v>
      </c>
      <c r="F216" s="166" t="s">
        <v>391</v>
      </c>
      <c r="H216" s="167">
        <v>188.9</v>
      </c>
      <c r="I216" s="168"/>
      <c r="L216" s="163"/>
      <c r="M216" s="169"/>
      <c r="N216" s="170"/>
      <c r="O216" s="170"/>
      <c r="P216" s="170"/>
      <c r="Q216" s="170"/>
      <c r="R216" s="170"/>
      <c r="S216" s="170"/>
      <c r="T216" s="171"/>
      <c r="AT216" s="165" t="s">
        <v>205</v>
      </c>
      <c r="AU216" s="165" t="s">
        <v>82</v>
      </c>
      <c r="AV216" s="13" t="s">
        <v>82</v>
      </c>
      <c r="AW216" s="13" t="s">
        <v>33</v>
      </c>
      <c r="AX216" s="13" t="s">
        <v>72</v>
      </c>
      <c r="AY216" s="165" t="s">
        <v>195</v>
      </c>
    </row>
    <row r="217" spans="1:65" s="13" customFormat="1">
      <c r="B217" s="163"/>
      <c r="D217" s="164" t="s">
        <v>205</v>
      </c>
      <c r="E217" s="165" t="s">
        <v>3</v>
      </c>
      <c r="F217" s="166" t="s">
        <v>392</v>
      </c>
      <c r="H217" s="167">
        <v>34.381999999999998</v>
      </c>
      <c r="I217" s="168"/>
      <c r="L217" s="163"/>
      <c r="M217" s="169"/>
      <c r="N217" s="170"/>
      <c r="O217" s="170"/>
      <c r="P217" s="170"/>
      <c r="Q217" s="170"/>
      <c r="R217" s="170"/>
      <c r="S217" s="170"/>
      <c r="T217" s="171"/>
      <c r="AT217" s="165" t="s">
        <v>205</v>
      </c>
      <c r="AU217" s="165" t="s">
        <v>82</v>
      </c>
      <c r="AV217" s="13" t="s">
        <v>82</v>
      </c>
      <c r="AW217" s="13" t="s">
        <v>33</v>
      </c>
      <c r="AX217" s="13" t="s">
        <v>72</v>
      </c>
      <c r="AY217" s="165" t="s">
        <v>195</v>
      </c>
    </row>
    <row r="218" spans="1:65" s="14" customFormat="1">
      <c r="B218" s="172"/>
      <c r="D218" s="164" t="s">
        <v>205</v>
      </c>
      <c r="E218" s="173" t="s">
        <v>141</v>
      </c>
      <c r="F218" s="174" t="s">
        <v>207</v>
      </c>
      <c r="H218" s="175">
        <v>223.28200000000001</v>
      </c>
      <c r="I218" s="176"/>
      <c r="L218" s="172"/>
      <c r="M218" s="177"/>
      <c r="N218" s="178"/>
      <c r="O218" s="178"/>
      <c r="P218" s="178"/>
      <c r="Q218" s="178"/>
      <c r="R218" s="178"/>
      <c r="S218" s="178"/>
      <c r="T218" s="179"/>
      <c r="AT218" s="173" t="s">
        <v>205</v>
      </c>
      <c r="AU218" s="173" t="s">
        <v>82</v>
      </c>
      <c r="AV218" s="14" t="s">
        <v>208</v>
      </c>
      <c r="AW218" s="14" t="s">
        <v>33</v>
      </c>
      <c r="AX218" s="14" t="s">
        <v>80</v>
      </c>
      <c r="AY218" s="173" t="s">
        <v>195</v>
      </c>
    </row>
    <row r="219" spans="1:65" s="2" customFormat="1" ht="24.15" customHeight="1">
      <c r="A219" s="35"/>
      <c r="B219" s="143"/>
      <c r="C219" s="144" t="s">
        <v>393</v>
      </c>
      <c r="D219" s="144" t="s">
        <v>197</v>
      </c>
      <c r="E219" s="145" t="s">
        <v>394</v>
      </c>
      <c r="F219" s="146" t="s">
        <v>395</v>
      </c>
      <c r="G219" s="147" t="s">
        <v>262</v>
      </c>
      <c r="H219" s="148">
        <v>365.49</v>
      </c>
      <c r="I219" s="149"/>
      <c r="J219" s="150">
        <f>ROUND(I219*H219,2)</f>
        <v>0</v>
      </c>
      <c r="K219" s="151"/>
      <c r="L219" s="36"/>
      <c r="M219" s="152" t="s">
        <v>3</v>
      </c>
      <c r="N219" s="153" t="s">
        <v>43</v>
      </c>
      <c r="O219" s="56"/>
      <c r="P219" s="154">
        <f>O219*H219</f>
        <v>0</v>
      </c>
      <c r="Q219" s="154">
        <v>2.5999999999999998E-4</v>
      </c>
      <c r="R219" s="154">
        <f>Q219*H219</f>
        <v>9.5027399999999998E-2</v>
      </c>
      <c r="S219" s="154">
        <v>0</v>
      </c>
      <c r="T219" s="155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56" t="s">
        <v>201</v>
      </c>
      <c r="AT219" s="156" t="s">
        <v>197</v>
      </c>
      <c r="AU219" s="156" t="s">
        <v>82</v>
      </c>
      <c r="AY219" s="20" t="s">
        <v>195</v>
      </c>
      <c r="BE219" s="157">
        <f>IF(N219="základní",J219,0)</f>
        <v>0</v>
      </c>
      <c r="BF219" s="157">
        <f>IF(N219="snížená",J219,0)</f>
        <v>0</v>
      </c>
      <c r="BG219" s="157">
        <f>IF(N219="zákl. přenesená",J219,0)</f>
        <v>0</v>
      </c>
      <c r="BH219" s="157">
        <f>IF(N219="sníž. přenesená",J219,0)</f>
        <v>0</v>
      </c>
      <c r="BI219" s="157">
        <f>IF(N219="nulová",J219,0)</f>
        <v>0</v>
      </c>
      <c r="BJ219" s="20" t="s">
        <v>80</v>
      </c>
      <c r="BK219" s="157">
        <f>ROUND(I219*H219,2)</f>
        <v>0</v>
      </c>
      <c r="BL219" s="20" t="s">
        <v>201</v>
      </c>
      <c r="BM219" s="156" t="s">
        <v>396</v>
      </c>
    </row>
    <row r="220" spans="1:65" s="2" customFormat="1">
      <c r="A220" s="35"/>
      <c r="B220" s="36"/>
      <c r="C220" s="35"/>
      <c r="D220" s="158" t="s">
        <v>203</v>
      </c>
      <c r="E220" s="35"/>
      <c r="F220" s="159" t="s">
        <v>397</v>
      </c>
      <c r="G220" s="35"/>
      <c r="H220" s="35"/>
      <c r="I220" s="160"/>
      <c r="J220" s="35"/>
      <c r="K220" s="35"/>
      <c r="L220" s="36"/>
      <c r="M220" s="161"/>
      <c r="N220" s="162"/>
      <c r="O220" s="56"/>
      <c r="P220" s="56"/>
      <c r="Q220" s="56"/>
      <c r="R220" s="56"/>
      <c r="S220" s="56"/>
      <c r="T220" s="57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20" t="s">
        <v>203</v>
      </c>
      <c r="AU220" s="20" t="s">
        <v>82</v>
      </c>
    </row>
    <row r="221" spans="1:65" s="13" customFormat="1">
      <c r="B221" s="163"/>
      <c r="D221" s="164" t="s">
        <v>205</v>
      </c>
      <c r="E221" s="165" t="s">
        <v>3</v>
      </c>
      <c r="F221" s="166" t="s">
        <v>398</v>
      </c>
      <c r="H221" s="167">
        <v>365.49</v>
      </c>
      <c r="I221" s="168"/>
      <c r="L221" s="163"/>
      <c r="M221" s="169"/>
      <c r="N221" s="170"/>
      <c r="O221" s="170"/>
      <c r="P221" s="170"/>
      <c r="Q221" s="170"/>
      <c r="R221" s="170"/>
      <c r="S221" s="170"/>
      <c r="T221" s="171"/>
      <c r="AT221" s="165" t="s">
        <v>205</v>
      </c>
      <c r="AU221" s="165" t="s">
        <v>82</v>
      </c>
      <c r="AV221" s="13" t="s">
        <v>82</v>
      </c>
      <c r="AW221" s="13" t="s">
        <v>33</v>
      </c>
      <c r="AX221" s="13" t="s">
        <v>80</v>
      </c>
      <c r="AY221" s="165" t="s">
        <v>195</v>
      </c>
    </row>
    <row r="222" spans="1:65" s="2" customFormat="1" ht="37.799999999999997" customHeight="1">
      <c r="A222" s="35"/>
      <c r="B222" s="143"/>
      <c r="C222" s="144" t="s">
        <v>399</v>
      </c>
      <c r="D222" s="144" t="s">
        <v>197</v>
      </c>
      <c r="E222" s="145" t="s">
        <v>400</v>
      </c>
      <c r="F222" s="146" t="s">
        <v>401</v>
      </c>
      <c r="G222" s="147" t="s">
        <v>262</v>
      </c>
      <c r="H222" s="148">
        <v>365.49</v>
      </c>
      <c r="I222" s="149"/>
      <c r="J222" s="150">
        <f>ROUND(I222*H222,2)</f>
        <v>0</v>
      </c>
      <c r="K222" s="151"/>
      <c r="L222" s="36"/>
      <c r="M222" s="152" t="s">
        <v>3</v>
      </c>
      <c r="N222" s="153" t="s">
        <v>43</v>
      </c>
      <c r="O222" s="56"/>
      <c r="P222" s="154">
        <f>O222*H222</f>
        <v>0</v>
      </c>
      <c r="Q222" s="154">
        <v>4.3800000000000002E-3</v>
      </c>
      <c r="R222" s="154">
        <f>Q222*H222</f>
        <v>1.6008462000000001</v>
      </c>
      <c r="S222" s="154">
        <v>0</v>
      </c>
      <c r="T222" s="155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56" t="s">
        <v>201</v>
      </c>
      <c r="AT222" s="156" t="s">
        <v>197</v>
      </c>
      <c r="AU222" s="156" t="s">
        <v>82</v>
      </c>
      <c r="AY222" s="20" t="s">
        <v>195</v>
      </c>
      <c r="BE222" s="157">
        <f>IF(N222="základní",J222,0)</f>
        <v>0</v>
      </c>
      <c r="BF222" s="157">
        <f>IF(N222="snížená",J222,0)</f>
        <v>0</v>
      </c>
      <c r="BG222" s="157">
        <f>IF(N222="zákl. přenesená",J222,0)</f>
        <v>0</v>
      </c>
      <c r="BH222" s="157">
        <f>IF(N222="sníž. přenesená",J222,0)</f>
        <v>0</v>
      </c>
      <c r="BI222" s="157">
        <f>IF(N222="nulová",J222,0)</f>
        <v>0</v>
      </c>
      <c r="BJ222" s="20" t="s">
        <v>80</v>
      </c>
      <c r="BK222" s="157">
        <f>ROUND(I222*H222,2)</f>
        <v>0</v>
      </c>
      <c r="BL222" s="20" t="s">
        <v>201</v>
      </c>
      <c r="BM222" s="156" t="s">
        <v>402</v>
      </c>
    </row>
    <row r="223" spans="1:65" s="2" customFormat="1">
      <c r="A223" s="35"/>
      <c r="B223" s="36"/>
      <c r="C223" s="35"/>
      <c r="D223" s="158" t="s">
        <v>203</v>
      </c>
      <c r="E223" s="35"/>
      <c r="F223" s="159" t="s">
        <v>403</v>
      </c>
      <c r="G223" s="35"/>
      <c r="H223" s="35"/>
      <c r="I223" s="160"/>
      <c r="J223" s="35"/>
      <c r="K223" s="35"/>
      <c r="L223" s="36"/>
      <c r="M223" s="161"/>
      <c r="N223" s="162"/>
      <c r="O223" s="56"/>
      <c r="P223" s="56"/>
      <c r="Q223" s="56"/>
      <c r="R223" s="56"/>
      <c r="S223" s="56"/>
      <c r="T223" s="57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20" t="s">
        <v>203</v>
      </c>
      <c r="AU223" s="20" t="s">
        <v>82</v>
      </c>
    </row>
    <row r="224" spans="1:65" s="13" customFormat="1">
      <c r="B224" s="163"/>
      <c r="D224" s="164" t="s">
        <v>205</v>
      </c>
      <c r="E224" s="165" t="s">
        <v>3</v>
      </c>
      <c r="F224" s="166" t="s">
        <v>398</v>
      </c>
      <c r="H224" s="167">
        <v>365.49</v>
      </c>
      <c r="I224" s="168"/>
      <c r="L224" s="163"/>
      <c r="M224" s="169"/>
      <c r="N224" s="170"/>
      <c r="O224" s="170"/>
      <c r="P224" s="170"/>
      <c r="Q224" s="170"/>
      <c r="R224" s="170"/>
      <c r="S224" s="170"/>
      <c r="T224" s="171"/>
      <c r="AT224" s="165" t="s">
        <v>205</v>
      </c>
      <c r="AU224" s="165" t="s">
        <v>82</v>
      </c>
      <c r="AV224" s="13" t="s">
        <v>82</v>
      </c>
      <c r="AW224" s="13" t="s">
        <v>33</v>
      </c>
      <c r="AX224" s="13" t="s">
        <v>80</v>
      </c>
      <c r="AY224" s="165" t="s">
        <v>195</v>
      </c>
    </row>
    <row r="225" spans="1:65" s="2" customFormat="1" ht="24.15" customHeight="1">
      <c r="A225" s="35"/>
      <c r="B225" s="143"/>
      <c r="C225" s="144" t="s">
        <v>404</v>
      </c>
      <c r="D225" s="144" t="s">
        <v>197</v>
      </c>
      <c r="E225" s="145" t="s">
        <v>405</v>
      </c>
      <c r="F225" s="146" t="s">
        <v>406</v>
      </c>
      <c r="G225" s="147" t="s">
        <v>262</v>
      </c>
      <c r="H225" s="148">
        <v>300.91399999999999</v>
      </c>
      <c r="I225" s="149"/>
      <c r="J225" s="150">
        <f>ROUND(I225*H225,2)</f>
        <v>0</v>
      </c>
      <c r="K225" s="151"/>
      <c r="L225" s="36"/>
      <c r="M225" s="152" t="s">
        <v>3</v>
      </c>
      <c r="N225" s="153" t="s">
        <v>43</v>
      </c>
      <c r="O225" s="56"/>
      <c r="P225" s="154">
        <f>O225*H225</f>
        <v>0</v>
      </c>
      <c r="Q225" s="154">
        <v>3.0000000000000001E-3</v>
      </c>
      <c r="R225" s="154">
        <f>Q225*H225</f>
        <v>0.90274199999999993</v>
      </c>
      <c r="S225" s="154">
        <v>0</v>
      </c>
      <c r="T225" s="155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56" t="s">
        <v>201</v>
      </c>
      <c r="AT225" s="156" t="s">
        <v>197</v>
      </c>
      <c r="AU225" s="156" t="s">
        <v>82</v>
      </c>
      <c r="AY225" s="20" t="s">
        <v>195</v>
      </c>
      <c r="BE225" s="157">
        <f>IF(N225="základní",J225,0)</f>
        <v>0</v>
      </c>
      <c r="BF225" s="157">
        <f>IF(N225="snížená",J225,0)</f>
        <v>0</v>
      </c>
      <c r="BG225" s="157">
        <f>IF(N225="zákl. přenesená",J225,0)</f>
        <v>0</v>
      </c>
      <c r="BH225" s="157">
        <f>IF(N225="sníž. přenesená",J225,0)</f>
        <v>0</v>
      </c>
      <c r="BI225" s="157">
        <f>IF(N225="nulová",J225,0)</f>
        <v>0</v>
      </c>
      <c r="BJ225" s="20" t="s">
        <v>80</v>
      </c>
      <c r="BK225" s="157">
        <f>ROUND(I225*H225,2)</f>
        <v>0</v>
      </c>
      <c r="BL225" s="20" t="s">
        <v>201</v>
      </c>
      <c r="BM225" s="156" t="s">
        <v>407</v>
      </c>
    </row>
    <row r="226" spans="1:65" s="2" customFormat="1">
      <c r="A226" s="35"/>
      <c r="B226" s="36"/>
      <c r="C226" s="35"/>
      <c r="D226" s="158" t="s">
        <v>203</v>
      </c>
      <c r="E226" s="35"/>
      <c r="F226" s="159" t="s">
        <v>408</v>
      </c>
      <c r="G226" s="35"/>
      <c r="H226" s="35"/>
      <c r="I226" s="160"/>
      <c r="J226" s="35"/>
      <c r="K226" s="35"/>
      <c r="L226" s="36"/>
      <c r="M226" s="161"/>
      <c r="N226" s="162"/>
      <c r="O226" s="56"/>
      <c r="P226" s="56"/>
      <c r="Q226" s="56"/>
      <c r="R226" s="56"/>
      <c r="S226" s="56"/>
      <c r="T226" s="57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20" t="s">
        <v>203</v>
      </c>
      <c r="AU226" s="20" t="s">
        <v>82</v>
      </c>
    </row>
    <row r="227" spans="1:65" s="13" customFormat="1">
      <c r="B227" s="163"/>
      <c r="D227" s="164" t="s">
        <v>205</v>
      </c>
      <c r="E227" s="165" t="s">
        <v>3</v>
      </c>
      <c r="F227" s="166" t="s">
        <v>110</v>
      </c>
      <c r="H227" s="167">
        <v>300.91399999999999</v>
      </c>
      <c r="I227" s="168"/>
      <c r="L227" s="163"/>
      <c r="M227" s="169"/>
      <c r="N227" s="170"/>
      <c r="O227" s="170"/>
      <c r="P227" s="170"/>
      <c r="Q227" s="170"/>
      <c r="R227" s="170"/>
      <c r="S227" s="170"/>
      <c r="T227" s="171"/>
      <c r="AT227" s="165" t="s">
        <v>205</v>
      </c>
      <c r="AU227" s="165" t="s">
        <v>82</v>
      </c>
      <c r="AV227" s="13" t="s">
        <v>82</v>
      </c>
      <c r="AW227" s="13" t="s">
        <v>33</v>
      </c>
      <c r="AX227" s="13" t="s">
        <v>80</v>
      </c>
      <c r="AY227" s="165" t="s">
        <v>195</v>
      </c>
    </row>
    <row r="228" spans="1:65" s="2" customFormat="1" ht="44.25" customHeight="1">
      <c r="A228" s="35"/>
      <c r="B228" s="143"/>
      <c r="C228" s="144" t="s">
        <v>409</v>
      </c>
      <c r="D228" s="144" t="s">
        <v>197</v>
      </c>
      <c r="E228" s="145" t="s">
        <v>410</v>
      </c>
      <c r="F228" s="146" t="s">
        <v>411</v>
      </c>
      <c r="G228" s="147" t="s">
        <v>262</v>
      </c>
      <c r="H228" s="148">
        <v>51.898000000000003</v>
      </c>
      <c r="I228" s="149"/>
      <c r="J228" s="150">
        <f>ROUND(I228*H228,2)</f>
        <v>0</v>
      </c>
      <c r="K228" s="151"/>
      <c r="L228" s="36"/>
      <c r="M228" s="152" t="s">
        <v>3</v>
      </c>
      <c r="N228" s="153" t="s">
        <v>43</v>
      </c>
      <c r="O228" s="56"/>
      <c r="P228" s="154">
        <f>O228*H228</f>
        <v>0</v>
      </c>
      <c r="Q228" s="154">
        <v>1.8380000000000001E-2</v>
      </c>
      <c r="R228" s="154">
        <f>Q228*H228</f>
        <v>0.95388524000000008</v>
      </c>
      <c r="S228" s="154">
        <v>0</v>
      </c>
      <c r="T228" s="155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56" t="s">
        <v>201</v>
      </c>
      <c r="AT228" s="156" t="s">
        <v>197</v>
      </c>
      <c r="AU228" s="156" t="s">
        <v>82</v>
      </c>
      <c r="AY228" s="20" t="s">
        <v>195</v>
      </c>
      <c r="BE228" s="157">
        <f>IF(N228="základní",J228,0)</f>
        <v>0</v>
      </c>
      <c r="BF228" s="157">
        <f>IF(N228="snížená",J228,0)</f>
        <v>0</v>
      </c>
      <c r="BG228" s="157">
        <f>IF(N228="zákl. přenesená",J228,0)</f>
        <v>0</v>
      </c>
      <c r="BH228" s="157">
        <f>IF(N228="sníž. přenesená",J228,0)</f>
        <v>0</v>
      </c>
      <c r="BI228" s="157">
        <f>IF(N228="nulová",J228,0)</f>
        <v>0</v>
      </c>
      <c r="BJ228" s="20" t="s">
        <v>80</v>
      </c>
      <c r="BK228" s="157">
        <f>ROUND(I228*H228,2)</f>
        <v>0</v>
      </c>
      <c r="BL228" s="20" t="s">
        <v>201</v>
      </c>
      <c r="BM228" s="156" t="s">
        <v>412</v>
      </c>
    </row>
    <row r="229" spans="1:65" s="2" customFormat="1">
      <c r="A229" s="35"/>
      <c r="B229" s="36"/>
      <c r="C229" s="35"/>
      <c r="D229" s="158" t="s">
        <v>203</v>
      </c>
      <c r="E229" s="35"/>
      <c r="F229" s="159" t="s">
        <v>413</v>
      </c>
      <c r="G229" s="35"/>
      <c r="H229" s="35"/>
      <c r="I229" s="160"/>
      <c r="J229" s="35"/>
      <c r="K229" s="35"/>
      <c r="L229" s="36"/>
      <c r="M229" s="161"/>
      <c r="N229" s="162"/>
      <c r="O229" s="56"/>
      <c r="P229" s="56"/>
      <c r="Q229" s="56"/>
      <c r="R229" s="56"/>
      <c r="S229" s="56"/>
      <c r="T229" s="57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20" t="s">
        <v>203</v>
      </c>
      <c r="AU229" s="20" t="s">
        <v>82</v>
      </c>
    </row>
    <row r="230" spans="1:65" s="13" customFormat="1">
      <c r="B230" s="163"/>
      <c r="D230" s="164" t="s">
        <v>205</v>
      </c>
      <c r="E230" s="165" t="s">
        <v>3</v>
      </c>
      <c r="F230" s="166" t="s">
        <v>414</v>
      </c>
      <c r="H230" s="167">
        <v>51.898000000000003</v>
      </c>
      <c r="I230" s="168"/>
      <c r="L230" s="163"/>
      <c r="M230" s="169"/>
      <c r="N230" s="170"/>
      <c r="O230" s="170"/>
      <c r="P230" s="170"/>
      <c r="Q230" s="170"/>
      <c r="R230" s="170"/>
      <c r="S230" s="170"/>
      <c r="T230" s="171"/>
      <c r="AT230" s="165" t="s">
        <v>205</v>
      </c>
      <c r="AU230" s="165" t="s">
        <v>82</v>
      </c>
      <c r="AV230" s="13" t="s">
        <v>82</v>
      </c>
      <c r="AW230" s="13" t="s">
        <v>33</v>
      </c>
      <c r="AX230" s="13" t="s">
        <v>80</v>
      </c>
      <c r="AY230" s="165" t="s">
        <v>195</v>
      </c>
    </row>
    <row r="231" spans="1:65" s="2" customFormat="1" ht="44.25" customHeight="1">
      <c r="A231" s="35"/>
      <c r="B231" s="143"/>
      <c r="C231" s="144" t="s">
        <v>415</v>
      </c>
      <c r="D231" s="144" t="s">
        <v>197</v>
      </c>
      <c r="E231" s="145" t="s">
        <v>416</v>
      </c>
      <c r="F231" s="146" t="s">
        <v>417</v>
      </c>
      <c r="G231" s="147" t="s">
        <v>262</v>
      </c>
      <c r="H231" s="148">
        <v>51.898000000000003</v>
      </c>
      <c r="I231" s="149"/>
      <c r="J231" s="150">
        <f>ROUND(I231*H231,2)</f>
        <v>0</v>
      </c>
      <c r="K231" s="151"/>
      <c r="L231" s="36"/>
      <c r="M231" s="152" t="s">
        <v>3</v>
      </c>
      <c r="N231" s="153" t="s">
        <v>43</v>
      </c>
      <c r="O231" s="56"/>
      <c r="P231" s="154">
        <f>O231*H231</f>
        <v>0</v>
      </c>
      <c r="Q231" s="154">
        <v>7.9000000000000008E-3</v>
      </c>
      <c r="R231" s="154">
        <f>Q231*H231</f>
        <v>0.40999420000000009</v>
      </c>
      <c r="S231" s="154">
        <v>0</v>
      </c>
      <c r="T231" s="155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56" t="s">
        <v>201</v>
      </c>
      <c r="AT231" s="156" t="s">
        <v>197</v>
      </c>
      <c r="AU231" s="156" t="s">
        <v>82</v>
      </c>
      <c r="AY231" s="20" t="s">
        <v>195</v>
      </c>
      <c r="BE231" s="157">
        <f>IF(N231="základní",J231,0)</f>
        <v>0</v>
      </c>
      <c r="BF231" s="157">
        <f>IF(N231="snížená",J231,0)</f>
        <v>0</v>
      </c>
      <c r="BG231" s="157">
        <f>IF(N231="zákl. přenesená",J231,0)</f>
        <v>0</v>
      </c>
      <c r="BH231" s="157">
        <f>IF(N231="sníž. přenesená",J231,0)</f>
        <v>0</v>
      </c>
      <c r="BI231" s="157">
        <f>IF(N231="nulová",J231,0)</f>
        <v>0</v>
      </c>
      <c r="BJ231" s="20" t="s">
        <v>80</v>
      </c>
      <c r="BK231" s="157">
        <f>ROUND(I231*H231,2)</f>
        <v>0</v>
      </c>
      <c r="BL231" s="20" t="s">
        <v>201</v>
      </c>
      <c r="BM231" s="156" t="s">
        <v>418</v>
      </c>
    </row>
    <row r="232" spans="1:65" s="2" customFormat="1">
      <c r="A232" s="35"/>
      <c r="B232" s="36"/>
      <c r="C232" s="35"/>
      <c r="D232" s="158" t="s">
        <v>203</v>
      </c>
      <c r="E232" s="35"/>
      <c r="F232" s="159" t="s">
        <v>419</v>
      </c>
      <c r="G232" s="35"/>
      <c r="H232" s="35"/>
      <c r="I232" s="160"/>
      <c r="J232" s="35"/>
      <c r="K232" s="35"/>
      <c r="L232" s="36"/>
      <c r="M232" s="161"/>
      <c r="N232" s="162"/>
      <c r="O232" s="56"/>
      <c r="P232" s="56"/>
      <c r="Q232" s="56"/>
      <c r="R232" s="56"/>
      <c r="S232" s="56"/>
      <c r="T232" s="57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20" t="s">
        <v>203</v>
      </c>
      <c r="AU232" s="20" t="s">
        <v>82</v>
      </c>
    </row>
    <row r="233" spans="1:65" s="13" customFormat="1">
      <c r="B233" s="163"/>
      <c r="D233" s="164" t="s">
        <v>205</v>
      </c>
      <c r="E233" s="165" t="s">
        <v>3</v>
      </c>
      <c r="F233" s="166" t="s">
        <v>414</v>
      </c>
      <c r="H233" s="167">
        <v>51.898000000000003</v>
      </c>
      <c r="I233" s="168"/>
      <c r="L233" s="163"/>
      <c r="M233" s="169"/>
      <c r="N233" s="170"/>
      <c r="O233" s="170"/>
      <c r="P233" s="170"/>
      <c r="Q233" s="170"/>
      <c r="R233" s="170"/>
      <c r="S233" s="170"/>
      <c r="T233" s="171"/>
      <c r="AT233" s="165" t="s">
        <v>205</v>
      </c>
      <c r="AU233" s="165" t="s">
        <v>82</v>
      </c>
      <c r="AV233" s="13" t="s">
        <v>82</v>
      </c>
      <c r="AW233" s="13" t="s">
        <v>33</v>
      </c>
      <c r="AX233" s="13" t="s">
        <v>80</v>
      </c>
      <c r="AY233" s="165" t="s">
        <v>195</v>
      </c>
    </row>
    <row r="234" spans="1:65" s="2" customFormat="1" ht="24.15" customHeight="1">
      <c r="A234" s="35"/>
      <c r="B234" s="143"/>
      <c r="C234" s="144" t="s">
        <v>420</v>
      </c>
      <c r="D234" s="144" t="s">
        <v>197</v>
      </c>
      <c r="E234" s="145" t="s">
        <v>421</v>
      </c>
      <c r="F234" s="146" t="s">
        <v>422</v>
      </c>
      <c r="G234" s="147" t="s">
        <v>262</v>
      </c>
      <c r="H234" s="148">
        <v>12.678000000000001</v>
      </c>
      <c r="I234" s="149"/>
      <c r="J234" s="150">
        <f>ROUND(I234*H234,2)</f>
        <v>0</v>
      </c>
      <c r="K234" s="151"/>
      <c r="L234" s="36"/>
      <c r="M234" s="152" t="s">
        <v>3</v>
      </c>
      <c r="N234" s="153" t="s">
        <v>43</v>
      </c>
      <c r="O234" s="56"/>
      <c r="P234" s="154">
        <f>O234*H234</f>
        <v>0</v>
      </c>
      <c r="Q234" s="154">
        <v>3.3579999999999999E-2</v>
      </c>
      <c r="R234" s="154">
        <f>Q234*H234</f>
        <v>0.42572724000000001</v>
      </c>
      <c r="S234" s="154">
        <v>0</v>
      </c>
      <c r="T234" s="155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56" t="s">
        <v>201</v>
      </c>
      <c r="AT234" s="156" t="s">
        <v>197</v>
      </c>
      <c r="AU234" s="156" t="s">
        <v>82</v>
      </c>
      <c r="AY234" s="20" t="s">
        <v>195</v>
      </c>
      <c r="BE234" s="157">
        <f>IF(N234="základní",J234,0)</f>
        <v>0</v>
      </c>
      <c r="BF234" s="157">
        <f>IF(N234="snížená",J234,0)</f>
        <v>0</v>
      </c>
      <c r="BG234" s="157">
        <f>IF(N234="zákl. přenesená",J234,0)</f>
        <v>0</v>
      </c>
      <c r="BH234" s="157">
        <f>IF(N234="sníž. přenesená",J234,0)</f>
        <v>0</v>
      </c>
      <c r="BI234" s="157">
        <f>IF(N234="nulová",J234,0)</f>
        <v>0</v>
      </c>
      <c r="BJ234" s="20" t="s">
        <v>80</v>
      </c>
      <c r="BK234" s="157">
        <f>ROUND(I234*H234,2)</f>
        <v>0</v>
      </c>
      <c r="BL234" s="20" t="s">
        <v>201</v>
      </c>
      <c r="BM234" s="156" t="s">
        <v>423</v>
      </c>
    </row>
    <row r="235" spans="1:65" s="2" customFormat="1">
      <c r="A235" s="35"/>
      <c r="B235" s="36"/>
      <c r="C235" s="35"/>
      <c r="D235" s="158" t="s">
        <v>203</v>
      </c>
      <c r="E235" s="35"/>
      <c r="F235" s="159" t="s">
        <v>424</v>
      </c>
      <c r="G235" s="35"/>
      <c r="H235" s="35"/>
      <c r="I235" s="160"/>
      <c r="J235" s="35"/>
      <c r="K235" s="35"/>
      <c r="L235" s="36"/>
      <c r="M235" s="161"/>
      <c r="N235" s="162"/>
      <c r="O235" s="56"/>
      <c r="P235" s="56"/>
      <c r="Q235" s="56"/>
      <c r="R235" s="56"/>
      <c r="S235" s="56"/>
      <c r="T235" s="57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20" t="s">
        <v>203</v>
      </c>
      <c r="AU235" s="20" t="s">
        <v>82</v>
      </c>
    </row>
    <row r="236" spans="1:65" s="15" customFormat="1">
      <c r="B236" s="191"/>
      <c r="D236" s="164" t="s">
        <v>205</v>
      </c>
      <c r="E236" s="192" t="s">
        <v>3</v>
      </c>
      <c r="F236" s="193" t="s">
        <v>425</v>
      </c>
      <c r="H236" s="192" t="s">
        <v>3</v>
      </c>
      <c r="I236" s="194"/>
      <c r="L236" s="191"/>
      <c r="M236" s="195"/>
      <c r="N236" s="196"/>
      <c r="O236" s="196"/>
      <c r="P236" s="196"/>
      <c r="Q236" s="196"/>
      <c r="R236" s="196"/>
      <c r="S236" s="196"/>
      <c r="T236" s="197"/>
      <c r="AT236" s="192" t="s">
        <v>205</v>
      </c>
      <c r="AU236" s="192" t="s">
        <v>82</v>
      </c>
      <c r="AV236" s="15" t="s">
        <v>80</v>
      </c>
      <c r="AW236" s="15" t="s">
        <v>33</v>
      </c>
      <c r="AX236" s="15" t="s">
        <v>72</v>
      </c>
      <c r="AY236" s="192" t="s">
        <v>195</v>
      </c>
    </row>
    <row r="237" spans="1:65" s="13" customFormat="1">
      <c r="B237" s="163"/>
      <c r="D237" s="164" t="s">
        <v>205</v>
      </c>
      <c r="E237" s="165" t="s">
        <v>3</v>
      </c>
      <c r="F237" s="166" t="s">
        <v>426</v>
      </c>
      <c r="H237" s="167">
        <v>1.4970000000000001</v>
      </c>
      <c r="I237" s="168"/>
      <c r="L237" s="163"/>
      <c r="M237" s="169"/>
      <c r="N237" s="170"/>
      <c r="O237" s="170"/>
      <c r="P237" s="170"/>
      <c r="Q237" s="170"/>
      <c r="R237" s="170"/>
      <c r="S237" s="170"/>
      <c r="T237" s="171"/>
      <c r="AT237" s="165" t="s">
        <v>205</v>
      </c>
      <c r="AU237" s="165" t="s">
        <v>82</v>
      </c>
      <c r="AV237" s="13" t="s">
        <v>82</v>
      </c>
      <c r="AW237" s="13" t="s">
        <v>33</v>
      </c>
      <c r="AX237" s="13" t="s">
        <v>72</v>
      </c>
      <c r="AY237" s="165" t="s">
        <v>195</v>
      </c>
    </row>
    <row r="238" spans="1:65" s="14" customFormat="1">
      <c r="B238" s="172"/>
      <c r="D238" s="164" t="s">
        <v>205</v>
      </c>
      <c r="E238" s="173" t="s">
        <v>104</v>
      </c>
      <c r="F238" s="174" t="s">
        <v>207</v>
      </c>
      <c r="H238" s="175">
        <v>1.4970000000000001</v>
      </c>
      <c r="I238" s="176"/>
      <c r="L238" s="172"/>
      <c r="M238" s="177"/>
      <c r="N238" s="178"/>
      <c r="O238" s="178"/>
      <c r="P238" s="178"/>
      <c r="Q238" s="178"/>
      <c r="R238" s="178"/>
      <c r="S238" s="178"/>
      <c r="T238" s="179"/>
      <c r="AT238" s="173" t="s">
        <v>205</v>
      </c>
      <c r="AU238" s="173" t="s">
        <v>82</v>
      </c>
      <c r="AV238" s="14" t="s">
        <v>208</v>
      </c>
      <c r="AW238" s="14" t="s">
        <v>33</v>
      </c>
      <c r="AX238" s="14" t="s">
        <v>72</v>
      </c>
      <c r="AY238" s="173" t="s">
        <v>195</v>
      </c>
    </row>
    <row r="239" spans="1:65" s="13" customFormat="1">
      <c r="B239" s="163"/>
      <c r="D239" s="164" t="s">
        <v>205</v>
      </c>
      <c r="E239" s="165" t="s">
        <v>3</v>
      </c>
      <c r="F239" s="166" t="s">
        <v>427</v>
      </c>
      <c r="H239" s="167">
        <v>0.68799999999999994</v>
      </c>
      <c r="I239" s="168"/>
      <c r="L239" s="163"/>
      <c r="M239" s="169"/>
      <c r="N239" s="170"/>
      <c r="O239" s="170"/>
      <c r="P239" s="170"/>
      <c r="Q239" s="170"/>
      <c r="R239" s="170"/>
      <c r="S239" s="170"/>
      <c r="T239" s="171"/>
      <c r="AT239" s="165" t="s">
        <v>205</v>
      </c>
      <c r="AU239" s="165" t="s">
        <v>82</v>
      </c>
      <c r="AV239" s="13" t="s">
        <v>82</v>
      </c>
      <c r="AW239" s="13" t="s">
        <v>33</v>
      </c>
      <c r="AX239" s="13" t="s">
        <v>72</v>
      </c>
      <c r="AY239" s="165" t="s">
        <v>195</v>
      </c>
    </row>
    <row r="240" spans="1:65" s="13" customFormat="1">
      <c r="B240" s="163"/>
      <c r="D240" s="164" t="s">
        <v>205</v>
      </c>
      <c r="E240" s="165" t="s">
        <v>3</v>
      </c>
      <c r="F240" s="166" t="s">
        <v>428</v>
      </c>
      <c r="H240" s="167">
        <v>7.1870000000000003</v>
      </c>
      <c r="I240" s="168"/>
      <c r="L240" s="163"/>
      <c r="M240" s="169"/>
      <c r="N240" s="170"/>
      <c r="O240" s="170"/>
      <c r="P240" s="170"/>
      <c r="Q240" s="170"/>
      <c r="R240" s="170"/>
      <c r="S240" s="170"/>
      <c r="T240" s="171"/>
      <c r="AT240" s="165" t="s">
        <v>205</v>
      </c>
      <c r="AU240" s="165" t="s">
        <v>82</v>
      </c>
      <c r="AV240" s="13" t="s">
        <v>82</v>
      </c>
      <c r="AW240" s="13" t="s">
        <v>33</v>
      </c>
      <c r="AX240" s="13" t="s">
        <v>72</v>
      </c>
      <c r="AY240" s="165" t="s">
        <v>195</v>
      </c>
    </row>
    <row r="241" spans="1:65" s="13" customFormat="1">
      <c r="B241" s="163"/>
      <c r="D241" s="164" t="s">
        <v>205</v>
      </c>
      <c r="E241" s="165" t="s">
        <v>3</v>
      </c>
      <c r="F241" s="166" t="s">
        <v>429</v>
      </c>
      <c r="H241" s="167">
        <v>3.306</v>
      </c>
      <c r="I241" s="168"/>
      <c r="L241" s="163"/>
      <c r="M241" s="169"/>
      <c r="N241" s="170"/>
      <c r="O241" s="170"/>
      <c r="P241" s="170"/>
      <c r="Q241" s="170"/>
      <c r="R241" s="170"/>
      <c r="S241" s="170"/>
      <c r="T241" s="171"/>
      <c r="AT241" s="165" t="s">
        <v>205</v>
      </c>
      <c r="AU241" s="165" t="s">
        <v>82</v>
      </c>
      <c r="AV241" s="13" t="s">
        <v>82</v>
      </c>
      <c r="AW241" s="13" t="s">
        <v>33</v>
      </c>
      <c r="AX241" s="13" t="s">
        <v>72</v>
      </c>
      <c r="AY241" s="165" t="s">
        <v>195</v>
      </c>
    </row>
    <row r="242" spans="1:65" s="16" customFormat="1">
      <c r="B242" s="198"/>
      <c r="D242" s="164" t="s">
        <v>205</v>
      </c>
      <c r="E242" s="199" t="s">
        <v>149</v>
      </c>
      <c r="F242" s="200" t="s">
        <v>430</v>
      </c>
      <c r="H242" s="201">
        <v>12.678000000000001</v>
      </c>
      <c r="I242" s="202"/>
      <c r="L242" s="198"/>
      <c r="M242" s="203"/>
      <c r="N242" s="204"/>
      <c r="O242" s="204"/>
      <c r="P242" s="204"/>
      <c r="Q242" s="204"/>
      <c r="R242" s="204"/>
      <c r="S242" s="204"/>
      <c r="T242" s="205"/>
      <c r="AT242" s="199" t="s">
        <v>205</v>
      </c>
      <c r="AU242" s="199" t="s">
        <v>82</v>
      </c>
      <c r="AV242" s="16" t="s">
        <v>201</v>
      </c>
      <c r="AW242" s="16" t="s">
        <v>33</v>
      </c>
      <c r="AX242" s="16" t="s">
        <v>80</v>
      </c>
      <c r="AY242" s="199" t="s">
        <v>195</v>
      </c>
    </row>
    <row r="243" spans="1:65" s="2" customFormat="1" ht="37.799999999999997" customHeight="1">
      <c r="A243" s="35"/>
      <c r="B243" s="143"/>
      <c r="C243" s="144" t="s">
        <v>431</v>
      </c>
      <c r="D243" s="144" t="s">
        <v>197</v>
      </c>
      <c r="E243" s="145" t="s">
        <v>432</v>
      </c>
      <c r="F243" s="146" t="s">
        <v>433</v>
      </c>
      <c r="G243" s="147" t="s">
        <v>262</v>
      </c>
      <c r="H243" s="148">
        <v>300.91399999999999</v>
      </c>
      <c r="I243" s="149"/>
      <c r="J243" s="150">
        <f>ROUND(I243*H243,2)</f>
        <v>0</v>
      </c>
      <c r="K243" s="151"/>
      <c r="L243" s="36"/>
      <c r="M243" s="152" t="s">
        <v>3</v>
      </c>
      <c r="N243" s="153" t="s">
        <v>43</v>
      </c>
      <c r="O243" s="56"/>
      <c r="P243" s="154">
        <f>O243*H243</f>
        <v>0</v>
      </c>
      <c r="Q243" s="154">
        <v>2.6200000000000001E-2</v>
      </c>
      <c r="R243" s="154">
        <f>Q243*H243</f>
        <v>7.8839468000000004</v>
      </c>
      <c r="S243" s="154">
        <v>0</v>
      </c>
      <c r="T243" s="155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56" t="s">
        <v>201</v>
      </c>
      <c r="AT243" s="156" t="s">
        <v>197</v>
      </c>
      <c r="AU243" s="156" t="s">
        <v>82</v>
      </c>
      <c r="AY243" s="20" t="s">
        <v>195</v>
      </c>
      <c r="BE243" s="157">
        <f>IF(N243="základní",J243,0)</f>
        <v>0</v>
      </c>
      <c r="BF243" s="157">
        <f>IF(N243="snížená",J243,0)</f>
        <v>0</v>
      </c>
      <c r="BG243" s="157">
        <f>IF(N243="zákl. přenesená",J243,0)</f>
        <v>0</v>
      </c>
      <c r="BH243" s="157">
        <f>IF(N243="sníž. přenesená",J243,0)</f>
        <v>0</v>
      </c>
      <c r="BI243" s="157">
        <f>IF(N243="nulová",J243,0)</f>
        <v>0</v>
      </c>
      <c r="BJ243" s="20" t="s">
        <v>80</v>
      </c>
      <c r="BK243" s="157">
        <f>ROUND(I243*H243,2)</f>
        <v>0</v>
      </c>
      <c r="BL243" s="20" t="s">
        <v>201</v>
      </c>
      <c r="BM243" s="156" t="s">
        <v>434</v>
      </c>
    </row>
    <row r="244" spans="1:65" s="2" customFormat="1">
      <c r="A244" s="35"/>
      <c r="B244" s="36"/>
      <c r="C244" s="35"/>
      <c r="D244" s="158" t="s">
        <v>203</v>
      </c>
      <c r="E244" s="35"/>
      <c r="F244" s="159" t="s">
        <v>435</v>
      </c>
      <c r="G244" s="35"/>
      <c r="H244" s="35"/>
      <c r="I244" s="160"/>
      <c r="J244" s="35"/>
      <c r="K244" s="35"/>
      <c r="L244" s="36"/>
      <c r="M244" s="161"/>
      <c r="N244" s="162"/>
      <c r="O244" s="56"/>
      <c r="P244" s="56"/>
      <c r="Q244" s="56"/>
      <c r="R244" s="56"/>
      <c r="S244" s="56"/>
      <c r="T244" s="57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20" t="s">
        <v>203</v>
      </c>
      <c r="AU244" s="20" t="s">
        <v>82</v>
      </c>
    </row>
    <row r="245" spans="1:65" s="13" customFormat="1">
      <c r="B245" s="163"/>
      <c r="D245" s="164" t="s">
        <v>205</v>
      </c>
      <c r="E245" s="165" t="s">
        <v>3</v>
      </c>
      <c r="F245" s="166" t="s">
        <v>436</v>
      </c>
      <c r="H245" s="167">
        <v>4.49</v>
      </c>
      <c r="I245" s="168"/>
      <c r="L245" s="163"/>
      <c r="M245" s="169"/>
      <c r="N245" s="170"/>
      <c r="O245" s="170"/>
      <c r="P245" s="170"/>
      <c r="Q245" s="170"/>
      <c r="R245" s="170"/>
      <c r="S245" s="170"/>
      <c r="T245" s="171"/>
      <c r="AT245" s="165" t="s">
        <v>205</v>
      </c>
      <c r="AU245" s="165" t="s">
        <v>82</v>
      </c>
      <c r="AV245" s="13" t="s">
        <v>82</v>
      </c>
      <c r="AW245" s="13" t="s">
        <v>33</v>
      </c>
      <c r="AX245" s="13" t="s">
        <v>72</v>
      </c>
      <c r="AY245" s="165" t="s">
        <v>195</v>
      </c>
    </row>
    <row r="246" spans="1:65" s="13" customFormat="1" ht="20.399999999999999">
      <c r="B246" s="163"/>
      <c r="D246" s="164" t="s">
        <v>205</v>
      </c>
      <c r="E246" s="165" t="s">
        <v>3</v>
      </c>
      <c r="F246" s="166" t="s">
        <v>437</v>
      </c>
      <c r="H246" s="167">
        <v>117.251</v>
      </c>
      <c r="I246" s="168"/>
      <c r="L246" s="163"/>
      <c r="M246" s="169"/>
      <c r="N246" s="170"/>
      <c r="O246" s="170"/>
      <c r="P246" s="170"/>
      <c r="Q246" s="170"/>
      <c r="R246" s="170"/>
      <c r="S246" s="170"/>
      <c r="T246" s="171"/>
      <c r="AT246" s="165" t="s">
        <v>205</v>
      </c>
      <c r="AU246" s="165" t="s">
        <v>82</v>
      </c>
      <c r="AV246" s="13" t="s">
        <v>82</v>
      </c>
      <c r="AW246" s="13" t="s">
        <v>33</v>
      </c>
      <c r="AX246" s="13" t="s">
        <v>72</v>
      </c>
      <c r="AY246" s="165" t="s">
        <v>195</v>
      </c>
    </row>
    <row r="247" spans="1:65" s="13" customFormat="1" ht="30.6">
      <c r="B247" s="163"/>
      <c r="D247" s="164" t="s">
        <v>205</v>
      </c>
      <c r="E247" s="165" t="s">
        <v>3</v>
      </c>
      <c r="F247" s="166" t="s">
        <v>438</v>
      </c>
      <c r="H247" s="167">
        <v>129.876</v>
      </c>
      <c r="I247" s="168"/>
      <c r="L247" s="163"/>
      <c r="M247" s="169"/>
      <c r="N247" s="170"/>
      <c r="O247" s="170"/>
      <c r="P247" s="170"/>
      <c r="Q247" s="170"/>
      <c r="R247" s="170"/>
      <c r="S247" s="170"/>
      <c r="T247" s="171"/>
      <c r="AT247" s="165" t="s">
        <v>205</v>
      </c>
      <c r="AU247" s="165" t="s">
        <v>82</v>
      </c>
      <c r="AV247" s="13" t="s">
        <v>82</v>
      </c>
      <c r="AW247" s="13" t="s">
        <v>33</v>
      </c>
      <c r="AX247" s="13" t="s">
        <v>72</v>
      </c>
      <c r="AY247" s="165" t="s">
        <v>195</v>
      </c>
    </row>
    <row r="248" spans="1:65" s="13" customFormat="1">
      <c r="B248" s="163"/>
      <c r="D248" s="164" t="s">
        <v>205</v>
      </c>
      <c r="E248" s="165" t="s">
        <v>3</v>
      </c>
      <c r="F248" s="166" t="s">
        <v>439</v>
      </c>
      <c r="H248" s="167">
        <v>9.9169999999999998</v>
      </c>
      <c r="I248" s="168"/>
      <c r="L248" s="163"/>
      <c r="M248" s="169"/>
      <c r="N248" s="170"/>
      <c r="O248" s="170"/>
      <c r="P248" s="170"/>
      <c r="Q248" s="170"/>
      <c r="R248" s="170"/>
      <c r="S248" s="170"/>
      <c r="T248" s="171"/>
      <c r="AT248" s="165" t="s">
        <v>205</v>
      </c>
      <c r="AU248" s="165" t="s">
        <v>82</v>
      </c>
      <c r="AV248" s="13" t="s">
        <v>82</v>
      </c>
      <c r="AW248" s="13" t="s">
        <v>33</v>
      </c>
      <c r="AX248" s="13" t="s">
        <v>72</v>
      </c>
      <c r="AY248" s="165" t="s">
        <v>195</v>
      </c>
    </row>
    <row r="249" spans="1:65" s="13" customFormat="1">
      <c r="B249" s="163"/>
      <c r="D249" s="164" t="s">
        <v>205</v>
      </c>
      <c r="E249" s="165" t="s">
        <v>3</v>
      </c>
      <c r="F249" s="166" t="s">
        <v>440</v>
      </c>
      <c r="H249" s="167">
        <v>21.48</v>
      </c>
      <c r="I249" s="168"/>
      <c r="L249" s="163"/>
      <c r="M249" s="169"/>
      <c r="N249" s="170"/>
      <c r="O249" s="170"/>
      <c r="P249" s="170"/>
      <c r="Q249" s="170"/>
      <c r="R249" s="170"/>
      <c r="S249" s="170"/>
      <c r="T249" s="171"/>
      <c r="AT249" s="165" t="s">
        <v>205</v>
      </c>
      <c r="AU249" s="165" t="s">
        <v>82</v>
      </c>
      <c r="AV249" s="13" t="s">
        <v>82</v>
      </c>
      <c r="AW249" s="13" t="s">
        <v>33</v>
      </c>
      <c r="AX249" s="13" t="s">
        <v>72</v>
      </c>
      <c r="AY249" s="165" t="s">
        <v>195</v>
      </c>
    </row>
    <row r="250" spans="1:65" s="13" customFormat="1">
      <c r="B250" s="163"/>
      <c r="D250" s="164" t="s">
        <v>205</v>
      </c>
      <c r="E250" s="165" t="s">
        <v>3</v>
      </c>
      <c r="F250" s="166" t="s">
        <v>441</v>
      </c>
      <c r="H250" s="167">
        <v>17.899999999999999</v>
      </c>
      <c r="I250" s="168"/>
      <c r="L250" s="163"/>
      <c r="M250" s="169"/>
      <c r="N250" s="170"/>
      <c r="O250" s="170"/>
      <c r="P250" s="170"/>
      <c r="Q250" s="170"/>
      <c r="R250" s="170"/>
      <c r="S250" s="170"/>
      <c r="T250" s="171"/>
      <c r="AT250" s="165" t="s">
        <v>205</v>
      </c>
      <c r="AU250" s="165" t="s">
        <v>82</v>
      </c>
      <c r="AV250" s="13" t="s">
        <v>82</v>
      </c>
      <c r="AW250" s="13" t="s">
        <v>33</v>
      </c>
      <c r="AX250" s="13" t="s">
        <v>72</v>
      </c>
      <c r="AY250" s="165" t="s">
        <v>195</v>
      </c>
    </row>
    <row r="251" spans="1:65" s="14" customFormat="1">
      <c r="B251" s="172"/>
      <c r="D251" s="164" t="s">
        <v>205</v>
      </c>
      <c r="E251" s="173" t="s">
        <v>110</v>
      </c>
      <c r="F251" s="174" t="s">
        <v>207</v>
      </c>
      <c r="H251" s="175">
        <v>300.91399999999999</v>
      </c>
      <c r="I251" s="176"/>
      <c r="L251" s="172"/>
      <c r="M251" s="177"/>
      <c r="N251" s="178"/>
      <c r="O251" s="178"/>
      <c r="P251" s="178"/>
      <c r="Q251" s="178"/>
      <c r="R251" s="178"/>
      <c r="S251" s="178"/>
      <c r="T251" s="179"/>
      <c r="AT251" s="173" t="s">
        <v>205</v>
      </c>
      <c r="AU251" s="173" t="s">
        <v>82</v>
      </c>
      <c r="AV251" s="14" t="s">
        <v>208</v>
      </c>
      <c r="AW251" s="14" t="s">
        <v>33</v>
      </c>
      <c r="AX251" s="14" t="s">
        <v>80</v>
      </c>
      <c r="AY251" s="173" t="s">
        <v>195</v>
      </c>
    </row>
    <row r="252" spans="1:65" s="2" customFormat="1" ht="37.799999999999997" customHeight="1">
      <c r="A252" s="35"/>
      <c r="B252" s="143"/>
      <c r="C252" s="144" t="s">
        <v>442</v>
      </c>
      <c r="D252" s="144" t="s">
        <v>197</v>
      </c>
      <c r="E252" s="145" t="s">
        <v>443</v>
      </c>
      <c r="F252" s="146" t="s">
        <v>444</v>
      </c>
      <c r="G252" s="147" t="s">
        <v>262</v>
      </c>
      <c r="H252" s="148">
        <v>12.925000000000001</v>
      </c>
      <c r="I252" s="149"/>
      <c r="J252" s="150">
        <f>ROUND(I252*H252,2)</f>
        <v>0</v>
      </c>
      <c r="K252" s="151"/>
      <c r="L252" s="36"/>
      <c r="M252" s="152" t="s">
        <v>3</v>
      </c>
      <c r="N252" s="153" t="s">
        <v>43</v>
      </c>
      <c r="O252" s="56"/>
      <c r="P252" s="154">
        <f>O252*H252</f>
        <v>0</v>
      </c>
      <c r="Q252" s="154">
        <v>2.0930000000000001E-2</v>
      </c>
      <c r="R252" s="154">
        <f>Q252*H252</f>
        <v>0.27052025000000002</v>
      </c>
      <c r="S252" s="154">
        <v>0.02</v>
      </c>
      <c r="T252" s="155">
        <f>S252*H252</f>
        <v>0.25850000000000001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56" t="s">
        <v>201</v>
      </c>
      <c r="AT252" s="156" t="s">
        <v>197</v>
      </c>
      <c r="AU252" s="156" t="s">
        <v>82</v>
      </c>
      <c r="AY252" s="20" t="s">
        <v>195</v>
      </c>
      <c r="BE252" s="157">
        <f>IF(N252="základní",J252,0)</f>
        <v>0</v>
      </c>
      <c r="BF252" s="157">
        <f>IF(N252="snížená",J252,0)</f>
        <v>0</v>
      </c>
      <c r="BG252" s="157">
        <f>IF(N252="zákl. přenesená",J252,0)</f>
        <v>0</v>
      </c>
      <c r="BH252" s="157">
        <f>IF(N252="sníž. přenesená",J252,0)</f>
        <v>0</v>
      </c>
      <c r="BI252" s="157">
        <f>IF(N252="nulová",J252,0)</f>
        <v>0</v>
      </c>
      <c r="BJ252" s="20" t="s">
        <v>80</v>
      </c>
      <c r="BK252" s="157">
        <f>ROUND(I252*H252,2)</f>
        <v>0</v>
      </c>
      <c r="BL252" s="20" t="s">
        <v>201</v>
      </c>
      <c r="BM252" s="156" t="s">
        <v>445</v>
      </c>
    </row>
    <row r="253" spans="1:65" s="2" customFormat="1">
      <c r="A253" s="35"/>
      <c r="B253" s="36"/>
      <c r="C253" s="35"/>
      <c r="D253" s="158" t="s">
        <v>203</v>
      </c>
      <c r="E253" s="35"/>
      <c r="F253" s="159" t="s">
        <v>446</v>
      </c>
      <c r="G253" s="35"/>
      <c r="H253" s="35"/>
      <c r="I253" s="160"/>
      <c r="J253" s="35"/>
      <c r="K253" s="35"/>
      <c r="L253" s="36"/>
      <c r="M253" s="161"/>
      <c r="N253" s="162"/>
      <c r="O253" s="56"/>
      <c r="P253" s="56"/>
      <c r="Q253" s="56"/>
      <c r="R253" s="56"/>
      <c r="S253" s="56"/>
      <c r="T253" s="57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20" t="s">
        <v>203</v>
      </c>
      <c r="AU253" s="20" t="s">
        <v>82</v>
      </c>
    </row>
    <row r="254" spans="1:65" s="13" customFormat="1">
      <c r="B254" s="163"/>
      <c r="D254" s="164" t="s">
        <v>205</v>
      </c>
      <c r="E254" s="165" t="s">
        <v>3</v>
      </c>
      <c r="F254" s="166" t="s">
        <v>447</v>
      </c>
      <c r="H254" s="167">
        <v>12.925000000000001</v>
      </c>
      <c r="I254" s="168"/>
      <c r="L254" s="163"/>
      <c r="M254" s="169"/>
      <c r="N254" s="170"/>
      <c r="O254" s="170"/>
      <c r="P254" s="170"/>
      <c r="Q254" s="170"/>
      <c r="R254" s="170"/>
      <c r="S254" s="170"/>
      <c r="T254" s="171"/>
      <c r="AT254" s="165" t="s">
        <v>205</v>
      </c>
      <c r="AU254" s="165" t="s">
        <v>82</v>
      </c>
      <c r="AV254" s="13" t="s">
        <v>82</v>
      </c>
      <c r="AW254" s="13" t="s">
        <v>33</v>
      </c>
      <c r="AX254" s="13" t="s">
        <v>80</v>
      </c>
      <c r="AY254" s="165" t="s">
        <v>195</v>
      </c>
    </row>
    <row r="255" spans="1:65" s="2" customFormat="1" ht="24.15" customHeight="1">
      <c r="A255" s="35"/>
      <c r="B255" s="143"/>
      <c r="C255" s="144" t="s">
        <v>448</v>
      </c>
      <c r="D255" s="144" t="s">
        <v>197</v>
      </c>
      <c r="E255" s="145" t="s">
        <v>449</v>
      </c>
      <c r="F255" s="146" t="s">
        <v>450</v>
      </c>
      <c r="G255" s="147" t="s">
        <v>262</v>
      </c>
      <c r="H255" s="148">
        <v>30.731999999999999</v>
      </c>
      <c r="I255" s="149"/>
      <c r="J255" s="150">
        <f>ROUND(I255*H255,2)</f>
        <v>0</v>
      </c>
      <c r="K255" s="151"/>
      <c r="L255" s="36"/>
      <c r="M255" s="152" t="s">
        <v>3</v>
      </c>
      <c r="N255" s="153" t="s">
        <v>43</v>
      </c>
      <c r="O255" s="56"/>
      <c r="P255" s="154">
        <f>O255*H255</f>
        <v>0</v>
      </c>
      <c r="Q255" s="154">
        <v>2.5999999999999998E-4</v>
      </c>
      <c r="R255" s="154">
        <f>Q255*H255</f>
        <v>7.9903199999999987E-3</v>
      </c>
      <c r="S255" s="154">
        <v>0</v>
      </c>
      <c r="T255" s="155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56" t="s">
        <v>201</v>
      </c>
      <c r="AT255" s="156" t="s">
        <v>197</v>
      </c>
      <c r="AU255" s="156" t="s">
        <v>82</v>
      </c>
      <c r="AY255" s="20" t="s">
        <v>195</v>
      </c>
      <c r="BE255" s="157">
        <f>IF(N255="základní",J255,0)</f>
        <v>0</v>
      </c>
      <c r="BF255" s="157">
        <f>IF(N255="snížená",J255,0)</f>
        <v>0</v>
      </c>
      <c r="BG255" s="157">
        <f>IF(N255="zákl. přenesená",J255,0)</f>
        <v>0</v>
      </c>
      <c r="BH255" s="157">
        <f>IF(N255="sníž. přenesená",J255,0)</f>
        <v>0</v>
      </c>
      <c r="BI255" s="157">
        <f>IF(N255="nulová",J255,0)</f>
        <v>0</v>
      </c>
      <c r="BJ255" s="20" t="s">
        <v>80</v>
      </c>
      <c r="BK255" s="157">
        <f>ROUND(I255*H255,2)</f>
        <v>0</v>
      </c>
      <c r="BL255" s="20" t="s">
        <v>201</v>
      </c>
      <c r="BM255" s="156" t="s">
        <v>451</v>
      </c>
    </row>
    <row r="256" spans="1:65" s="2" customFormat="1">
      <c r="A256" s="35"/>
      <c r="B256" s="36"/>
      <c r="C256" s="35"/>
      <c r="D256" s="158" t="s">
        <v>203</v>
      </c>
      <c r="E256" s="35"/>
      <c r="F256" s="159" t="s">
        <v>452</v>
      </c>
      <c r="G256" s="35"/>
      <c r="H256" s="35"/>
      <c r="I256" s="160"/>
      <c r="J256" s="35"/>
      <c r="K256" s="35"/>
      <c r="L256" s="36"/>
      <c r="M256" s="161"/>
      <c r="N256" s="162"/>
      <c r="O256" s="56"/>
      <c r="P256" s="56"/>
      <c r="Q256" s="56"/>
      <c r="R256" s="56"/>
      <c r="S256" s="56"/>
      <c r="T256" s="57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20" t="s">
        <v>203</v>
      </c>
      <c r="AU256" s="20" t="s">
        <v>82</v>
      </c>
    </row>
    <row r="257" spans="1:65" s="13" customFormat="1">
      <c r="B257" s="163"/>
      <c r="D257" s="164" t="s">
        <v>205</v>
      </c>
      <c r="E257" s="165" t="s">
        <v>3</v>
      </c>
      <c r="F257" s="166" t="s">
        <v>453</v>
      </c>
      <c r="H257" s="167">
        <v>30.731999999999999</v>
      </c>
      <c r="I257" s="168"/>
      <c r="L257" s="163"/>
      <c r="M257" s="169"/>
      <c r="N257" s="170"/>
      <c r="O257" s="170"/>
      <c r="P257" s="170"/>
      <c r="Q257" s="170"/>
      <c r="R257" s="170"/>
      <c r="S257" s="170"/>
      <c r="T257" s="171"/>
      <c r="AT257" s="165" t="s">
        <v>205</v>
      </c>
      <c r="AU257" s="165" t="s">
        <v>82</v>
      </c>
      <c r="AV257" s="13" t="s">
        <v>82</v>
      </c>
      <c r="AW257" s="13" t="s">
        <v>33</v>
      </c>
      <c r="AX257" s="13" t="s">
        <v>80</v>
      </c>
      <c r="AY257" s="165" t="s">
        <v>195</v>
      </c>
    </row>
    <row r="258" spans="1:65" s="2" customFormat="1" ht="33" customHeight="1">
      <c r="A258" s="35"/>
      <c r="B258" s="143"/>
      <c r="C258" s="144" t="s">
        <v>454</v>
      </c>
      <c r="D258" s="144" t="s">
        <v>197</v>
      </c>
      <c r="E258" s="145" t="s">
        <v>455</v>
      </c>
      <c r="F258" s="146" t="s">
        <v>456</v>
      </c>
      <c r="G258" s="147" t="s">
        <v>262</v>
      </c>
      <c r="H258" s="148">
        <v>30.731999999999999</v>
      </c>
      <c r="I258" s="149"/>
      <c r="J258" s="150">
        <f>ROUND(I258*H258,2)</f>
        <v>0</v>
      </c>
      <c r="K258" s="151"/>
      <c r="L258" s="36"/>
      <c r="M258" s="152" t="s">
        <v>3</v>
      </c>
      <c r="N258" s="153" t="s">
        <v>43</v>
      </c>
      <c r="O258" s="56"/>
      <c r="P258" s="154">
        <f>O258*H258</f>
        <v>0</v>
      </c>
      <c r="Q258" s="154">
        <v>4.3800000000000002E-3</v>
      </c>
      <c r="R258" s="154">
        <f>Q258*H258</f>
        <v>0.13460616</v>
      </c>
      <c r="S258" s="154">
        <v>0</v>
      </c>
      <c r="T258" s="155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56" t="s">
        <v>201</v>
      </c>
      <c r="AT258" s="156" t="s">
        <v>197</v>
      </c>
      <c r="AU258" s="156" t="s">
        <v>82</v>
      </c>
      <c r="AY258" s="20" t="s">
        <v>195</v>
      </c>
      <c r="BE258" s="157">
        <f>IF(N258="základní",J258,0)</f>
        <v>0</v>
      </c>
      <c r="BF258" s="157">
        <f>IF(N258="snížená",J258,0)</f>
        <v>0</v>
      </c>
      <c r="BG258" s="157">
        <f>IF(N258="zákl. přenesená",J258,0)</f>
        <v>0</v>
      </c>
      <c r="BH258" s="157">
        <f>IF(N258="sníž. přenesená",J258,0)</f>
        <v>0</v>
      </c>
      <c r="BI258" s="157">
        <f>IF(N258="nulová",J258,0)</f>
        <v>0</v>
      </c>
      <c r="BJ258" s="20" t="s">
        <v>80</v>
      </c>
      <c r="BK258" s="157">
        <f>ROUND(I258*H258,2)</f>
        <v>0</v>
      </c>
      <c r="BL258" s="20" t="s">
        <v>201</v>
      </c>
      <c r="BM258" s="156" t="s">
        <v>457</v>
      </c>
    </row>
    <row r="259" spans="1:65" s="2" customFormat="1">
      <c r="A259" s="35"/>
      <c r="B259" s="36"/>
      <c r="C259" s="35"/>
      <c r="D259" s="158" t="s">
        <v>203</v>
      </c>
      <c r="E259" s="35"/>
      <c r="F259" s="159" t="s">
        <v>458</v>
      </c>
      <c r="G259" s="35"/>
      <c r="H259" s="35"/>
      <c r="I259" s="160"/>
      <c r="J259" s="35"/>
      <c r="K259" s="35"/>
      <c r="L259" s="36"/>
      <c r="M259" s="161"/>
      <c r="N259" s="162"/>
      <c r="O259" s="56"/>
      <c r="P259" s="56"/>
      <c r="Q259" s="56"/>
      <c r="R259" s="56"/>
      <c r="S259" s="56"/>
      <c r="T259" s="57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20" t="s">
        <v>203</v>
      </c>
      <c r="AU259" s="20" t="s">
        <v>82</v>
      </c>
    </row>
    <row r="260" spans="1:65" s="13" customFormat="1">
      <c r="B260" s="163"/>
      <c r="D260" s="164" t="s">
        <v>205</v>
      </c>
      <c r="E260" s="165" t="s">
        <v>3</v>
      </c>
      <c r="F260" s="166" t="s">
        <v>459</v>
      </c>
      <c r="H260" s="167">
        <v>30.731999999999999</v>
      </c>
      <c r="I260" s="168"/>
      <c r="L260" s="163"/>
      <c r="M260" s="169"/>
      <c r="N260" s="170"/>
      <c r="O260" s="170"/>
      <c r="P260" s="170"/>
      <c r="Q260" s="170"/>
      <c r="R260" s="170"/>
      <c r="S260" s="170"/>
      <c r="T260" s="171"/>
      <c r="AT260" s="165" t="s">
        <v>205</v>
      </c>
      <c r="AU260" s="165" t="s">
        <v>82</v>
      </c>
      <c r="AV260" s="13" t="s">
        <v>82</v>
      </c>
      <c r="AW260" s="13" t="s">
        <v>33</v>
      </c>
      <c r="AX260" s="13" t="s">
        <v>80</v>
      </c>
      <c r="AY260" s="165" t="s">
        <v>195</v>
      </c>
    </row>
    <row r="261" spans="1:65" s="2" customFormat="1" ht="24.15" customHeight="1">
      <c r="A261" s="35"/>
      <c r="B261" s="143"/>
      <c r="C261" s="144" t="s">
        <v>460</v>
      </c>
      <c r="D261" s="144" t="s">
        <v>197</v>
      </c>
      <c r="E261" s="145" t="s">
        <v>461</v>
      </c>
      <c r="F261" s="146" t="s">
        <v>462</v>
      </c>
      <c r="G261" s="147" t="s">
        <v>262</v>
      </c>
      <c r="H261" s="148">
        <v>19.364999999999998</v>
      </c>
      <c r="I261" s="149"/>
      <c r="J261" s="150">
        <f>ROUND(I261*H261,2)</f>
        <v>0</v>
      </c>
      <c r="K261" s="151"/>
      <c r="L261" s="36"/>
      <c r="M261" s="152" t="s">
        <v>3</v>
      </c>
      <c r="N261" s="153" t="s">
        <v>43</v>
      </c>
      <c r="O261" s="56"/>
      <c r="P261" s="154">
        <f>O261*H261</f>
        <v>0</v>
      </c>
      <c r="Q261" s="154">
        <v>2.7299999999999998E-3</v>
      </c>
      <c r="R261" s="154">
        <f>Q261*H261</f>
        <v>5.2866449999999988E-2</v>
      </c>
      <c r="S261" s="154">
        <v>0</v>
      </c>
      <c r="T261" s="155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56" t="s">
        <v>201</v>
      </c>
      <c r="AT261" s="156" t="s">
        <v>197</v>
      </c>
      <c r="AU261" s="156" t="s">
        <v>82</v>
      </c>
      <c r="AY261" s="20" t="s">
        <v>195</v>
      </c>
      <c r="BE261" s="157">
        <f>IF(N261="základní",J261,0)</f>
        <v>0</v>
      </c>
      <c r="BF261" s="157">
        <f>IF(N261="snížená",J261,0)</f>
        <v>0</v>
      </c>
      <c r="BG261" s="157">
        <f>IF(N261="zákl. přenesená",J261,0)</f>
        <v>0</v>
      </c>
      <c r="BH261" s="157">
        <f>IF(N261="sníž. přenesená",J261,0)</f>
        <v>0</v>
      </c>
      <c r="BI261" s="157">
        <f>IF(N261="nulová",J261,0)</f>
        <v>0</v>
      </c>
      <c r="BJ261" s="20" t="s">
        <v>80</v>
      </c>
      <c r="BK261" s="157">
        <f>ROUND(I261*H261,2)</f>
        <v>0</v>
      </c>
      <c r="BL261" s="20" t="s">
        <v>201</v>
      </c>
      <c r="BM261" s="156" t="s">
        <v>463</v>
      </c>
    </row>
    <row r="262" spans="1:65" s="2" customFormat="1">
      <c r="A262" s="35"/>
      <c r="B262" s="36"/>
      <c r="C262" s="35"/>
      <c r="D262" s="158" t="s">
        <v>203</v>
      </c>
      <c r="E262" s="35"/>
      <c r="F262" s="159" t="s">
        <v>464</v>
      </c>
      <c r="G262" s="35"/>
      <c r="H262" s="35"/>
      <c r="I262" s="160"/>
      <c r="J262" s="35"/>
      <c r="K262" s="35"/>
      <c r="L262" s="36"/>
      <c r="M262" s="161"/>
      <c r="N262" s="162"/>
      <c r="O262" s="56"/>
      <c r="P262" s="56"/>
      <c r="Q262" s="56"/>
      <c r="R262" s="56"/>
      <c r="S262" s="56"/>
      <c r="T262" s="57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20" t="s">
        <v>203</v>
      </c>
      <c r="AU262" s="20" t="s">
        <v>82</v>
      </c>
    </row>
    <row r="263" spans="1:65" s="13" customFormat="1">
      <c r="B263" s="163"/>
      <c r="D263" s="164" t="s">
        <v>205</v>
      </c>
      <c r="E263" s="165" t="s">
        <v>3</v>
      </c>
      <c r="F263" s="166" t="s">
        <v>112</v>
      </c>
      <c r="H263" s="167">
        <v>19.364999999999998</v>
      </c>
      <c r="I263" s="168"/>
      <c r="L263" s="163"/>
      <c r="M263" s="169"/>
      <c r="N263" s="170"/>
      <c r="O263" s="170"/>
      <c r="P263" s="170"/>
      <c r="Q263" s="170"/>
      <c r="R263" s="170"/>
      <c r="S263" s="170"/>
      <c r="T263" s="171"/>
      <c r="AT263" s="165" t="s">
        <v>205</v>
      </c>
      <c r="AU263" s="165" t="s">
        <v>82</v>
      </c>
      <c r="AV263" s="13" t="s">
        <v>82</v>
      </c>
      <c r="AW263" s="13" t="s">
        <v>33</v>
      </c>
      <c r="AX263" s="13" t="s">
        <v>80</v>
      </c>
      <c r="AY263" s="165" t="s">
        <v>195</v>
      </c>
    </row>
    <row r="264" spans="1:65" s="2" customFormat="1" ht="37.799999999999997" customHeight="1">
      <c r="A264" s="35"/>
      <c r="B264" s="143"/>
      <c r="C264" s="144" t="s">
        <v>465</v>
      </c>
      <c r="D264" s="144" t="s">
        <v>197</v>
      </c>
      <c r="E264" s="145" t="s">
        <v>466</v>
      </c>
      <c r="F264" s="146" t="s">
        <v>467</v>
      </c>
      <c r="G264" s="147" t="s">
        <v>262</v>
      </c>
      <c r="H264" s="148">
        <v>19.364999999999998</v>
      </c>
      <c r="I264" s="149"/>
      <c r="J264" s="150">
        <f>ROUND(I264*H264,2)</f>
        <v>0</v>
      </c>
      <c r="K264" s="151"/>
      <c r="L264" s="36"/>
      <c r="M264" s="152" t="s">
        <v>3</v>
      </c>
      <c r="N264" s="153" t="s">
        <v>43</v>
      </c>
      <c r="O264" s="56"/>
      <c r="P264" s="154">
        <f>O264*H264</f>
        <v>0</v>
      </c>
      <c r="Q264" s="154">
        <v>1.899E-2</v>
      </c>
      <c r="R264" s="154">
        <f>Q264*H264</f>
        <v>0.36774134999999997</v>
      </c>
      <c r="S264" s="154">
        <v>0</v>
      </c>
      <c r="T264" s="155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56" t="s">
        <v>201</v>
      </c>
      <c r="AT264" s="156" t="s">
        <v>197</v>
      </c>
      <c r="AU264" s="156" t="s">
        <v>82</v>
      </c>
      <c r="AY264" s="20" t="s">
        <v>195</v>
      </c>
      <c r="BE264" s="157">
        <f>IF(N264="základní",J264,0)</f>
        <v>0</v>
      </c>
      <c r="BF264" s="157">
        <f>IF(N264="snížená",J264,0)</f>
        <v>0</v>
      </c>
      <c r="BG264" s="157">
        <f>IF(N264="zákl. přenesená",J264,0)</f>
        <v>0</v>
      </c>
      <c r="BH264" s="157">
        <f>IF(N264="sníž. přenesená",J264,0)</f>
        <v>0</v>
      </c>
      <c r="BI264" s="157">
        <f>IF(N264="nulová",J264,0)</f>
        <v>0</v>
      </c>
      <c r="BJ264" s="20" t="s">
        <v>80</v>
      </c>
      <c r="BK264" s="157">
        <f>ROUND(I264*H264,2)</f>
        <v>0</v>
      </c>
      <c r="BL264" s="20" t="s">
        <v>201</v>
      </c>
      <c r="BM264" s="156" t="s">
        <v>468</v>
      </c>
    </row>
    <row r="265" spans="1:65" s="2" customFormat="1">
      <c r="A265" s="35"/>
      <c r="B265" s="36"/>
      <c r="C265" s="35"/>
      <c r="D265" s="158" t="s">
        <v>203</v>
      </c>
      <c r="E265" s="35"/>
      <c r="F265" s="159" t="s">
        <v>469</v>
      </c>
      <c r="G265" s="35"/>
      <c r="H265" s="35"/>
      <c r="I265" s="160"/>
      <c r="J265" s="35"/>
      <c r="K265" s="35"/>
      <c r="L265" s="36"/>
      <c r="M265" s="161"/>
      <c r="N265" s="162"/>
      <c r="O265" s="56"/>
      <c r="P265" s="56"/>
      <c r="Q265" s="56"/>
      <c r="R265" s="56"/>
      <c r="S265" s="56"/>
      <c r="T265" s="57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20" t="s">
        <v>203</v>
      </c>
      <c r="AU265" s="20" t="s">
        <v>82</v>
      </c>
    </row>
    <row r="266" spans="1:65" s="13" customFormat="1">
      <c r="B266" s="163"/>
      <c r="D266" s="164" t="s">
        <v>205</v>
      </c>
      <c r="E266" s="165" t="s">
        <v>3</v>
      </c>
      <c r="F266" s="166" t="s">
        <v>470</v>
      </c>
      <c r="H266" s="167">
        <v>7.1719999999999997</v>
      </c>
      <c r="I266" s="168"/>
      <c r="L266" s="163"/>
      <c r="M266" s="169"/>
      <c r="N266" s="170"/>
      <c r="O266" s="170"/>
      <c r="P266" s="170"/>
      <c r="Q266" s="170"/>
      <c r="R266" s="170"/>
      <c r="S266" s="170"/>
      <c r="T266" s="171"/>
      <c r="AT266" s="165" t="s">
        <v>205</v>
      </c>
      <c r="AU266" s="165" t="s">
        <v>82</v>
      </c>
      <c r="AV266" s="13" t="s">
        <v>82</v>
      </c>
      <c r="AW266" s="13" t="s">
        <v>33</v>
      </c>
      <c r="AX266" s="13" t="s">
        <v>72</v>
      </c>
      <c r="AY266" s="165" t="s">
        <v>195</v>
      </c>
    </row>
    <row r="267" spans="1:65" s="13" customFormat="1">
      <c r="B267" s="163"/>
      <c r="D267" s="164" t="s">
        <v>205</v>
      </c>
      <c r="E267" s="165" t="s">
        <v>3</v>
      </c>
      <c r="F267" s="166" t="s">
        <v>471</v>
      </c>
      <c r="H267" s="167">
        <v>12.193</v>
      </c>
      <c r="I267" s="168"/>
      <c r="L267" s="163"/>
      <c r="M267" s="169"/>
      <c r="N267" s="170"/>
      <c r="O267" s="170"/>
      <c r="P267" s="170"/>
      <c r="Q267" s="170"/>
      <c r="R267" s="170"/>
      <c r="S267" s="170"/>
      <c r="T267" s="171"/>
      <c r="AT267" s="165" t="s">
        <v>205</v>
      </c>
      <c r="AU267" s="165" t="s">
        <v>82</v>
      </c>
      <c r="AV267" s="13" t="s">
        <v>82</v>
      </c>
      <c r="AW267" s="13" t="s">
        <v>33</v>
      </c>
      <c r="AX267" s="13" t="s">
        <v>72</v>
      </c>
      <c r="AY267" s="165" t="s">
        <v>195</v>
      </c>
    </row>
    <row r="268" spans="1:65" s="14" customFormat="1">
      <c r="B268" s="172"/>
      <c r="D268" s="164" t="s">
        <v>205</v>
      </c>
      <c r="E268" s="173" t="s">
        <v>112</v>
      </c>
      <c r="F268" s="174" t="s">
        <v>207</v>
      </c>
      <c r="H268" s="175">
        <v>19.364999999999998</v>
      </c>
      <c r="I268" s="176"/>
      <c r="L268" s="172"/>
      <c r="M268" s="177"/>
      <c r="N268" s="178"/>
      <c r="O268" s="178"/>
      <c r="P268" s="178"/>
      <c r="Q268" s="178"/>
      <c r="R268" s="178"/>
      <c r="S268" s="178"/>
      <c r="T268" s="179"/>
      <c r="AT268" s="173" t="s">
        <v>205</v>
      </c>
      <c r="AU268" s="173" t="s">
        <v>82</v>
      </c>
      <c r="AV268" s="14" t="s">
        <v>208</v>
      </c>
      <c r="AW268" s="14" t="s">
        <v>33</v>
      </c>
      <c r="AX268" s="14" t="s">
        <v>80</v>
      </c>
      <c r="AY268" s="173" t="s">
        <v>195</v>
      </c>
    </row>
    <row r="269" spans="1:65" s="2" customFormat="1" ht="44.25" customHeight="1">
      <c r="A269" s="35"/>
      <c r="B269" s="143"/>
      <c r="C269" s="144" t="s">
        <v>472</v>
      </c>
      <c r="D269" s="144" t="s">
        <v>197</v>
      </c>
      <c r="E269" s="145" t="s">
        <v>473</v>
      </c>
      <c r="F269" s="146" t="s">
        <v>474</v>
      </c>
      <c r="G269" s="147" t="s">
        <v>262</v>
      </c>
      <c r="H269" s="148">
        <v>11.367000000000001</v>
      </c>
      <c r="I269" s="149"/>
      <c r="J269" s="150">
        <f>ROUND(I269*H269,2)</f>
        <v>0</v>
      </c>
      <c r="K269" s="151"/>
      <c r="L269" s="36"/>
      <c r="M269" s="152" t="s">
        <v>3</v>
      </c>
      <c r="N269" s="153" t="s">
        <v>43</v>
      </c>
      <c r="O269" s="56"/>
      <c r="P269" s="154">
        <f>O269*H269</f>
        <v>0</v>
      </c>
      <c r="Q269" s="154">
        <v>2.6360000000000001E-2</v>
      </c>
      <c r="R269" s="154">
        <f>Q269*H269</f>
        <v>0.29963412000000006</v>
      </c>
      <c r="S269" s="154">
        <v>0</v>
      </c>
      <c r="T269" s="155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56" t="s">
        <v>201</v>
      </c>
      <c r="AT269" s="156" t="s">
        <v>197</v>
      </c>
      <c r="AU269" s="156" t="s">
        <v>82</v>
      </c>
      <c r="AY269" s="20" t="s">
        <v>195</v>
      </c>
      <c r="BE269" s="157">
        <f>IF(N269="základní",J269,0)</f>
        <v>0</v>
      </c>
      <c r="BF269" s="157">
        <f>IF(N269="snížená",J269,0)</f>
        <v>0</v>
      </c>
      <c r="BG269" s="157">
        <f>IF(N269="zákl. přenesená",J269,0)</f>
        <v>0</v>
      </c>
      <c r="BH269" s="157">
        <f>IF(N269="sníž. přenesená",J269,0)</f>
        <v>0</v>
      </c>
      <c r="BI269" s="157">
        <f>IF(N269="nulová",J269,0)</f>
        <v>0</v>
      </c>
      <c r="BJ269" s="20" t="s">
        <v>80</v>
      </c>
      <c r="BK269" s="157">
        <f>ROUND(I269*H269,2)</f>
        <v>0</v>
      </c>
      <c r="BL269" s="20" t="s">
        <v>201</v>
      </c>
      <c r="BM269" s="156" t="s">
        <v>475</v>
      </c>
    </row>
    <row r="270" spans="1:65" s="2" customFormat="1">
      <c r="A270" s="35"/>
      <c r="B270" s="36"/>
      <c r="C270" s="35"/>
      <c r="D270" s="158" t="s">
        <v>203</v>
      </c>
      <c r="E270" s="35"/>
      <c r="F270" s="159" t="s">
        <v>476</v>
      </c>
      <c r="G270" s="35"/>
      <c r="H270" s="35"/>
      <c r="I270" s="160"/>
      <c r="J270" s="35"/>
      <c r="K270" s="35"/>
      <c r="L270" s="36"/>
      <c r="M270" s="161"/>
      <c r="N270" s="162"/>
      <c r="O270" s="56"/>
      <c r="P270" s="56"/>
      <c r="Q270" s="56"/>
      <c r="R270" s="56"/>
      <c r="S270" s="56"/>
      <c r="T270" s="57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20" t="s">
        <v>203</v>
      </c>
      <c r="AU270" s="20" t="s">
        <v>82</v>
      </c>
    </row>
    <row r="271" spans="1:65" s="13" customFormat="1">
      <c r="B271" s="163"/>
      <c r="D271" s="164" t="s">
        <v>205</v>
      </c>
      <c r="E271" s="165" t="s">
        <v>3</v>
      </c>
      <c r="F271" s="166" t="s">
        <v>477</v>
      </c>
      <c r="H271" s="167">
        <v>3.5329999999999999</v>
      </c>
      <c r="I271" s="168"/>
      <c r="L271" s="163"/>
      <c r="M271" s="169"/>
      <c r="N271" s="170"/>
      <c r="O271" s="170"/>
      <c r="P271" s="170"/>
      <c r="Q271" s="170"/>
      <c r="R271" s="170"/>
      <c r="S271" s="170"/>
      <c r="T271" s="171"/>
      <c r="AT271" s="165" t="s">
        <v>205</v>
      </c>
      <c r="AU271" s="165" t="s">
        <v>82</v>
      </c>
      <c r="AV271" s="13" t="s">
        <v>82</v>
      </c>
      <c r="AW271" s="13" t="s">
        <v>33</v>
      </c>
      <c r="AX271" s="13" t="s">
        <v>72</v>
      </c>
      <c r="AY271" s="165" t="s">
        <v>195</v>
      </c>
    </row>
    <row r="272" spans="1:65" s="13" customFormat="1">
      <c r="B272" s="163"/>
      <c r="D272" s="164" t="s">
        <v>205</v>
      </c>
      <c r="E272" s="165" t="s">
        <v>3</v>
      </c>
      <c r="F272" s="166" t="s">
        <v>478</v>
      </c>
      <c r="H272" s="167">
        <v>0.749</v>
      </c>
      <c r="I272" s="168"/>
      <c r="L272" s="163"/>
      <c r="M272" s="169"/>
      <c r="N272" s="170"/>
      <c r="O272" s="170"/>
      <c r="P272" s="170"/>
      <c r="Q272" s="170"/>
      <c r="R272" s="170"/>
      <c r="S272" s="170"/>
      <c r="T272" s="171"/>
      <c r="AT272" s="165" t="s">
        <v>205</v>
      </c>
      <c r="AU272" s="165" t="s">
        <v>82</v>
      </c>
      <c r="AV272" s="13" t="s">
        <v>82</v>
      </c>
      <c r="AW272" s="13" t="s">
        <v>33</v>
      </c>
      <c r="AX272" s="13" t="s">
        <v>72</v>
      </c>
      <c r="AY272" s="165" t="s">
        <v>195</v>
      </c>
    </row>
    <row r="273" spans="1:65" s="14" customFormat="1">
      <c r="B273" s="172"/>
      <c r="D273" s="164" t="s">
        <v>205</v>
      </c>
      <c r="E273" s="173" t="s">
        <v>107</v>
      </c>
      <c r="F273" s="174" t="s">
        <v>207</v>
      </c>
      <c r="H273" s="175">
        <v>4.282</v>
      </c>
      <c r="I273" s="176"/>
      <c r="L273" s="172"/>
      <c r="M273" s="177"/>
      <c r="N273" s="178"/>
      <c r="O273" s="178"/>
      <c r="P273" s="178"/>
      <c r="Q273" s="178"/>
      <c r="R273" s="178"/>
      <c r="S273" s="178"/>
      <c r="T273" s="179"/>
      <c r="AT273" s="173" t="s">
        <v>205</v>
      </c>
      <c r="AU273" s="173" t="s">
        <v>82</v>
      </c>
      <c r="AV273" s="14" t="s">
        <v>208</v>
      </c>
      <c r="AW273" s="14" t="s">
        <v>33</v>
      </c>
      <c r="AX273" s="14" t="s">
        <v>72</v>
      </c>
      <c r="AY273" s="173" t="s">
        <v>195</v>
      </c>
    </row>
    <row r="274" spans="1:65" s="13" customFormat="1">
      <c r="B274" s="163"/>
      <c r="D274" s="164" t="s">
        <v>205</v>
      </c>
      <c r="E274" s="165" t="s">
        <v>3</v>
      </c>
      <c r="F274" s="166" t="s">
        <v>427</v>
      </c>
      <c r="H274" s="167">
        <v>0.68799999999999994</v>
      </c>
      <c r="I274" s="168"/>
      <c r="L274" s="163"/>
      <c r="M274" s="169"/>
      <c r="N274" s="170"/>
      <c r="O274" s="170"/>
      <c r="P274" s="170"/>
      <c r="Q274" s="170"/>
      <c r="R274" s="170"/>
      <c r="S274" s="170"/>
      <c r="T274" s="171"/>
      <c r="AT274" s="165" t="s">
        <v>205</v>
      </c>
      <c r="AU274" s="165" t="s">
        <v>82</v>
      </c>
      <c r="AV274" s="13" t="s">
        <v>82</v>
      </c>
      <c r="AW274" s="13" t="s">
        <v>33</v>
      </c>
      <c r="AX274" s="13" t="s">
        <v>72</v>
      </c>
      <c r="AY274" s="165" t="s">
        <v>195</v>
      </c>
    </row>
    <row r="275" spans="1:65" s="13" customFormat="1">
      <c r="B275" s="163"/>
      <c r="D275" s="164" t="s">
        <v>205</v>
      </c>
      <c r="E275" s="165" t="s">
        <v>3</v>
      </c>
      <c r="F275" s="166" t="s">
        <v>479</v>
      </c>
      <c r="H275" s="167">
        <v>4.5110000000000001</v>
      </c>
      <c r="I275" s="168"/>
      <c r="L275" s="163"/>
      <c r="M275" s="169"/>
      <c r="N275" s="170"/>
      <c r="O275" s="170"/>
      <c r="P275" s="170"/>
      <c r="Q275" s="170"/>
      <c r="R275" s="170"/>
      <c r="S275" s="170"/>
      <c r="T275" s="171"/>
      <c r="AT275" s="165" t="s">
        <v>205</v>
      </c>
      <c r="AU275" s="165" t="s">
        <v>82</v>
      </c>
      <c r="AV275" s="13" t="s">
        <v>82</v>
      </c>
      <c r="AW275" s="13" t="s">
        <v>33</v>
      </c>
      <c r="AX275" s="13" t="s">
        <v>72</v>
      </c>
      <c r="AY275" s="165" t="s">
        <v>195</v>
      </c>
    </row>
    <row r="276" spans="1:65" s="13" customFormat="1">
      <c r="B276" s="163"/>
      <c r="D276" s="164" t="s">
        <v>205</v>
      </c>
      <c r="E276" s="165" t="s">
        <v>3</v>
      </c>
      <c r="F276" s="166" t="s">
        <v>480</v>
      </c>
      <c r="H276" s="167">
        <v>1.8859999999999999</v>
      </c>
      <c r="I276" s="168"/>
      <c r="L276" s="163"/>
      <c r="M276" s="169"/>
      <c r="N276" s="170"/>
      <c r="O276" s="170"/>
      <c r="P276" s="170"/>
      <c r="Q276" s="170"/>
      <c r="R276" s="170"/>
      <c r="S276" s="170"/>
      <c r="T276" s="171"/>
      <c r="AT276" s="165" t="s">
        <v>205</v>
      </c>
      <c r="AU276" s="165" t="s">
        <v>82</v>
      </c>
      <c r="AV276" s="13" t="s">
        <v>82</v>
      </c>
      <c r="AW276" s="13" t="s">
        <v>33</v>
      </c>
      <c r="AX276" s="13" t="s">
        <v>72</v>
      </c>
      <c r="AY276" s="165" t="s">
        <v>195</v>
      </c>
    </row>
    <row r="277" spans="1:65" s="16" customFormat="1">
      <c r="B277" s="198"/>
      <c r="D277" s="164" t="s">
        <v>205</v>
      </c>
      <c r="E277" s="199" t="s">
        <v>151</v>
      </c>
      <c r="F277" s="200" t="s">
        <v>430</v>
      </c>
      <c r="H277" s="201">
        <v>11.366999999999999</v>
      </c>
      <c r="I277" s="202"/>
      <c r="L277" s="198"/>
      <c r="M277" s="203"/>
      <c r="N277" s="204"/>
      <c r="O277" s="204"/>
      <c r="P277" s="204"/>
      <c r="Q277" s="204"/>
      <c r="R277" s="204"/>
      <c r="S277" s="204"/>
      <c r="T277" s="205"/>
      <c r="AT277" s="199" t="s">
        <v>205</v>
      </c>
      <c r="AU277" s="199" t="s">
        <v>82</v>
      </c>
      <c r="AV277" s="16" t="s">
        <v>201</v>
      </c>
      <c r="AW277" s="16" t="s">
        <v>33</v>
      </c>
      <c r="AX277" s="16" t="s">
        <v>80</v>
      </c>
      <c r="AY277" s="199" t="s">
        <v>195</v>
      </c>
    </row>
    <row r="278" spans="1:65" s="2" customFormat="1" ht="24.15" customHeight="1">
      <c r="A278" s="35"/>
      <c r="B278" s="143"/>
      <c r="C278" s="144" t="s">
        <v>481</v>
      </c>
      <c r="D278" s="144" t="s">
        <v>197</v>
      </c>
      <c r="E278" s="145" t="s">
        <v>482</v>
      </c>
      <c r="F278" s="146" t="s">
        <v>483</v>
      </c>
      <c r="G278" s="147" t="s">
        <v>305</v>
      </c>
      <c r="H278" s="148">
        <v>2.35</v>
      </c>
      <c r="I278" s="149"/>
      <c r="J278" s="150">
        <f>ROUND(I278*H278,2)</f>
        <v>0</v>
      </c>
      <c r="K278" s="151"/>
      <c r="L278" s="36"/>
      <c r="M278" s="152" t="s">
        <v>3</v>
      </c>
      <c r="N278" s="153" t="s">
        <v>43</v>
      </c>
      <c r="O278" s="56"/>
      <c r="P278" s="154">
        <f>O278*H278</f>
        <v>0</v>
      </c>
      <c r="Q278" s="154">
        <v>2.0650000000000002E-2</v>
      </c>
      <c r="R278" s="154">
        <f>Q278*H278</f>
        <v>4.8527500000000008E-2</v>
      </c>
      <c r="S278" s="154">
        <v>0</v>
      </c>
      <c r="T278" s="155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56" t="s">
        <v>201</v>
      </c>
      <c r="AT278" s="156" t="s">
        <v>197</v>
      </c>
      <c r="AU278" s="156" t="s">
        <v>82</v>
      </c>
      <c r="AY278" s="20" t="s">
        <v>195</v>
      </c>
      <c r="BE278" s="157">
        <f>IF(N278="základní",J278,0)</f>
        <v>0</v>
      </c>
      <c r="BF278" s="157">
        <f>IF(N278="snížená",J278,0)</f>
        <v>0</v>
      </c>
      <c r="BG278" s="157">
        <f>IF(N278="zákl. přenesená",J278,0)</f>
        <v>0</v>
      </c>
      <c r="BH278" s="157">
        <f>IF(N278="sníž. přenesená",J278,0)</f>
        <v>0</v>
      </c>
      <c r="BI278" s="157">
        <f>IF(N278="nulová",J278,0)</f>
        <v>0</v>
      </c>
      <c r="BJ278" s="20" t="s">
        <v>80</v>
      </c>
      <c r="BK278" s="157">
        <f>ROUND(I278*H278,2)</f>
        <v>0</v>
      </c>
      <c r="BL278" s="20" t="s">
        <v>201</v>
      </c>
      <c r="BM278" s="156" t="s">
        <v>484</v>
      </c>
    </row>
    <row r="279" spans="1:65" s="2" customFormat="1">
      <c r="A279" s="35"/>
      <c r="B279" s="36"/>
      <c r="C279" s="35"/>
      <c r="D279" s="158" t="s">
        <v>203</v>
      </c>
      <c r="E279" s="35"/>
      <c r="F279" s="159" t="s">
        <v>485</v>
      </c>
      <c r="G279" s="35"/>
      <c r="H279" s="35"/>
      <c r="I279" s="160"/>
      <c r="J279" s="35"/>
      <c r="K279" s="35"/>
      <c r="L279" s="36"/>
      <c r="M279" s="161"/>
      <c r="N279" s="162"/>
      <c r="O279" s="56"/>
      <c r="P279" s="56"/>
      <c r="Q279" s="56"/>
      <c r="R279" s="56"/>
      <c r="S279" s="56"/>
      <c r="T279" s="57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20" t="s">
        <v>203</v>
      </c>
      <c r="AU279" s="20" t="s">
        <v>82</v>
      </c>
    </row>
    <row r="280" spans="1:65" s="13" customFormat="1">
      <c r="B280" s="163"/>
      <c r="D280" s="164" t="s">
        <v>205</v>
      </c>
      <c r="E280" s="165" t="s">
        <v>3</v>
      </c>
      <c r="F280" s="166" t="s">
        <v>486</v>
      </c>
      <c r="H280" s="167">
        <v>2.35</v>
      </c>
      <c r="I280" s="168"/>
      <c r="L280" s="163"/>
      <c r="M280" s="169"/>
      <c r="N280" s="170"/>
      <c r="O280" s="170"/>
      <c r="P280" s="170"/>
      <c r="Q280" s="170"/>
      <c r="R280" s="170"/>
      <c r="S280" s="170"/>
      <c r="T280" s="171"/>
      <c r="AT280" s="165" t="s">
        <v>205</v>
      </c>
      <c r="AU280" s="165" t="s">
        <v>82</v>
      </c>
      <c r="AV280" s="13" t="s">
        <v>82</v>
      </c>
      <c r="AW280" s="13" t="s">
        <v>33</v>
      </c>
      <c r="AX280" s="13" t="s">
        <v>80</v>
      </c>
      <c r="AY280" s="165" t="s">
        <v>195</v>
      </c>
    </row>
    <row r="281" spans="1:65" s="2" customFormat="1" ht="21.75" customHeight="1">
      <c r="A281" s="35"/>
      <c r="B281" s="143"/>
      <c r="C281" s="144" t="s">
        <v>487</v>
      </c>
      <c r="D281" s="144" t="s">
        <v>197</v>
      </c>
      <c r="E281" s="145" t="s">
        <v>488</v>
      </c>
      <c r="F281" s="146" t="s">
        <v>489</v>
      </c>
      <c r="G281" s="147" t="s">
        <v>262</v>
      </c>
      <c r="H281" s="148">
        <v>197.58099999999999</v>
      </c>
      <c r="I281" s="149"/>
      <c r="J281" s="150">
        <f>ROUND(I281*H281,2)</f>
        <v>0</v>
      </c>
      <c r="K281" s="151"/>
      <c r="L281" s="36"/>
      <c r="M281" s="152" t="s">
        <v>3</v>
      </c>
      <c r="N281" s="153" t="s">
        <v>43</v>
      </c>
      <c r="O281" s="56"/>
      <c r="P281" s="154">
        <f>O281*H281</f>
        <v>0</v>
      </c>
      <c r="Q281" s="154">
        <v>2.0300000000000001E-3</v>
      </c>
      <c r="R281" s="154">
        <f>Q281*H281</f>
        <v>0.40108943000000002</v>
      </c>
      <c r="S281" s="154">
        <v>0</v>
      </c>
      <c r="T281" s="155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56" t="s">
        <v>201</v>
      </c>
      <c r="AT281" s="156" t="s">
        <v>197</v>
      </c>
      <c r="AU281" s="156" t="s">
        <v>82</v>
      </c>
      <c r="AY281" s="20" t="s">
        <v>195</v>
      </c>
      <c r="BE281" s="157">
        <f>IF(N281="základní",J281,0)</f>
        <v>0</v>
      </c>
      <c r="BF281" s="157">
        <f>IF(N281="snížená",J281,0)</f>
        <v>0</v>
      </c>
      <c r="BG281" s="157">
        <f>IF(N281="zákl. přenesená",J281,0)</f>
        <v>0</v>
      </c>
      <c r="BH281" s="157">
        <f>IF(N281="sníž. přenesená",J281,0)</f>
        <v>0</v>
      </c>
      <c r="BI281" s="157">
        <f>IF(N281="nulová",J281,0)</f>
        <v>0</v>
      </c>
      <c r="BJ281" s="20" t="s">
        <v>80</v>
      </c>
      <c r="BK281" s="157">
        <f>ROUND(I281*H281,2)</f>
        <v>0</v>
      </c>
      <c r="BL281" s="20" t="s">
        <v>201</v>
      </c>
      <c r="BM281" s="156" t="s">
        <v>490</v>
      </c>
    </row>
    <row r="282" spans="1:65" s="2" customFormat="1">
      <c r="A282" s="35"/>
      <c r="B282" s="36"/>
      <c r="C282" s="35"/>
      <c r="D282" s="158" t="s">
        <v>203</v>
      </c>
      <c r="E282" s="35"/>
      <c r="F282" s="159" t="s">
        <v>491</v>
      </c>
      <c r="G282" s="35"/>
      <c r="H282" s="35"/>
      <c r="I282" s="160"/>
      <c r="J282" s="35"/>
      <c r="K282" s="35"/>
      <c r="L282" s="36"/>
      <c r="M282" s="161"/>
      <c r="N282" s="162"/>
      <c r="O282" s="56"/>
      <c r="P282" s="56"/>
      <c r="Q282" s="56"/>
      <c r="R282" s="56"/>
      <c r="S282" s="56"/>
      <c r="T282" s="57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20" t="s">
        <v>203</v>
      </c>
      <c r="AU282" s="20" t="s">
        <v>82</v>
      </c>
    </row>
    <row r="283" spans="1:65" s="13" customFormat="1">
      <c r="B283" s="163"/>
      <c r="D283" s="164" t="s">
        <v>205</v>
      </c>
      <c r="E283" s="165" t="s">
        <v>3</v>
      </c>
      <c r="F283" s="166" t="s">
        <v>145</v>
      </c>
      <c r="H283" s="167">
        <v>197.58099999999999</v>
      </c>
      <c r="I283" s="168"/>
      <c r="L283" s="163"/>
      <c r="M283" s="169"/>
      <c r="N283" s="170"/>
      <c r="O283" s="170"/>
      <c r="P283" s="170"/>
      <c r="Q283" s="170"/>
      <c r="R283" s="170"/>
      <c r="S283" s="170"/>
      <c r="T283" s="171"/>
      <c r="AT283" s="165" t="s">
        <v>205</v>
      </c>
      <c r="AU283" s="165" t="s">
        <v>82</v>
      </c>
      <c r="AV283" s="13" t="s">
        <v>82</v>
      </c>
      <c r="AW283" s="13" t="s">
        <v>33</v>
      </c>
      <c r="AX283" s="13" t="s">
        <v>80</v>
      </c>
      <c r="AY283" s="165" t="s">
        <v>195</v>
      </c>
    </row>
    <row r="284" spans="1:65" s="12" customFormat="1" ht="22.8" customHeight="1">
      <c r="B284" s="130"/>
      <c r="D284" s="131" t="s">
        <v>71</v>
      </c>
      <c r="E284" s="141" t="s">
        <v>247</v>
      </c>
      <c r="F284" s="141" t="s">
        <v>492</v>
      </c>
      <c r="I284" s="133"/>
      <c r="J284" s="142">
        <f>BK284</f>
        <v>0</v>
      </c>
      <c r="L284" s="130"/>
      <c r="M284" s="135"/>
      <c r="N284" s="136"/>
      <c r="O284" s="136"/>
      <c r="P284" s="137">
        <f>SUM(P285:P409)</f>
        <v>0</v>
      </c>
      <c r="Q284" s="136"/>
      <c r="R284" s="137">
        <f>SUM(R285:R409)</f>
        <v>0.35336615999999998</v>
      </c>
      <c r="S284" s="136"/>
      <c r="T284" s="138">
        <f>SUM(T285:T409)</f>
        <v>25.357375000000001</v>
      </c>
      <c r="AR284" s="131" t="s">
        <v>80</v>
      </c>
      <c r="AT284" s="139" t="s">
        <v>71</v>
      </c>
      <c r="AU284" s="139" t="s">
        <v>80</v>
      </c>
      <c r="AY284" s="131" t="s">
        <v>195</v>
      </c>
      <c r="BK284" s="140">
        <f>SUM(BK285:BK409)</f>
        <v>0</v>
      </c>
    </row>
    <row r="285" spans="1:65" s="2" customFormat="1" ht="44.25" customHeight="1">
      <c r="A285" s="35"/>
      <c r="B285" s="143"/>
      <c r="C285" s="144" t="s">
        <v>493</v>
      </c>
      <c r="D285" s="144" t="s">
        <v>197</v>
      </c>
      <c r="E285" s="145" t="s">
        <v>494</v>
      </c>
      <c r="F285" s="146" t="s">
        <v>495</v>
      </c>
      <c r="G285" s="147" t="s">
        <v>262</v>
      </c>
      <c r="H285" s="148">
        <v>104.869</v>
      </c>
      <c r="I285" s="149"/>
      <c r="J285" s="150">
        <f>ROUND(I285*H285,2)</f>
        <v>0</v>
      </c>
      <c r="K285" s="151"/>
      <c r="L285" s="36"/>
      <c r="M285" s="152" t="s">
        <v>3</v>
      </c>
      <c r="N285" s="153" t="s">
        <v>43</v>
      </c>
      <c r="O285" s="56"/>
      <c r="P285" s="154">
        <f>O285*H285</f>
        <v>0</v>
      </c>
      <c r="Q285" s="154">
        <v>0</v>
      </c>
      <c r="R285" s="154">
        <f>Q285*H285</f>
        <v>0</v>
      </c>
      <c r="S285" s="154">
        <v>0</v>
      </c>
      <c r="T285" s="155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56" t="s">
        <v>201</v>
      </c>
      <c r="AT285" s="156" t="s">
        <v>197</v>
      </c>
      <c r="AU285" s="156" t="s">
        <v>82</v>
      </c>
      <c r="AY285" s="20" t="s">
        <v>195</v>
      </c>
      <c r="BE285" s="157">
        <f>IF(N285="základní",J285,0)</f>
        <v>0</v>
      </c>
      <c r="BF285" s="157">
        <f>IF(N285="snížená",J285,0)</f>
        <v>0</v>
      </c>
      <c r="BG285" s="157">
        <f>IF(N285="zákl. přenesená",J285,0)</f>
        <v>0</v>
      </c>
      <c r="BH285" s="157">
        <f>IF(N285="sníž. přenesená",J285,0)</f>
        <v>0</v>
      </c>
      <c r="BI285" s="157">
        <f>IF(N285="nulová",J285,0)</f>
        <v>0</v>
      </c>
      <c r="BJ285" s="20" t="s">
        <v>80</v>
      </c>
      <c r="BK285" s="157">
        <f>ROUND(I285*H285,2)</f>
        <v>0</v>
      </c>
      <c r="BL285" s="20" t="s">
        <v>201</v>
      </c>
      <c r="BM285" s="156" t="s">
        <v>496</v>
      </c>
    </row>
    <row r="286" spans="1:65" s="2" customFormat="1">
      <c r="A286" s="35"/>
      <c r="B286" s="36"/>
      <c r="C286" s="35"/>
      <c r="D286" s="158" t="s">
        <v>203</v>
      </c>
      <c r="E286" s="35"/>
      <c r="F286" s="159" t="s">
        <v>497</v>
      </c>
      <c r="G286" s="35"/>
      <c r="H286" s="35"/>
      <c r="I286" s="160"/>
      <c r="J286" s="35"/>
      <c r="K286" s="35"/>
      <c r="L286" s="36"/>
      <c r="M286" s="161"/>
      <c r="N286" s="162"/>
      <c r="O286" s="56"/>
      <c r="P286" s="56"/>
      <c r="Q286" s="56"/>
      <c r="R286" s="56"/>
      <c r="S286" s="56"/>
      <c r="T286" s="57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20" t="s">
        <v>203</v>
      </c>
      <c r="AU286" s="20" t="s">
        <v>82</v>
      </c>
    </row>
    <row r="287" spans="1:65" s="13" customFormat="1">
      <c r="B287" s="163"/>
      <c r="D287" s="164" t="s">
        <v>205</v>
      </c>
      <c r="E287" s="165" t="s">
        <v>3</v>
      </c>
      <c r="F287" s="166" t="s">
        <v>498</v>
      </c>
      <c r="H287" s="167">
        <v>34.51</v>
      </c>
      <c r="I287" s="168"/>
      <c r="L287" s="163"/>
      <c r="M287" s="169"/>
      <c r="N287" s="170"/>
      <c r="O287" s="170"/>
      <c r="P287" s="170"/>
      <c r="Q287" s="170"/>
      <c r="R287" s="170"/>
      <c r="S287" s="170"/>
      <c r="T287" s="171"/>
      <c r="AT287" s="165" t="s">
        <v>205</v>
      </c>
      <c r="AU287" s="165" t="s">
        <v>82</v>
      </c>
      <c r="AV287" s="13" t="s">
        <v>82</v>
      </c>
      <c r="AW287" s="13" t="s">
        <v>33</v>
      </c>
      <c r="AX287" s="13" t="s">
        <v>72</v>
      </c>
      <c r="AY287" s="165" t="s">
        <v>195</v>
      </c>
    </row>
    <row r="288" spans="1:65" s="13" customFormat="1">
      <c r="B288" s="163"/>
      <c r="D288" s="164" t="s">
        <v>205</v>
      </c>
      <c r="E288" s="165" t="s">
        <v>3</v>
      </c>
      <c r="F288" s="166" t="s">
        <v>499</v>
      </c>
      <c r="H288" s="167">
        <v>70.358999999999995</v>
      </c>
      <c r="I288" s="168"/>
      <c r="L288" s="163"/>
      <c r="M288" s="169"/>
      <c r="N288" s="170"/>
      <c r="O288" s="170"/>
      <c r="P288" s="170"/>
      <c r="Q288" s="170"/>
      <c r="R288" s="170"/>
      <c r="S288" s="170"/>
      <c r="T288" s="171"/>
      <c r="AT288" s="165" t="s">
        <v>205</v>
      </c>
      <c r="AU288" s="165" t="s">
        <v>82</v>
      </c>
      <c r="AV288" s="13" t="s">
        <v>82</v>
      </c>
      <c r="AW288" s="13" t="s">
        <v>33</v>
      </c>
      <c r="AX288" s="13" t="s">
        <v>72</v>
      </c>
      <c r="AY288" s="165" t="s">
        <v>195</v>
      </c>
    </row>
    <row r="289" spans="1:65" s="14" customFormat="1">
      <c r="B289" s="172"/>
      <c r="D289" s="164" t="s">
        <v>205</v>
      </c>
      <c r="E289" s="173" t="s">
        <v>114</v>
      </c>
      <c r="F289" s="174" t="s">
        <v>207</v>
      </c>
      <c r="H289" s="175">
        <v>104.869</v>
      </c>
      <c r="I289" s="176"/>
      <c r="L289" s="172"/>
      <c r="M289" s="177"/>
      <c r="N289" s="178"/>
      <c r="O289" s="178"/>
      <c r="P289" s="178"/>
      <c r="Q289" s="178"/>
      <c r="R289" s="178"/>
      <c r="S289" s="178"/>
      <c r="T289" s="179"/>
      <c r="AT289" s="173" t="s">
        <v>205</v>
      </c>
      <c r="AU289" s="173" t="s">
        <v>82</v>
      </c>
      <c r="AV289" s="14" t="s">
        <v>208</v>
      </c>
      <c r="AW289" s="14" t="s">
        <v>33</v>
      </c>
      <c r="AX289" s="14" t="s">
        <v>80</v>
      </c>
      <c r="AY289" s="173" t="s">
        <v>195</v>
      </c>
    </row>
    <row r="290" spans="1:65" s="2" customFormat="1" ht="55.5" customHeight="1">
      <c r="A290" s="35"/>
      <c r="B290" s="143"/>
      <c r="C290" s="144" t="s">
        <v>500</v>
      </c>
      <c r="D290" s="144" t="s">
        <v>197</v>
      </c>
      <c r="E290" s="145" t="s">
        <v>501</v>
      </c>
      <c r="F290" s="146" t="s">
        <v>502</v>
      </c>
      <c r="G290" s="147" t="s">
        <v>262</v>
      </c>
      <c r="H290" s="148">
        <v>104.869</v>
      </c>
      <c r="I290" s="149"/>
      <c r="J290" s="150">
        <f>ROUND(I290*H290,2)</f>
        <v>0</v>
      </c>
      <c r="K290" s="151"/>
      <c r="L290" s="36"/>
      <c r="M290" s="152" t="s">
        <v>3</v>
      </c>
      <c r="N290" s="153" t="s">
        <v>43</v>
      </c>
      <c r="O290" s="56"/>
      <c r="P290" s="154">
        <f>O290*H290</f>
        <v>0</v>
      </c>
      <c r="Q290" s="154">
        <v>0</v>
      </c>
      <c r="R290" s="154">
        <f>Q290*H290</f>
        <v>0</v>
      </c>
      <c r="S290" s="154">
        <v>0</v>
      </c>
      <c r="T290" s="155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56" t="s">
        <v>201</v>
      </c>
      <c r="AT290" s="156" t="s">
        <v>197</v>
      </c>
      <c r="AU290" s="156" t="s">
        <v>82</v>
      </c>
      <c r="AY290" s="20" t="s">
        <v>195</v>
      </c>
      <c r="BE290" s="157">
        <f>IF(N290="základní",J290,0)</f>
        <v>0</v>
      </c>
      <c r="BF290" s="157">
        <f>IF(N290="snížená",J290,0)</f>
        <v>0</v>
      </c>
      <c r="BG290" s="157">
        <f>IF(N290="zákl. přenesená",J290,0)</f>
        <v>0</v>
      </c>
      <c r="BH290" s="157">
        <f>IF(N290="sníž. přenesená",J290,0)</f>
        <v>0</v>
      </c>
      <c r="BI290" s="157">
        <f>IF(N290="nulová",J290,0)</f>
        <v>0</v>
      </c>
      <c r="BJ290" s="20" t="s">
        <v>80</v>
      </c>
      <c r="BK290" s="157">
        <f>ROUND(I290*H290,2)</f>
        <v>0</v>
      </c>
      <c r="BL290" s="20" t="s">
        <v>201</v>
      </c>
      <c r="BM290" s="156" t="s">
        <v>503</v>
      </c>
    </row>
    <row r="291" spans="1:65" s="2" customFormat="1">
      <c r="A291" s="35"/>
      <c r="B291" s="36"/>
      <c r="C291" s="35"/>
      <c r="D291" s="158" t="s">
        <v>203</v>
      </c>
      <c r="E291" s="35"/>
      <c r="F291" s="159" t="s">
        <v>504</v>
      </c>
      <c r="G291" s="35"/>
      <c r="H291" s="35"/>
      <c r="I291" s="160"/>
      <c r="J291" s="35"/>
      <c r="K291" s="35"/>
      <c r="L291" s="36"/>
      <c r="M291" s="161"/>
      <c r="N291" s="162"/>
      <c r="O291" s="56"/>
      <c r="P291" s="56"/>
      <c r="Q291" s="56"/>
      <c r="R291" s="56"/>
      <c r="S291" s="56"/>
      <c r="T291" s="57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20" t="s">
        <v>203</v>
      </c>
      <c r="AU291" s="20" t="s">
        <v>82</v>
      </c>
    </row>
    <row r="292" spans="1:65" s="13" customFormat="1">
      <c r="B292" s="163"/>
      <c r="D292" s="164" t="s">
        <v>205</v>
      </c>
      <c r="E292" s="165" t="s">
        <v>3</v>
      </c>
      <c r="F292" s="166" t="s">
        <v>114</v>
      </c>
      <c r="H292" s="167">
        <v>104.869</v>
      </c>
      <c r="I292" s="168"/>
      <c r="L292" s="163"/>
      <c r="M292" s="169"/>
      <c r="N292" s="170"/>
      <c r="O292" s="170"/>
      <c r="P292" s="170"/>
      <c r="Q292" s="170"/>
      <c r="R292" s="170"/>
      <c r="S292" s="170"/>
      <c r="T292" s="171"/>
      <c r="AT292" s="165" t="s">
        <v>205</v>
      </c>
      <c r="AU292" s="165" t="s">
        <v>82</v>
      </c>
      <c r="AV292" s="13" t="s">
        <v>82</v>
      </c>
      <c r="AW292" s="13" t="s">
        <v>33</v>
      </c>
      <c r="AX292" s="13" t="s">
        <v>80</v>
      </c>
      <c r="AY292" s="165" t="s">
        <v>195</v>
      </c>
    </row>
    <row r="293" spans="1:65" s="2" customFormat="1" ht="44.25" customHeight="1">
      <c r="A293" s="35"/>
      <c r="B293" s="143"/>
      <c r="C293" s="144" t="s">
        <v>505</v>
      </c>
      <c r="D293" s="144" t="s">
        <v>197</v>
      </c>
      <c r="E293" s="145" t="s">
        <v>506</v>
      </c>
      <c r="F293" s="146" t="s">
        <v>507</v>
      </c>
      <c r="G293" s="147" t="s">
        <v>262</v>
      </c>
      <c r="H293" s="148">
        <v>104.869</v>
      </c>
      <c r="I293" s="149"/>
      <c r="J293" s="150">
        <f>ROUND(I293*H293,2)</f>
        <v>0</v>
      </c>
      <c r="K293" s="151"/>
      <c r="L293" s="36"/>
      <c r="M293" s="152" t="s">
        <v>3</v>
      </c>
      <c r="N293" s="153" t="s">
        <v>43</v>
      </c>
      <c r="O293" s="56"/>
      <c r="P293" s="154">
        <f>O293*H293</f>
        <v>0</v>
      </c>
      <c r="Q293" s="154">
        <v>0</v>
      </c>
      <c r="R293" s="154">
        <f>Q293*H293</f>
        <v>0</v>
      </c>
      <c r="S293" s="154">
        <v>0</v>
      </c>
      <c r="T293" s="155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56" t="s">
        <v>201</v>
      </c>
      <c r="AT293" s="156" t="s">
        <v>197</v>
      </c>
      <c r="AU293" s="156" t="s">
        <v>82</v>
      </c>
      <c r="AY293" s="20" t="s">
        <v>195</v>
      </c>
      <c r="BE293" s="157">
        <f>IF(N293="základní",J293,0)</f>
        <v>0</v>
      </c>
      <c r="BF293" s="157">
        <f>IF(N293="snížená",J293,0)</f>
        <v>0</v>
      </c>
      <c r="BG293" s="157">
        <f>IF(N293="zákl. přenesená",J293,0)</f>
        <v>0</v>
      </c>
      <c r="BH293" s="157">
        <f>IF(N293="sníž. přenesená",J293,0)</f>
        <v>0</v>
      </c>
      <c r="BI293" s="157">
        <f>IF(N293="nulová",J293,0)</f>
        <v>0</v>
      </c>
      <c r="BJ293" s="20" t="s">
        <v>80</v>
      </c>
      <c r="BK293" s="157">
        <f>ROUND(I293*H293,2)</f>
        <v>0</v>
      </c>
      <c r="BL293" s="20" t="s">
        <v>201</v>
      </c>
      <c r="BM293" s="156" t="s">
        <v>508</v>
      </c>
    </row>
    <row r="294" spans="1:65" s="2" customFormat="1">
      <c r="A294" s="35"/>
      <c r="B294" s="36"/>
      <c r="C294" s="35"/>
      <c r="D294" s="158" t="s">
        <v>203</v>
      </c>
      <c r="E294" s="35"/>
      <c r="F294" s="159" t="s">
        <v>509</v>
      </c>
      <c r="G294" s="35"/>
      <c r="H294" s="35"/>
      <c r="I294" s="160"/>
      <c r="J294" s="35"/>
      <c r="K294" s="35"/>
      <c r="L294" s="36"/>
      <c r="M294" s="161"/>
      <c r="N294" s="162"/>
      <c r="O294" s="56"/>
      <c r="P294" s="56"/>
      <c r="Q294" s="56"/>
      <c r="R294" s="56"/>
      <c r="S294" s="56"/>
      <c r="T294" s="57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20" t="s">
        <v>203</v>
      </c>
      <c r="AU294" s="20" t="s">
        <v>82</v>
      </c>
    </row>
    <row r="295" spans="1:65" s="13" customFormat="1">
      <c r="B295" s="163"/>
      <c r="D295" s="164" t="s">
        <v>205</v>
      </c>
      <c r="E295" s="165" t="s">
        <v>3</v>
      </c>
      <c r="F295" s="166" t="s">
        <v>114</v>
      </c>
      <c r="H295" s="167">
        <v>104.869</v>
      </c>
      <c r="I295" s="168"/>
      <c r="L295" s="163"/>
      <c r="M295" s="169"/>
      <c r="N295" s="170"/>
      <c r="O295" s="170"/>
      <c r="P295" s="170"/>
      <c r="Q295" s="170"/>
      <c r="R295" s="170"/>
      <c r="S295" s="170"/>
      <c r="T295" s="171"/>
      <c r="AT295" s="165" t="s">
        <v>205</v>
      </c>
      <c r="AU295" s="165" t="s">
        <v>82</v>
      </c>
      <c r="AV295" s="13" t="s">
        <v>82</v>
      </c>
      <c r="AW295" s="13" t="s">
        <v>33</v>
      </c>
      <c r="AX295" s="13" t="s">
        <v>80</v>
      </c>
      <c r="AY295" s="165" t="s">
        <v>195</v>
      </c>
    </row>
    <row r="296" spans="1:65" s="2" customFormat="1" ht="37.799999999999997" customHeight="1">
      <c r="A296" s="35"/>
      <c r="B296" s="143"/>
      <c r="C296" s="144" t="s">
        <v>510</v>
      </c>
      <c r="D296" s="144" t="s">
        <v>197</v>
      </c>
      <c r="E296" s="145" t="s">
        <v>511</v>
      </c>
      <c r="F296" s="146" t="s">
        <v>512</v>
      </c>
      <c r="G296" s="147" t="s">
        <v>262</v>
      </c>
      <c r="H296" s="148">
        <v>194.67500000000001</v>
      </c>
      <c r="I296" s="149"/>
      <c r="J296" s="150">
        <f>ROUND(I296*H296,2)</f>
        <v>0</v>
      </c>
      <c r="K296" s="151"/>
      <c r="L296" s="36"/>
      <c r="M296" s="152" t="s">
        <v>3</v>
      </c>
      <c r="N296" s="153" t="s">
        <v>43</v>
      </c>
      <c r="O296" s="56"/>
      <c r="P296" s="154">
        <f>O296*H296</f>
        <v>0</v>
      </c>
      <c r="Q296" s="154">
        <v>2.1000000000000001E-4</v>
      </c>
      <c r="R296" s="154">
        <f>Q296*H296</f>
        <v>4.0881750000000001E-2</v>
      </c>
      <c r="S296" s="154">
        <v>0</v>
      </c>
      <c r="T296" s="155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56" t="s">
        <v>201</v>
      </c>
      <c r="AT296" s="156" t="s">
        <v>197</v>
      </c>
      <c r="AU296" s="156" t="s">
        <v>82</v>
      </c>
      <c r="AY296" s="20" t="s">
        <v>195</v>
      </c>
      <c r="BE296" s="157">
        <f>IF(N296="základní",J296,0)</f>
        <v>0</v>
      </c>
      <c r="BF296" s="157">
        <f>IF(N296="snížená",J296,0)</f>
        <v>0</v>
      </c>
      <c r="BG296" s="157">
        <f>IF(N296="zákl. přenesená",J296,0)</f>
        <v>0</v>
      </c>
      <c r="BH296" s="157">
        <f>IF(N296="sníž. přenesená",J296,0)</f>
        <v>0</v>
      </c>
      <c r="BI296" s="157">
        <f>IF(N296="nulová",J296,0)</f>
        <v>0</v>
      </c>
      <c r="BJ296" s="20" t="s">
        <v>80</v>
      </c>
      <c r="BK296" s="157">
        <f>ROUND(I296*H296,2)</f>
        <v>0</v>
      </c>
      <c r="BL296" s="20" t="s">
        <v>201</v>
      </c>
      <c r="BM296" s="156" t="s">
        <v>513</v>
      </c>
    </row>
    <row r="297" spans="1:65" s="2" customFormat="1">
      <c r="A297" s="35"/>
      <c r="B297" s="36"/>
      <c r="C297" s="35"/>
      <c r="D297" s="158" t="s">
        <v>203</v>
      </c>
      <c r="E297" s="35"/>
      <c r="F297" s="159" t="s">
        <v>514</v>
      </c>
      <c r="G297" s="35"/>
      <c r="H297" s="35"/>
      <c r="I297" s="160"/>
      <c r="J297" s="35"/>
      <c r="K297" s="35"/>
      <c r="L297" s="36"/>
      <c r="M297" s="161"/>
      <c r="N297" s="162"/>
      <c r="O297" s="56"/>
      <c r="P297" s="56"/>
      <c r="Q297" s="56"/>
      <c r="R297" s="56"/>
      <c r="S297" s="56"/>
      <c r="T297" s="57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20" t="s">
        <v>203</v>
      </c>
      <c r="AU297" s="20" t="s">
        <v>82</v>
      </c>
    </row>
    <row r="298" spans="1:65" s="13" customFormat="1">
      <c r="B298" s="163"/>
      <c r="D298" s="164" t="s">
        <v>205</v>
      </c>
      <c r="E298" s="165" t="s">
        <v>3</v>
      </c>
      <c r="F298" s="166" t="s">
        <v>515</v>
      </c>
      <c r="H298" s="167">
        <v>5.7750000000000004</v>
      </c>
      <c r="I298" s="168"/>
      <c r="L298" s="163"/>
      <c r="M298" s="169"/>
      <c r="N298" s="170"/>
      <c r="O298" s="170"/>
      <c r="P298" s="170"/>
      <c r="Q298" s="170"/>
      <c r="R298" s="170"/>
      <c r="S298" s="170"/>
      <c r="T298" s="171"/>
      <c r="AT298" s="165" t="s">
        <v>205</v>
      </c>
      <c r="AU298" s="165" t="s">
        <v>82</v>
      </c>
      <c r="AV298" s="13" t="s">
        <v>82</v>
      </c>
      <c r="AW298" s="13" t="s">
        <v>33</v>
      </c>
      <c r="AX298" s="13" t="s">
        <v>72</v>
      </c>
      <c r="AY298" s="165" t="s">
        <v>195</v>
      </c>
    </row>
    <row r="299" spans="1:65" s="13" customFormat="1">
      <c r="B299" s="163"/>
      <c r="D299" s="164" t="s">
        <v>205</v>
      </c>
      <c r="E299" s="165" t="s">
        <v>3</v>
      </c>
      <c r="F299" s="166" t="s">
        <v>516</v>
      </c>
      <c r="H299" s="167">
        <v>188.9</v>
      </c>
      <c r="I299" s="168"/>
      <c r="L299" s="163"/>
      <c r="M299" s="169"/>
      <c r="N299" s="170"/>
      <c r="O299" s="170"/>
      <c r="P299" s="170"/>
      <c r="Q299" s="170"/>
      <c r="R299" s="170"/>
      <c r="S299" s="170"/>
      <c r="T299" s="171"/>
      <c r="AT299" s="165" t="s">
        <v>205</v>
      </c>
      <c r="AU299" s="165" t="s">
        <v>82</v>
      </c>
      <c r="AV299" s="13" t="s">
        <v>82</v>
      </c>
      <c r="AW299" s="13" t="s">
        <v>33</v>
      </c>
      <c r="AX299" s="13" t="s">
        <v>72</v>
      </c>
      <c r="AY299" s="165" t="s">
        <v>195</v>
      </c>
    </row>
    <row r="300" spans="1:65" s="14" customFormat="1">
      <c r="B300" s="172"/>
      <c r="D300" s="164" t="s">
        <v>205</v>
      </c>
      <c r="E300" s="173" t="s">
        <v>3</v>
      </c>
      <c r="F300" s="174" t="s">
        <v>207</v>
      </c>
      <c r="H300" s="175">
        <v>194.67500000000001</v>
      </c>
      <c r="I300" s="176"/>
      <c r="L300" s="172"/>
      <c r="M300" s="177"/>
      <c r="N300" s="178"/>
      <c r="O300" s="178"/>
      <c r="P300" s="178"/>
      <c r="Q300" s="178"/>
      <c r="R300" s="178"/>
      <c r="S300" s="178"/>
      <c r="T300" s="179"/>
      <c r="AT300" s="173" t="s">
        <v>205</v>
      </c>
      <c r="AU300" s="173" t="s">
        <v>82</v>
      </c>
      <c r="AV300" s="14" t="s">
        <v>208</v>
      </c>
      <c r="AW300" s="14" t="s">
        <v>33</v>
      </c>
      <c r="AX300" s="14" t="s">
        <v>80</v>
      </c>
      <c r="AY300" s="173" t="s">
        <v>195</v>
      </c>
    </row>
    <row r="301" spans="1:65" s="2" customFormat="1" ht="37.799999999999997" customHeight="1">
      <c r="A301" s="35"/>
      <c r="B301" s="143"/>
      <c r="C301" s="144" t="s">
        <v>517</v>
      </c>
      <c r="D301" s="144" t="s">
        <v>197</v>
      </c>
      <c r="E301" s="145" t="s">
        <v>518</v>
      </c>
      <c r="F301" s="146" t="s">
        <v>519</v>
      </c>
      <c r="G301" s="147" t="s">
        <v>262</v>
      </c>
      <c r="H301" s="148">
        <v>268.89999999999998</v>
      </c>
      <c r="I301" s="149"/>
      <c r="J301" s="150">
        <f>ROUND(I301*H301,2)</f>
        <v>0</v>
      </c>
      <c r="K301" s="151"/>
      <c r="L301" s="36"/>
      <c r="M301" s="152" t="s">
        <v>3</v>
      </c>
      <c r="N301" s="153" t="s">
        <v>43</v>
      </c>
      <c r="O301" s="56"/>
      <c r="P301" s="154">
        <f>O301*H301</f>
        <v>0</v>
      </c>
      <c r="Q301" s="154">
        <v>4.0000000000000003E-5</v>
      </c>
      <c r="R301" s="154">
        <f>Q301*H301</f>
        <v>1.0756E-2</v>
      </c>
      <c r="S301" s="154">
        <v>0</v>
      </c>
      <c r="T301" s="155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56" t="s">
        <v>201</v>
      </c>
      <c r="AT301" s="156" t="s">
        <v>197</v>
      </c>
      <c r="AU301" s="156" t="s">
        <v>82</v>
      </c>
      <c r="AY301" s="20" t="s">
        <v>195</v>
      </c>
      <c r="BE301" s="157">
        <f>IF(N301="základní",J301,0)</f>
        <v>0</v>
      </c>
      <c r="BF301" s="157">
        <f>IF(N301="snížená",J301,0)</f>
        <v>0</v>
      </c>
      <c r="BG301" s="157">
        <f>IF(N301="zákl. přenesená",J301,0)</f>
        <v>0</v>
      </c>
      <c r="BH301" s="157">
        <f>IF(N301="sníž. přenesená",J301,0)</f>
        <v>0</v>
      </c>
      <c r="BI301" s="157">
        <f>IF(N301="nulová",J301,0)</f>
        <v>0</v>
      </c>
      <c r="BJ301" s="20" t="s">
        <v>80</v>
      </c>
      <c r="BK301" s="157">
        <f>ROUND(I301*H301,2)</f>
        <v>0</v>
      </c>
      <c r="BL301" s="20" t="s">
        <v>201</v>
      </c>
      <c r="BM301" s="156" t="s">
        <v>520</v>
      </c>
    </row>
    <row r="302" spans="1:65" s="2" customFormat="1">
      <c r="A302" s="35"/>
      <c r="B302" s="36"/>
      <c r="C302" s="35"/>
      <c r="D302" s="158" t="s">
        <v>203</v>
      </c>
      <c r="E302" s="35"/>
      <c r="F302" s="159" t="s">
        <v>521</v>
      </c>
      <c r="G302" s="35"/>
      <c r="H302" s="35"/>
      <c r="I302" s="160"/>
      <c r="J302" s="35"/>
      <c r="K302" s="35"/>
      <c r="L302" s="36"/>
      <c r="M302" s="161"/>
      <c r="N302" s="162"/>
      <c r="O302" s="56"/>
      <c r="P302" s="56"/>
      <c r="Q302" s="56"/>
      <c r="R302" s="56"/>
      <c r="S302" s="56"/>
      <c r="T302" s="57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20" t="s">
        <v>203</v>
      </c>
      <c r="AU302" s="20" t="s">
        <v>82</v>
      </c>
    </row>
    <row r="303" spans="1:65" s="13" customFormat="1">
      <c r="B303" s="163"/>
      <c r="D303" s="164" t="s">
        <v>205</v>
      </c>
      <c r="E303" s="165" t="s">
        <v>3</v>
      </c>
      <c r="F303" s="166" t="s">
        <v>522</v>
      </c>
      <c r="H303" s="167">
        <v>80</v>
      </c>
      <c r="I303" s="168"/>
      <c r="L303" s="163"/>
      <c r="M303" s="169"/>
      <c r="N303" s="170"/>
      <c r="O303" s="170"/>
      <c r="P303" s="170"/>
      <c r="Q303" s="170"/>
      <c r="R303" s="170"/>
      <c r="S303" s="170"/>
      <c r="T303" s="171"/>
      <c r="AT303" s="165" t="s">
        <v>205</v>
      </c>
      <c r="AU303" s="165" t="s">
        <v>82</v>
      </c>
      <c r="AV303" s="13" t="s">
        <v>82</v>
      </c>
      <c r="AW303" s="13" t="s">
        <v>33</v>
      </c>
      <c r="AX303" s="13" t="s">
        <v>72</v>
      </c>
      <c r="AY303" s="165" t="s">
        <v>195</v>
      </c>
    </row>
    <row r="304" spans="1:65" s="13" customFormat="1">
      <c r="B304" s="163"/>
      <c r="D304" s="164" t="s">
        <v>205</v>
      </c>
      <c r="E304" s="165" t="s">
        <v>3</v>
      </c>
      <c r="F304" s="166" t="s">
        <v>516</v>
      </c>
      <c r="H304" s="167">
        <v>188.9</v>
      </c>
      <c r="I304" s="168"/>
      <c r="L304" s="163"/>
      <c r="M304" s="169"/>
      <c r="N304" s="170"/>
      <c r="O304" s="170"/>
      <c r="P304" s="170"/>
      <c r="Q304" s="170"/>
      <c r="R304" s="170"/>
      <c r="S304" s="170"/>
      <c r="T304" s="171"/>
      <c r="AT304" s="165" t="s">
        <v>205</v>
      </c>
      <c r="AU304" s="165" t="s">
        <v>82</v>
      </c>
      <c r="AV304" s="13" t="s">
        <v>82</v>
      </c>
      <c r="AW304" s="13" t="s">
        <v>33</v>
      </c>
      <c r="AX304" s="13" t="s">
        <v>72</v>
      </c>
      <c r="AY304" s="165" t="s">
        <v>195</v>
      </c>
    </row>
    <row r="305" spans="1:65" s="14" customFormat="1">
      <c r="B305" s="172"/>
      <c r="D305" s="164" t="s">
        <v>205</v>
      </c>
      <c r="E305" s="173" t="s">
        <v>3</v>
      </c>
      <c r="F305" s="174" t="s">
        <v>207</v>
      </c>
      <c r="H305" s="175">
        <v>268.89999999999998</v>
      </c>
      <c r="I305" s="176"/>
      <c r="L305" s="172"/>
      <c r="M305" s="177"/>
      <c r="N305" s="178"/>
      <c r="O305" s="178"/>
      <c r="P305" s="178"/>
      <c r="Q305" s="178"/>
      <c r="R305" s="178"/>
      <c r="S305" s="178"/>
      <c r="T305" s="179"/>
      <c r="AT305" s="173" t="s">
        <v>205</v>
      </c>
      <c r="AU305" s="173" t="s">
        <v>82</v>
      </c>
      <c r="AV305" s="14" t="s">
        <v>208</v>
      </c>
      <c r="AW305" s="14" t="s">
        <v>33</v>
      </c>
      <c r="AX305" s="14" t="s">
        <v>80</v>
      </c>
      <c r="AY305" s="173" t="s">
        <v>195</v>
      </c>
    </row>
    <row r="306" spans="1:65" s="2" customFormat="1" ht="24.15" customHeight="1">
      <c r="A306" s="35"/>
      <c r="B306" s="143"/>
      <c r="C306" s="144" t="s">
        <v>523</v>
      </c>
      <c r="D306" s="144" t="s">
        <v>197</v>
      </c>
      <c r="E306" s="145" t="s">
        <v>524</v>
      </c>
      <c r="F306" s="146" t="s">
        <v>525</v>
      </c>
      <c r="G306" s="147" t="s">
        <v>262</v>
      </c>
      <c r="H306" s="148">
        <v>197.58099999999999</v>
      </c>
      <c r="I306" s="149"/>
      <c r="J306" s="150">
        <f>ROUND(I306*H306,2)</f>
        <v>0</v>
      </c>
      <c r="K306" s="151"/>
      <c r="L306" s="36"/>
      <c r="M306" s="152" t="s">
        <v>3</v>
      </c>
      <c r="N306" s="153" t="s">
        <v>43</v>
      </c>
      <c r="O306" s="56"/>
      <c r="P306" s="154">
        <f>O306*H306</f>
        <v>0</v>
      </c>
      <c r="Q306" s="154">
        <v>1.0000000000000001E-5</v>
      </c>
      <c r="R306" s="154">
        <f>Q306*H306</f>
        <v>1.9758100000000002E-3</v>
      </c>
      <c r="S306" s="154">
        <v>0</v>
      </c>
      <c r="T306" s="155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56" t="s">
        <v>201</v>
      </c>
      <c r="AT306" s="156" t="s">
        <v>197</v>
      </c>
      <c r="AU306" s="156" t="s">
        <v>82</v>
      </c>
      <c r="AY306" s="20" t="s">
        <v>195</v>
      </c>
      <c r="BE306" s="157">
        <f>IF(N306="základní",J306,0)</f>
        <v>0</v>
      </c>
      <c r="BF306" s="157">
        <f>IF(N306="snížená",J306,0)</f>
        <v>0</v>
      </c>
      <c r="BG306" s="157">
        <f>IF(N306="zákl. přenesená",J306,0)</f>
        <v>0</v>
      </c>
      <c r="BH306" s="157">
        <f>IF(N306="sníž. přenesená",J306,0)</f>
        <v>0</v>
      </c>
      <c r="BI306" s="157">
        <f>IF(N306="nulová",J306,0)</f>
        <v>0</v>
      </c>
      <c r="BJ306" s="20" t="s">
        <v>80</v>
      </c>
      <c r="BK306" s="157">
        <f>ROUND(I306*H306,2)</f>
        <v>0</v>
      </c>
      <c r="BL306" s="20" t="s">
        <v>201</v>
      </c>
      <c r="BM306" s="156" t="s">
        <v>526</v>
      </c>
    </row>
    <row r="307" spans="1:65" s="2" customFormat="1">
      <c r="A307" s="35"/>
      <c r="B307" s="36"/>
      <c r="C307" s="35"/>
      <c r="D307" s="158" t="s">
        <v>203</v>
      </c>
      <c r="E307" s="35"/>
      <c r="F307" s="159" t="s">
        <v>527</v>
      </c>
      <c r="G307" s="35"/>
      <c r="H307" s="35"/>
      <c r="I307" s="160"/>
      <c r="J307" s="35"/>
      <c r="K307" s="35"/>
      <c r="L307" s="36"/>
      <c r="M307" s="161"/>
      <c r="N307" s="162"/>
      <c r="O307" s="56"/>
      <c r="P307" s="56"/>
      <c r="Q307" s="56"/>
      <c r="R307" s="56"/>
      <c r="S307" s="56"/>
      <c r="T307" s="57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20" t="s">
        <v>203</v>
      </c>
      <c r="AU307" s="20" t="s">
        <v>82</v>
      </c>
    </row>
    <row r="308" spans="1:65" s="13" customFormat="1">
      <c r="B308" s="163"/>
      <c r="D308" s="164" t="s">
        <v>205</v>
      </c>
      <c r="E308" s="165" t="s">
        <v>3</v>
      </c>
      <c r="F308" s="166" t="s">
        <v>145</v>
      </c>
      <c r="H308" s="167">
        <v>197.58099999999999</v>
      </c>
      <c r="I308" s="168"/>
      <c r="L308" s="163"/>
      <c r="M308" s="169"/>
      <c r="N308" s="170"/>
      <c r="O308" s="170"/>
      <c r="P308" s="170"/>
      <c r="Q308" s="170"/>
      <c r="R308" s="170"/>
      <c r="S308" s="170"/>
      <c r="T308" s="171"/>
      <c r="AT308" s="165" t="s">
        <v>205</v>
      </c>
      <c r="AU308" s="165" t="s">
        <v>82</v>
      </c>
      <c r="AV308" s="13" t="s">
        <v>82</v>
      </c>
      <c r="AW308" s="13" t="s">
        <v>33</v>
      </c>
      <c r="AX308" s="13" t="s">
        <v>80</v>
      </c>
      <c r="AY308" s="165" t="s">
        <v>195</v>
      </c>
    </row>
    <row r="309" spans="1:65" s="2" customFormat="1" ht="62.7" customHeight="1">
      <c r="A309" s="35"/>
      <c r="B309" s="143"/>
      <c r="C309" s="144" t="s">
        <v>528</v>
      </c>
      <c r="D309" s="144" t="s">
        <v>197</v>
      </c>
      <c r="E309" s="145" t="s">
        <v>529</v>
      </c>
      <c r="F309" s="146" t="s">
        <v>530</v>
      </c>
      <c r="G309" s="147" t="s">
        <v>287</v>
      </c>
      <c r="H309" s="148">
        <v>3</v>
      </c>
      <c r="I309" s="149"/>
      <c r="J309" s="150">
        <f>ROUND(I309*H309,2)</f>
        <v>0</v>
      </c>
      <c r="K309" s="151"/>
      <c r="L309" s="36"/>
      <c r="M309" s="152" t="s">
        <v>3</v>
      </c>
      <c r="N309" s="153" t="s">
        <v>43</v>
      </c>
      <c r="O309" s="56"/>
      <c r="P309" s="154">
        <f>O309*H309</f>
        <v>0</v>
      </c>
      <c r="Q309" s="154">
        <v>4.4900000000000001E-3</v>
      </c>
      <c r="R309" s="154">
        <f>Q309*H309</f>
        <v>1.3469999999999999E-2</v>
      </c>
      <c r="S309" s="154">
        <v>0</v>
      </c>
      <c r="T309" s="155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56" t="s">
        <v>201</v>
      </c>
      <c r="AT309" s="156" t="s">
        <v>197</v>
      </c>
      <c r="AU309" s="156" t="s">
        <v>82</v>
      </c>
      <c r="AY309" s="20" t="s">
        <v>195</v>
      </c>
      <c r="BE309" s="157">
        <f>IF(N309="základní",J309,0)</f>
        <v>0</v>
      </c>
      <c r="BF309" s="157">
        <f>IF(N309="snížená",J309,0)</f>
        <v>0</v>
      </c>
      <c r="BG309" s="157">
        <f>IF(N309="zákl. přenesená",J309,0)</f>
        <v>0</v>
      </c>
      <c r="BH309" s="157">
        <f>IF(N309="sníž. přenesená",J309,0)</f>
        <v>0</v>
      </c>
      <c r="BI309" s="157">
        <f>IF(N309="nulová",J309,0)</f>
        <v>0</v>
      </c>
      <c r="BJ309" s="20" t="s">
        <v>80</v>
      </c>
      <c r="BK309" s="157">
        <f>ROUND(I309*H309,2)</f>
        <v>0</v>
      </c>
      <c r="BL309" s="20" t="s">
        <v>201</v>
      </c>
      <c r="BM309" s="156" t="s">
        <v>531</v>
      </c>
    </row>
    <row r="310" spans="1:65" s="2" customFormat="1">
      <c r="A310" s="35"/>
      <c r="B310" s="36"/>
      <c r="C310" s="35"/>
      <c r="D310" s="158" t="s">
        <v>203</v>
      </c>
      <c r="E310" s="35"/>
      <c r="F310" s="159" t="s">
        <v>532</v>
      </c>
      <c r="G310" s="35"/>
      <c r="H310" s="35"/>
      <c r="I310" s="160"/>
      <c r="J310" s="35"/>
      <c r="K310" s="35"/>
      <c r="L310" s="36"/>
      <c r="M310" s="161"/>
      <c r="N310" s="162"/>
      <c r="O310" s="56"/>
      <c r="P310" s="56"/>
      <c r="Q310" s="56"/>
      <c r="R310" s="56"/>
      <c r="S310" s="56"/>
      <c r="T310" s="57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T310" s="20" t="s">
        <v>203</v>
      </c>
      <c r="AU310" s="20" t="s">
        <v>82</v>
      </c>
    </row>
    <row r="311" spans="1:65" s="13" customFormat="1">
      <c r="B311" s="163"/>
      <c r="D311" s="164" t="s">
        <v>205</v>
      </c>
      <c r="E311" s="165" t="s">
        <v>3</v>
      </c>
      <c r="F311" s="166" t="s">
        <v>533</v>
      </c>
      <c r="H311" s="167">
        <v>3</v>
      </c>
      <c r="I311" s="168"/>
      <c r="L311" s="163"/>
      <c r="M311" s="169"/>
      <c r="N311" s="170"/>
      <c r="O311" s="170"/>
      <c r="P311" s="170"/>
      <c r="Q311" s="170"/>
      <c r="R311" s="170"/>
      <c r="S311" s="170"/>
      <c r="T311" s="171"/>
      <c r="AT311" s="165" t="s">
        <v>205</v>
      </c>
      <c r="AU311" s="165" t="s">
        <v>82</v>
      </c>
      <c r="AV311" s="13" t="s">
        <v>82</v>
      </c>
      <c r="AW311" s="13" t="s">
        <v>33</v>
      </c>
      <c r="AX311" s="13" t="s">
        <v>80</v>
      </c>
      <c r="AY311" s="165" t="s">
        <v>195</v>
      </c>
    </row>
    <row r="312" spans="1:65" s="2" customFormat="1" ht="37.799999999999997" customHeight="1">
      <c r="A312" s="35"/>
      <c r="B312" s="143"/>
      <c r="C312" s="144" t="s">
        <v>534</v>
      </c>
      <c r="D312" s="144" t="s">
        <v>197</v>
      </c>
      <c r="E312" s="145" t="s">
        <v>535</v>
      </c>
      <c r="F312" s="146" t="s">
        <v>536</v>
      </c>
      <c r="G312" s="147" t="s">
        <v>287</v>
      </c>
      <c r="H312" s="148">
        <v>6</v>
      </c>
      <c r="I312" s="149"/>
      <c r="J312" s="150">
        <f>ROUND(I312*H312,2)</f>
        <v>0</v>
      </c>
      <c r="K312" s="151"/>
      <c r="L312" s="36"/>
      <c r="M312" s="152" t="s">
        <v>3</v>
      </c>
      <c r="N312" s="153" t="s">
        <v>43</v>
      </c>
      <c r="O312" s="56"/>
      <c r="P312" s="154">
        <f>O312*H312</f>
        <v>0</v>
      </c>
      <c r="Q312" s="154">
        <v>4.6800000000000001E-3</v>
      </c>
      <c r="R312" s="154">
        <f>Q312*H312</f>
        <v>2.8080000000000001E-2</v>
      </c>
      <c r="S312" s="154">
        <v>0</v>
      </c>
      <c r="T312" s="155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56" t="s">
        <v>201</v>
      </c>
      <c r="AT312" s="156" t="s">
        <v>197</v>
      </c>
      <c r="AU312" s="156" t="s">
        <v>82</v>
      </c>
      <c r="AY312" s="20" t="s">
        <v>195</v>
      </c>
      <c r="BE312" s="157">
        <f>IF(N312="základní",J312,0)</f>
        <v>0</v>
      </c>
      <c r="BF312" s="157">
        <f>IF(N312="snížená",J312,0)</f>
        <v>0</v>
      </c>
      <c r="BG312" s="157">
        <f>IF(N312="zákl. přenesená",J312,0)</f>
        <v>0</v>
      </c>
      <c r="BH312" s="157">
        <f>IF(N312="sníž. přenesená",J312,0)</f>
        <v>0</v>
      </c>
      <c r="BI312" s="157">
        <f>IF(N312="nulová",J312,0)</f>
        <v>0</v>
      </c>
      <c r="BJ312" s="20" t="s">
        <v>80</v>
      </c>
      <c r="BK312" s="157">
        <f>ROUND(I312*H312,2)</f>
        <v>0</v>
      </c>
      <c r="BL312" s="20" t="s">
        <v>201</v>
      </c>
      <c r="BM312" s="156" t="s">
        <v>537</v>
      </c>
    </row>
    <row r="313" spans="1:65" s="2" customFormat="1">
      <c r="A313" s="35"/>
      <c r="B313" s="36"/>
      <c r="C313" s="35"/>
      <c r="D313" s="158" t="s">
        <v>203</v>
      </c>
      <c r="E313" s="35"/>
      <c r="F313" s="159" t="s">
        <v>538</v>
      </c>
      <c r="G313" s="35"/>
      <c r="H313" s="35"/>
      <c r="I313" s="160"/>
      <c r="J313" s="35"/>
      <c r="K313" s="35"/>
      <c r="L313" s="36"/>
      <c r="M313" s="161"/>
      <c r="N313" s="162"/>
      <c r="O313" s="56"/>
      <c r="P313" s="56"/>
      <c r="Q313" s="56"/>
      <c r="R313" s="56"/>
      <c r="S313" s="56"/>
      <c r="T313" s="57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20" t="s">
        <v>203</v>
      </c>
      <c r="AU313" s="20" t="s">
        <v>82</v>
      </c>
    </row>
    <row r="314" spans="1:65" s="13" customFormat="1">
      <c r="B314" s="163"/>
      <c r="D314" s="164" t="s">
        <v>205</v>
      </c>
      <c r="E314" s="165" t="s">
        <v>3</v>
      </c>
      <c r="F314" s="166" t="s">
        <v>539</v>
      </c>
      <c r="H314" s="167">
        <v>6</v>
      </c>
      <c r="I314" s="168"/>
      <c r="L314" s="163"/>
      <c r="M314" s="169"/>
      <c r="N314" s="170"/>
      <c r="O314" s="170"/>
      <c r="P314" s="170"/>
      <c r="Q314" s="170"/>
      <c r="R314" s="170"/>
      <c r="S314" s="170"/>
      <c r="T314" s="171"/>
      <c r="AT314" s="165" t="s">
        <v>205</v>
      </c>
      <c r="AU314" s="165" t="s">
        <v>82</v>
      </c>
      <c r="AV314" s="13" t="s">
        <v>82</v>
      </c>
      <c r="AW314" s="13" t="s">
        <v>33</v>
      </c>
      <c r="AX314" s="13" t="s">
        <v>80</v>
      </c>
      <c r="AY314" s="165" t="s">
        <v>195</v>
      </c>
    </row>
    <row r="315" spans="1:65" s="2" customFormat="1" ht="33" customHeight="1">
      <c r="A315" s="35"/>
      <c r="B315" s="143"/>
      <c r="C315" s="180" t="s">
        <v>540</v>
      </c>
      <c r="D315" s="180" t="s">
        <v>241</v>
      </c>
      <c r="E315" s="181" t="s">
        <v>541</v>
      </c>
      <c r="F315" s="182" t="s">
        <v>542</v>
      </c>
      <c r="G315" s="183" t="s">
        <v>305</v>
      </c>
      <c r="H315" s="184">
        <v>2.35</v>
      </c>
      <c r="I315" s="185"/>
      <c r="J315" s="186">
        <f>ROUND(I315*H315,2)</f>
        <v>0</v>
      </c>
      <c r="K315" s="187"/>
      <c r="L315" s="188"/>
      <c r="M315" s="189" t="s">
        <v>3</v>
      </c>
      <c r="N315" s="190" t="s">
        <v>43</v>
      </c>
      <c r="O315" s="56"/>
      <c r="P315" s="154">
        <f>O315*H315</f>
        <v>0</v>
      </c>
      <c r="Q315" s="154">
        <v>0</v>
      </c>
      <c r="R315" s="154">
        <f>Q315*H315</f>
        <v>0</v>
      </c>
      <c r="S315" s="154">
        <v>0</v>
      </c>
      <c r="T315" s="155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56" t="s">
        <v>240</v>
      </c>
      <c r="AT315" s="156" t="s">
        <v>241</v>
      </c>
      <c r="AU315" s="156" t="s">
        <v>82</v>
      </c>
      <c r="AY315" s="20" t="s">
        <v>195</v>
      </c>
      <c r="BE315" s="157">
        <f>IF(N315="základní",J315,0)</f>
        <v>0</v>
      </c>
      <c r="BF315" s="157">
        <f>IF(N315="snížená",J315,0)</f>
        <v>0</v>
      </c>
      <c r="BG315" s="157">
        <f>IF(N315="zákl. přenesená",J315,0)</f>
        <v>0</v>
      </c>
      <c r="BH315" s="157">
        <f>IF(N315="sníž. přenesená",J315,0)</f>
        <v>0</v>
      </c>
      <c r="BI315" s="157">
        <f>IF(N315="nulová",J315,0)</f>
        <v>0</v>
      </c>
      <c r="BJ315" s="20" t="s">
        <v>80</v>
      </c>
      <c r="BK315" s="157">
        <f>ROUND(I315*H315,2)</f>
        <v>0</v>
      </c>
      <c r="BL315" s="20" t="s">
        <v>201</v>
      </c>
      <c r="BM315" s="156" t="s">
        <v>543</v>
      </c>
    </row>
    <row r="316" spans="1:65" s="2" customFormat="1" ht="49.05" customHeight="1">
      <c r="A316" s="35"/>
      <c r="B316" s="143"/>
      <c r="C316" s="144" t="s">
        <v>544</v>
      </c>
      <c r="D316" s="144" t="s">
        <v>197</v>
      </c>
      <c r="E316" s="145" t="s">
        <v>545</v>
      </c>
      <c r="F316" s="146" t="s">
        <v>546</v>
      </c>
      <c r="G316" s="147" t="s">
        <v>287</v>
      </c>
      <c r="H316" s="148">
        <v>3</v>
      </c>
      <c r="I316" s="149"/>
      <c r="J316" s="150">
        <f>ROUND(I316*H316,2)</f>
        <v>0</v>
      </c>
      <c r="K316" s="151"/>
      <c r="L316" s="36"/>
      <c r="M316" s="152" t="s">
        <v>3</v>
      </c>
      <c r="N316" s="153" t="s">
        <v>43</v>
      </c>
      <c r="O316" s="56"/>
      <c r="P316" s="154">
        <f>O316*H316</f>
        <v>0</v>
      </c>
      <c r="Q316" s="154">
        <v>6.8000000000000005E-4</v>
      </c>
      <c r="R316" s="154">
        <f>Q316*H316</f>
        <v>2.0400000000000001E-3</v>
      </c>
      <c r="S316" s="154">
        <v>0</v>
      </c>
      <c r="T316" s="155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56" t="s">
        <v>201</v>
      </c>
      <c r="AT316" s="156" t="s">
        <v>197</v>
      </c>
      <c r="AU316" s="156" t="s">
        <v>82</v>
      </c>
      <c r="AY316" s="20" t="s">
        <v>195</v>
      </c>
      <c r="BE316" s="157">
        <f>IF(N316="základní",J316,0)</f>
        <v>0</v>
      </c>
      <c r="BF316" s="157">
        <f>IF(N316="snížená",J316,0)</f>
        <v>0</v>
      </c>
      <c r="BG316" s="157">
        <f>IF(N316="zákl. přenesená",J316,0)</f>
        <v>0</v>
      </c>
      <c r="BH316" s="157">
        <f>IF(N316="sníž. přenesená",J316,0)</f>
        <v>0</v>
      </c>
      <c r="BI316" s="157">
        <f>IF(N316="nulová",J316,0)</f>
        <v>0</v>
      </c>
      <c r="BJ316" s="20" t="s">
        <v>80</v>
      </c>
      <c r="BK316" s="157">
        <f>ROUND(I316*H316,2)</f>
        <v>0</v>
      </c>
      <c r="BL316" s="20" t="s">
        <v>201</v>
      </c>
      <c r="BM316" s="156" t="s">
        <v>547</v>
      </c>
    </row>
    <row r="317" spans="1:65" s="2" customFormat="1">
      <c r="A317" s="35"/>
      <c r="B317" s="36"/>
      <c r="C317" s="35"/>
      <c r="D317" s="158" t="s">
        <v>203</v>
      </c>
      <c r="E317" s="35"/>
      <c r="F317" s="159" t="s">
        <v>548</v>
      </c>
      <c r="G317" s="35"/>
      <c r="H317" s="35"/>
      <c r="I317" s="160"/>
      <c r="J317" s="35"/>
      <c r="K317" s="35"/>
      <c r="L317" s="36"/>
      <c r="M317" s="161"/>
      <c r="N317" s="162"/>
      <c r="O317" s="56"/>
      <c r="P317" s="56"/>
      <c r="Q317" s="56"/>
      <c r="R317" s="56"/>
      <c r="S317" s="56"/>
      <c r="T317" s="57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20" t="s">
        <v>203</v>
      </c>
      <c r="AU317" s="20" t="s">
        <v>82</v>
      </c>
    </row>
    <row r="318" spans="1:65" s="2" customFormat="1" ht="24.15" customHeight="1">
      <c r="A318" s="35"/>
      <c r="B318" s="143"/>
      <c r="C318" s="180" t="s">
        <v>549</v>
      </c>
      <c r="D318" s="180" t="s">
        <v>241</v>
      </c>
      <c r="E318" s="181" t="s">
        <v>550</v>
      </c>
      <c r="F318" s="182" t="s">
        <v>551</v>
      </c>
      <c r="G318" s="183" t="s">
        <v>287</v>
      </c>
      <c r="H318" s="184">
        <v>2</v>
      </c>
      <c r="I318" s="185"/>
      <c r="J318" s="186">
        <f>ROUND(I318*H318,2)</f>
        <v>0</v>
      </c>
      <c r="K318" s="187"/>
      <c r="L318" s="188"/>
      <c r="M318" s="189" t="s">
        <v>3</v>
      </c>
      <c r="N318" s="190" t="s">
        <v>43</v>
      </c>
      <c r="O318" s="56"/>
      <c r="P318" s="154">
        <f>O318*H318</f>
        <v>0</v>
      </c>
      <c r="Q318" s="154">
        <v>0</v>
      </c>
      <c r="R318" s="154">
        <f>Q318*H318</f>
        <v>0</v>
      </c>
      <c r="S318" s="154">
        <v>0</v>
      </c>
      <c r="T318" s="155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56" t="s">
        <v>240</v>
      </c>
      <c r="AT318" s="156" t="s">
        <v>241</v>
      </c>
      <c r="AU318" s="156" t="s">
        <v>82</v>
      </c>
      <c r="AY318" s="20" t="s">
        <v>195</v>
      </c>
      <c r="BE318" s="157">
        <f>IF(N318="základní",J318,0)</f>
        <v>0</v>
      </c>
      <c r="BF318" s="157">
        <f>IF(N318="snížená",J318,0)</f>
        <v>0</v>
      </c>
      <c r="BG318" s="157">
        <f>IF(N318="zákl. přenesená",J318,0)</f>
        <v>0</v>
      </c>
      <c r="BH318" s="157">
        <f>IF(N318="sníž. přenesená",J318,0)</f>
        <v>0</v>
      </c>
      <c r="BI318" s="157">
        <f>IF(N318="nulová",J318,0)</f>
        <v>0</v>
      </c>
      <c r="BJ318" s="20" t="s">
        <v>80</v>
      </c>
      <c r="BK318" s="157">
        <f>ROUND(I318*H318,2)</f>
        <v>0</v>
      </c>
      <c r="BL318" s="20" t="s">
        <v>201</v>
      </c>
      <c r="BM318" s="156" t="s">
        <v>552</v>
      </c>
    </row>
    <row r="319" spans="1:65" s="2" customFormat="1" ht="24.15" customHeight="1">
      <c r="A319" s="35"/>
      <c r="B319" s="143"/>
      <c r="C319" s="180" t="s">
        <v>553</v>
      </c>
      <c r="D319" s="180" t="s">
        <v>241</v>
      </c>
      <c r="E319" s="181" t="s">
        <v>554</v>
      </c>
      <c r="F319" s="182" t="s">
        <v>555</v>
      </c>
      <c r="G319" s="183" t="s">
        <v>287</v>
      </c>
      <c r="H319" s="184">
        <v>1</v>
      </c>
      <c r="I319" s="185"/>
      <c r="J319" s="186">
        <f>ROUND(I319*H319,2)</f>
        <v>0</v>
      </c>
      <c r="K319" s="187"/>
      <c r="L319" s="188"/>
      <c r="M319" s="189" t="s">
        <v>3</v>
      </c>
      <c r="N319" s="190" t="s">
        <v>43</v>
      </c>
      <c r="O319" s="56"/>
      <c r="P319" s="154">
        <f>O319*H319</f>
        <v>0</v>
      </c>
      <c r="Q319" s="154">
        <v>0</v>
      </c>
      <c r="R319" s="154">
        <f>Q319*H319</f>
        <v>0</v>
      </c>
      <c r="S319" s="154">
        <v>0</v>
      </c>
      <c r="T319" s="155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56" t="s">
        <v>240</v>
      </c>
      <c r="AT319" s="156" t="s">
        <v>241</v>
      </c>
      <c r="AU319" s="156" t="s">
        <v>82</v>
      </c>
      <c r="AY319" s="20" t="s">
        <v>195</v>
      </c>
      <c r="BE319" s="157">
        <f>IF(N319="základní",J319,0)</f>
        <v>0</v>
      </c>
      <c r="BF319" s="157">
        <f>IF(N319="snížená",J319,0)</f>
        <v>0</v>
      </c>
      <c r="BG319" s="157">
        <f>IF(N319="zákl. přenesená",J319,0)</f>
        <v>0</v>
      </c>
      <c r="BH319" s="157">
        <f>IF(N319="sníž. přenesená",J319,0)</f>
        <v>0</v>
      </c>
      <c r="BI319" s="157">
        <f>IF(N319="nulová",J319,0)</f>
        <v>0</v>
      </c>
      <c r="BJ319" s="20" t="s">
        <v>80</v>
      </c>
      <c r="BK319" s="157">
        <f>ROUND(I319*H319,2)</f>
        <v>0</v>
      </c>
      <c r="BL319" s="20" t="s">
        <v>201</v>
      </c>
      <c r="BM319" s="156" t="s">
        <v>556</v>
      </c>
    </row>
    <row r="320" spans="1:65" s="2" customFormat="1" ht="37.799999999999997" customHeight="1">
      <c r="A320" s="35"/>
      <c r="B320" s="143"/>
      <c r="C320" s="144" t="s">
        <v>557</v>
      </c>
      <c r="D320" s="144" t="s">
        <v>197</v>
      </c>
      <c r="E320" s="145" t="s">
        <v>558</v>
      </c>
      <c r="F320" s="146" t="s">
        <v>559</v>
      </c>
      <c r="G320" s="147" t="s">
        <v>287</v>
      </c>
      <c r="H320" s="148">
        <v>20.95</v>
      </c>
      <c r="I320" s="149"/>
      <c r="J320" s="150">
        <f>ROUND(I320*H320,2)</f>
        <v>0</v>
      </c>
      <c r="K320" s="151"/>
      <c r="L320" s="36"/>
      <c r="M320" s="152" t="s">
        <v>3</v>
      </c>
      <c r="N320" s="153" t="s">
        <v>43</v>
      </c>
      <c r="O320" s="56"/>
      <c r="P320" s="154">
        <f>O320*H320</f>
        <v>0</v>
      </c>
      <c r="Q320" s="154">
        <v>1.0000000000000001E-5</v>
      </c>
      <c r="R320" s="154">
        <f>Q320*H320</f>
        <v>2.095E-4</v>
      </c>
      <c r="S320" s="154">
        <v>0</v>
      </c>
      <c r="T320" s="155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56" t="s">
        <v>201</v>
      </c>
      <c r="AT320" s="156" t="s">
        <v>197</v>
      </c>
      <c r="AU320" s="156" t="s">
        <v>82</v>
      </c>
      <c r="AY320" s="20" t="s">
        <v>195</v>
      </c>
      <c r="BE320" s="157">
        <f>IF(N320="základní",J320,0)</f>
        <v>0</v>
      </c>
      <c r="BF320" s="157">
        <f>IF(N320="snížená",J320,0)</f>
        <v>0</v>
      </c>
      <c r="BG320" s="157">
        <f>IF(N320="zákl. přenesená",J320,0)</f>
        <v>0</v>
      </c>
      <c r="BH320" s="157">
        <f>IF(N320="sníž. přenesená",J320,0)</f>
        <v>0</v>
      </c>
      <c r="BI320" s="157">
        <f>IF(N320="nulová",J320,0)</f>
        <v>0</v>
      </c>
      <c r="BJ320" s="20" t="s">
        <v>80</v>
      </c>
      <c r="BK320" s="157">
        <f>ROUND(I320*H320,2)</f>
        <v>0</v>
      </c>
      <c r="BL320" s="20" t="s">
        <v>201</v>
      </c>
      <c r="BM320" s="156" t="s">
        <v>560</v>
      </c>
    </row>
    <row r="321" spans="1:65" s="2" customFormat="1">
      <c r="A321" s="35"/>
      <c r="B321" s="36"/>
      <c r="C321" s="35"/>
      <c r="D321" s="158" t="s">
        <v>203</v>
      </c>
      <c r="E321" s="35"/>
      <c r="F321" s="159" t="s">
        <v>561</v>
      </c>
      <c r="G321" s="35"/>
      <c r="H321" s="35"/>
      <c r="I321" s="160"/>
      <c r="J321" s="35"/>
      <c r="K321" s="35"/>
      <c r="L321" s="36"/>
      <c r="M321" s="161"/>
      <c r="N321" s="162"/>
      <c r="O321" s="56"/>
      <c r="P321" s="56"/>
      <c r="Q321" s="56"/>
      <c r="R321" s="56"/>
      <c r="S321" s="56"/>
      <c r="T321" s="57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20" t="s">
        <v>203</v>
      </c>
      <c r="AU321" s="20" t="s">
        <v>82</v>
      </c>
    </row>
    <row r="322" spans="1:65" s="13" customFormat="1">
      <c r="B322" s="163"/>
      <c r="D322" s="164" t="s">
        <v>205</v>
      </c>
      <c r="E322" s="165" t="s">
        <v>3</v>
      </c>
      <c r="F322" s="166" t="s">
        <v>562</v>
      </c>
      <c r="H322" s="167">
        <v>20.95</v>
      </c>
      <c r="I322" s="168"/>
      <c r="L322" s="163"/>
      <c r="M322" s="169"/>
      <c r="N322" s="170"/>
      <c r="O322" s="170"/>
      <c r="P322" s="170"/>
      <c r="Q322" s="170"/>
      <c r="R322" s="170"/>
      <c r="S322" s="170"/>
      <c r="T322" s="171"/>
      <c r="AT322" s="165" t="s">
        <v>205</v>
      </c>
      <c r="AU322" s="165" t="s">
        <v>82</v>
      </c>
      <c r="AV322" s="13" t="s">
        <v>82</v>
      </c>
      <c r="AW322" s="13" t="s">
        <v>33</v>
      </c>
      <c r="AX322" s="13" t="s">
        <v>80</v>
      </c>
      <c r="AY322" s="165" t="s">
        <v>195</v>
      </c>
    </row>
    <row r="323" spans="1:65" s="2" customFormat="1" ht="37.799999999999997" customHeight="1">
      <c r="A323" s="35"/>
      <c r="B323" s="143"/>
      <c r="C323" s="144" t="s">
        <v>563</v>
      </c>
      <c r="D323" s="144" t="s">
        <v>197</v>
      </c>
      <c r="E323" s="145" t="s">
        <v>564</v>
      </c>
      <c r="F323" s="146" t="s">
        <v>565</v>
      </c>
      <c r="G323" s="147" t="s">
        <v>287</v>
      </c>
      <c r="H323" s="148">
        <v>103.703</v>
      </c>
      <c r="I323" s="149"/>
      <c r="J323" s="150">
        <f>ROUND(I323*H323,2)</f>
        <v>0</v>
      </c>
      <c r="K323" s="151"/>
      <c r="L323" s="36"/>
      <c r="M323" s="152" t="s">
        <v>3</v>
      </c>
      <c r="N323" s="153" t="s">
        <v>43</v>
      </c>
      <c r="O323" s="56"/>
      <c r="P323" s="154">
        <f>O323*H323</f>
        <v>0</v>
      </c>
      <c r="Q323" s="154">
        <v>2.0000000000000002E-5</v>
      </c>
      <c r="R323" s="154">
        <f>Q323*H323</f>
        <v>2.0740600000000004E-3</v>
      </c>
      <c r="S323" s="154">
        <v>0</v>
      </c>
      <c r="T323" s="155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56" t="s">
        <v>201</v>
      </c>
      <c r="AT323" s="156" t="s">
        <v>197</v>
      </c>
      <c r="AU323" s="156" t="s">
        <v>82</v>
      </c>
      <c r="AY323" s="20" t="s">
        <v>195</v>
      </c>
      <c r="BE323" s="157">
        <f>IF(N323="základní",J323,0)</f>
        <v>0</v>
      </c>
      <c r="BF323" s="157">
        <f>IF(N323="snížená",J323,0)</f>
        <v>0</v>
      </c>
      <c r="BG323" s="157">
        <f>IF(N323="zákl. přenesená",J323,0)</f>
        <v>0</v>
      </c>
      <c r="BH323" s="157">
        <f>IF(N323="sníž. přenesená",J323,0)</f>
        <v>0</v>
      </c>
      <c r="BI323" s="157">
        <f>IF(N323="nulová",J323,0)</f>
        <v>0</v>
      </c>
      <c r="BJ323" s="20" t="s">
        <v>80</v>
      </c>
      <c r="BK323" s="157">
        <f>ROUND(I323*H323,2)</f>
        <v>0</v>
      </c>
      <c r="BL323" s="20" t="s">
        <v>201</v>
      </c>
      <c r="BM323" s="156" t="s">
        <v>566</v>
      </c>
    </row>
    <row r="324" spans="1:65" s="2" customFormat="1">
      <c r="A324" s="35"/>
      <c r="B324" s="36"/>
      <c r="C324" s="35"/>
      <c r="D324" s="158" t="s">
        <v>203</v>
      </c>
      <c r="E324" s="35"/>
      <c r="F324" s="159" t="s">
        <v>567</v>
      </c>
      <c r="G324" s="35"/>
      <c r="H324" s="35"/>
      <c r="I324" s="160"/>
      <c r="J324" s="35"/>
      <c r="K324" s="35"/>
      <c r="L324" s="36"/>
      <c r="M324" s="161"/>
      <c r="N324" s="162"/>
      <c r="O324" s="56"/>
      <c r="P324" s="56"/>
      <c r="Q324" s="56"/>
      <c r="R324" s="56"/>
      <c r="S324" s="56"/>
      <c r="T324" s="57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T324" s="20" t="s">
        <v>203</v>
      </c>
      <c r="AU324" s="20" t="s">
        <v>82</v>
      </c>
    </row>
    <row r="325" spans="1:65" s="13" customFormat="1">
      <c r="B325" s="163"/>
      <c r="D325" s="164" t="s">
        <v>205</v>
      </c>
      <c r="E325" s="165" t="s">
        <v>3</v>
      </c>
      <c r="F325" s="166" t="s">
        <v>568</v>
      </c>
      <c r="H325" s="167">
        <v>25.14</v>
      </c>
      <c r="I325" s="168"/>
      <c r="L325" s="163"/>
      <c r="M325" s="169"/>
      <c r="N325" s="170"/>
      <c r="O325" s="170"/>
      <c r="P325" s="170"/>
      <c r="Q325" s="170"/>
      <c r="R325" s="170"/>
      <c r="S325" s="170"/>
      <c r="T325" s="171"/>
      <c r="AT325" s="165" t="s">
        <v>205</v>
      </c>
      <c r="AU325" s="165" t="s">
        <v>82</v>
      </c>
      <c r="AV325" s="13" t="s">
        <v>82</v>
      </c>
      <c r="AW325" s="13" t="s">
        <v>33</v>
      </c>
      <c r="AX325" s="13" t="s">
        <v>72</v>
      </c>
      <c r="AY325" s="165" t="s">
        <v>195</v>
      </c>
    </row>
    <row r="326" spans="1:65" s="13" customFormat="1" ht="20.399999999999999">
      <c r="B326" s="163"/>
      <c r="D326" s="164" t="s">
        <v>205</v>
      </c>
      <c r="E326" s="165" t="s">
        <v>3</v>
      </c>
      <c r="F326" s="166" t="s">
        <v>569</v>
      </c>
      <c r="H326" s="167">
        <v>78.563000000000002</v>
      </c>
      <c r="I326" s="168"/>
      <c r="L326" s="163"/>
      <c r="M326" s="169"/>
      <c r="N326" s="170"/>
      <c r="O326" s="170"/>
      <c r="P326" s="170"/>
      <c r="Q326" s="170"/>
      <c r="R326" s="170"/>
      <c r="S326" s="170"/>
      <c r="T326" s="171"/>
      <c r="AT326" s="165" t="s">
        <v>205</v>
      </c>
      <c r="AU326" s="165" t="s">
        <v>82</v>
      </c>
      <c r="AV326" s="13" t="s">
        <v>82</v>
      </c>
      <c r="AW326" s="13" t="s">
        <v>33</v>
      </c>
      <c r="AX326" s="13" t="s">
        <v>72</v>
      </c>
      <c r="AY326" s="165" t="s">
        <v>195</v>
      </c>
    </row>
    <row r="327" spans="1:65" s="14" customFormat="1">
      <c r="B327" s="172"/>
      <c r="D327" s="164" t="s">
        <v>205</v>
      </c>
      <c r="E327" s="173" t="s">
        <v>3</v>
      </c>
      <c r="F327" s="174" t="s">
        <v>207</v>
      </c>
      <c r="H327" s="175">
        <v>103.703</v>
      </c>
      <c r="I327" s="176"/>
      <c r="L327" s="172"/>
      <c r="M327" s="177"/>
      <c r="N327" s="178"/>
      <c r="O327" s="178"/>
      <c r="P327" s="178"/>
      <c r="Q327" s="178"/>
      <c r="R327" s="178"/>
      <c r="S327" s="178"/>
      <c r="T327" s="179"/>
      <c r="AT327" s="173" t="s">
        <v>205</v>
      </c>
      <c r="AU327" s="173" t="s">
        <v>82</v>
      </c>
      <c r="AV327" s="14" t="s">
        <v>208</v>
      </c>
      <c r="AW327" s="14" t="s">
        <v>33</v>
      </c>
      <c r="AX327" s="14" t="s">
        <v>80</v>
      </c>
      <c r="AY327" s="173" t="s">
        <v>195</v>
      </c>
    </row>
    <row r="328" spans="1:65" s="2" customFormat="1" ht="33" customHeight="1">
      <c r="A328" s="35"/>
      <c r="B328" s="143"/>
      <c r="C328" s="144" t="s">
        <v>570</v>
      </c>
      <c r="D328" s="144" t="s">
        <v>197</v>
      </c>
      <c r="E328" s="145" t="s">
        <v>571</v>
      </c>
      <c r="F328" s="146" t="s">
        <v>572</v>
      </c>
      <c r="G328" s="147" t="s">
        <v>287</v>
      </c>
      <c r="H328" s="148">
        <v>20.95</v>
      </c>
      <c r="I328" s="149"/>
      <c r="J328" s="150">
        <f>ROUND(I328*H328,2)</f>
        <v>0</v>
      </c>
      <c r="K328" s="151"/>
      <c r="L328" s="36"/>
      <c r="M328" s="152" t="s">
        <v>3</v>
      </c>
      <c r="N328" s="153" t="s">
        <v>43</v>
      </c>
      <c r="O328" s="56"/>
      <c r="P328" s="154">
        <f>O328*H328</f>
        <v>0</v>
      </c>
      <c r="Q328" s="154">
        <v>1E-4</v>
      </c>
      <c r="R328" s="154">
        <f>Q328*H328</f>
        <v>2.0950000000000001E-3</v>
      </c>
      <c r="S328" s="154">
        <v>0</v>
      </c>
      <c r="T328" s="155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56" t="s">
        <v>201</v>
      </c>
      <c r="AT328" s="156" t="s">
        <v>197</v>
      </c>
      <c r="AU328" s="156" t="s">
        <v>82</v>
      </c>
      <c r="AY328" s="20" t="s">
        <v>195</v>
      </c>
      <c r="BE328" s="157">
        <f>IF(N328="základní",J328,0)</f>
        <v>0</v>
      </c>
      <c r="BF328" s="157">
        <f>IF(N328="snížená",J328,0)</f>
        <v>0</v>
      </c>
      <c r="BG328" s="157">
        <f>IF(N328="zákl. přenesená",J328,0)</f>
        <v>0</v>
      </c>
      <c r="BH328" s="157">
        <f>IF(N328="sníž. přenesená",J328,0)</f>
        <v>0</v>
      </c>
      <c r="BI328" s="157">
        <f>IF(N328="nulová",J328,0)</f>
        <v>0</v>
      </c>
      <c r="BJ328" s="20" t="s">
        <v>80</v>
      </c>
      <c r="BK328" s="157">
        <f>ROUND(I328*H328,2)</f>
        <v>0</v>
      </c>
      <c r="BL328" s="20" t="s">
        <v>201</v>
      </c>
      <c r="BM328" s="156" t="s">
        <v>573</v>
      </c>
    </row>
    <row r="329" spans="1:65" s="2" customFormat="1">
      <c r="A329" s="35"/>
      <c r="B329" s="36"/>
      <c r="C329" s="35"/>
      <c r="D329" s="158" t="s">
        <v>203</v>
      </c>
      <c r="E329" s="35"/>
      <c r="F329" s="159" t="s">
        <v>574</v>
      </c>
      <c r="G329" s="35"/>
      <c r="H329" s="35"/>
      <c r="I329" s="160"/>
      <c r="J329" s="35"/>
      <c r="K329" s="35"/>
      <c r="L329" s="36"/>
      <c r="M329" s="161"/>
      <c r="N329" s="162"/>
      <c r="O329" s="56"/>
      <c r="P329" s="56"/>
      <c r="Q329" s="56"/>
      <c r="R329" s="56"/>
      <c r="S329" s="56"/>
      <c r="T329" s="57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20" t="s">
        <v>203</v>
      </c>
      <c r="AU329" s="20" t="s">
        <v>82</v>
      </c>
    </row>
    <row r="330" spans="1:65" s="13" customFormat="1">
      <c r="B330" s="163"/>
      <c r="D330" s="164" t="s">
        <v>205</v>
      </c>
      <c r="E330" s="165" t="s">
        <v>3</v>
      </c>
      <c r="F330" s="166" t="s">
        <v>562</v>
      </c>
      <c r="H330" s="167">
        <v>20.95</v>
      </c>
      <c r="I330" s="168"/>
      <c r="L330" s="163"/>
      <c r="M330" s="169"/>
      <c r="N330" s="170"/>
      <c r="O330" s="170"/>
      <c r="P330" s="170"/>
      <c r="Q330" s="170"/>
      <c r="R330" s="170"/>
      <c r="S330" s="170"/>
      <c r="T330" s="171"/>
      <c r="AT330" s="165" t="s">
        <v>205</v>
      </c>
      <c r="AU330" s="165" t="s">
        <v>82</v>
      </c>
      <c r="AV330" s="13" t="s">
        <v>82</v>
      </c>
      <c r="AW330" s="13" t="s">
        <v>33</v>
      </c>
      <c r="AX330" s="13" t="s">
        <v>80</v>
      </c>
      <c r="AY330" s="165" t="s">
        <v>195</v>
      </c>
    </row>
    <row r="331" spans="1:65" s="2" customFormat="1" ht="33" customHeight="1">
      <c r="A331" s="35"/>
      <c r="B331" s="143"/>
      <c r="C331" s="144" t="s">
        <v>575</v>
      </c>
      <c r="D331" s="144" t="s">
        <v>197</v>
      </c>
      <c r="E331" s="145" t="s">
        <v>576</v>
      </c>
      <c r="F331" s="146" t="s">
        <v>577</v>
      </c>
      <c r="G331" s="147" t="s">
        <v>287</v>
      </c>
      <c r="H331" s="148">
        <v>25.14</v>
      </c>
      <c r="I331" s="149"/>
      <c r="J331" s="150">
        <f>ROUND(I331*H331,2)</f>
        <v>0</v>
      </c>
      <c r="K331" s="151"/>
      <c r="L331" s="36"/>
      <c r="M331" s="152" t="s">
        <v>3</v>
      </c>
      <c r="N331" s="153" t="s">
        <v>43</v>
      </c>
      <c r="O331" s="56"/>
      <c r="P331" s="154">
        <f>O331*H331</f>
        <v>0</v>
      </c>
      <c r="Q331" s="154">
        <v>2.7999999999999998E-4</v>
      </c>
      <c r="R331" s="154">
        <f>Q331*H331</f>
        <v>7.0391999999999998E-3</v>
      </c>
      <c r="S331" s="154">
        <v>0</v>
      </c>
      <c r="T331" s="155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56" t="s">
        <v>201</v>
      </c>
      <c r="AT331" s="156" t="s">
        <v>197</v>
      </c>
      <c r="AU331" s="156" t="s">
        <v>82</v>
      </c>
      <c r="AY331" s="20" t="s">
        <v>195</v>
      </c>
      <c r="BE331" s="157">
        <f>IF(N331="základní",J331,0)</f>
        <v>0</v>
      </c>
      <c r="BF331" s="157">
        <f>IF(N331="snížená",J331,0)</f>
        <v>0</v>
      </c>
      <c r="BG331" s="157">
        <f>IF(N331="zákl. přenesená",J331,0)</f>
        <v>0</v>
      </c>
      <c r="BH331" s="157">
        <f>IF(N331="sníž. přenesená",J331,0)</f>
        <v>0</v>
      </c>
      <c r="BI331" s="157">
        <f>IF(N331="nulová",J331,0)</f>
        <v>0</v>
      </c>
      <c r="BJ331" s="20" t="s">
        <v>80</v>
      </c>
      <c r="BK331" s="157">
        <f>ROUND(I331*H331,2)</f>
        <v>0</v>
      </c>
      <c r="BL331" s="20" t="s">
        <v>201</v>
      </c>
      <c r="BM331" s="156" t="s">
        <v>578</v>
      </c>
    </row>
    <row r="332" spans="1:65" s="2" customFormat="1">
      <c r="A332" s="35"/>
      <c r="B332" s="36"/>
      <c r="C332" s="35"/>
      <c r="D332" s="158" t="s">
        <v>203</v>
      </c>
      <c r="E332" s="35"/>
      <c r="F332" s="159" t="s">
        <v>579</v>
      </c>
      <c r="G332" s="35"/>
      <c r="H332" s="35"/>
      <c r="I332" s="160"/>
      <c r="J332" s="35"/>
      <c r="K332" s="35"/>
      <c r="L332" s="36"/>
      <c r="M332" s="161"/>
      <c r="N332" s="162"/>
      <c r="O332" s="56"/>
      <c r="P332" s="56"/>
      <c r="Q332" s="56"/>
      <c r="R332" s="56"/>
      <c r="S332" s="56"/>
      <c r="T332" s="57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T332" s="20" t="s">
        <v>203</v>
      </c>
      <c r="AU332" s="20" t="s">
        <v>82</v>
      </c>
    </row>
    <row r="333" spans="1:65" s="13" customFormat="1">
      <c r="B333" s="163"/>
      <c r="D333" s="164" t="s">
        <v>205</v>
      </c>
      <c r="E333" s="165" t="s">
        <v>3</v>
      </c>
      <c r="F333" s="166" t="s">
        <v>568</v>
      </c>
      <c r="H333" s="167">
        <v>25.14</v>
      </c>
      <c r="I333" s="168"/>
      <c r="L333" s="163"/>
      <c r="M333" s="169"/>
      <c r="N333" s="170"/>
      <c r="O333" s="170"/>
      <c r="P333" s="170"/>
      <c r="Q333" s="170"/>
      <c r="R333" s="170"/>
      <c r="S333" s="170"/>
      <c r="T333" s="171"/>
      <c r="AT333" s="165" t="s">
        <v>205</v>
      </c>
      <c r="AU333" s="165" t="s">
        <v>82</v>
      </c>
      <c r="AV333" s="13" t="s">
        <v>82</v>
      </c>
      <c r="AW333" s="13" t="s">
        <v>33</v>
      </c>
      <c r="AX333" s="13" t="s">
        <v>80</v>
      </c>
      <c r="AY333" s="165" t="s">
        <v>195</v>
      </c>
    </row>
    <row r="334" spans="1:65" s="2" customFormat="1" ht="24.15" customHeight="1">
      <c r="A334" s="35"/>
      <c r="B334" s="143"/>
      <c r="C334" s="144" t="s">
        <v>580</v>
      </c>
      <c r="D334" s="144" t="s">
        <v>197</v>
      </c>
      <c r="E334" s="145" t="s">
        <v>581</v>
      </c>
      <c r="F334" s="146" t="s">
        <v>582</v>
      </c>
      <c r="G334" s="147" t="s">
        <v>200</v>
      </c>
      <c r="H334" s="148">
        <v>0.39600000000000002</v>
      </c>
      <c r="I334" s="149"/>
      <c r="J334" s="150">
        <f>ROUND(I334*H334,2)</f>
        <v>0</v>
      </c>
      <c r="K334" s="151"/>
      <c r="L334" s="36"/>
      <c r="M334" s="152" t="s">
        <v>3</v>
      </c>
      <c r="N334" s="153" t="s">
        <v>43</v>
      </c>
      <c r="O334" s="56"/>
      <c r="P334" s="154">
        <f>O334*H334</f>
        <v>0</v>
      </c>
      <c r="Q334" s="154">
        <v>0</v>
      </c>
      <c r="R334" s="154">
        <f>Q334*H334</f>
        <v>0</v>
      </c>
      <c r="S334" s="154">
        <v>2.4</v>
      </c>
      <c r="T334" s="155">
        <f>S334*H334</f>
        <v>0.95040000000000002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56" t="s">
        <v>291</v>
      </c>
      <c r="AT334" s="156" t="s">
        <v>197</v>
      </c>
      <c r="AU334" s="156" t="s">
        <v>82</v>
      </c>
      <c r="AY334" s="20" t="s">
        <v>195</v>
      </c>
      <c r="BE334" s="157">
        <f>IF(N334="základní",J334,0)</f>
        <v>0</v>
      </c>
      <c r="BF334" s="157">
        <f>IF(N334="snížená",J334,0)</f>
        <v>0</v>
      </c>
      <c r="BG334" s="157">
        <f>IF(N334="zákl. přenesená",J334,0)</f>
        <v>0</v>
      </c>
      <c r="BH334" s="157">
        <f>IF(N334="sníž. přenesená",J334,0)</f>
        <v>0</v>
      </c>
      <c r="BI334" s="157">
        <f>IF(N334="nulová",J334,0)</f>
        <v>0</v>
      </c>
      <c r="BJ334" s="20" t="s">
        <v>80</v>
      </c>
      <c r="BK334" s="157">
        <f>ROUND(I334*H334,2)</f>
        <v>0</v>
      </c>
      <c r="BL334" s="20" t="s">
        <v>291</v>
      </c>
      <c r="BM334" s="156" t="s">
        <v>583</v>
      </c>
    </row>
    <row r="335" spans="1:65" s="2" customFormat="1">
      <c r="A335" s="35"/>
      <c r="B335" s="36"/>
      <c r="C335" s="35"/>
      <c r="D335" s="158" t="s">
        <v>203</v>
      </c>
      <c r="E335" s="35"/>
      <c r="F335" s="159" t="s">
        <v>584</v>
      </c>
      <c r="G335" s="35"/>
      <c r="H335" s="35"/>
      <c r="I335" s="160"/>
      <c r="J335" s="35"/>
      <c r="K335" s="35"/>
      <c r="L335" s="36"/>
      <c r="M335" s="161"/>
      <c r="N335" s="162"/>
      <c r="O335" s="56"/>
      <c r="P335" s="56"/>
      <c r="Q335" s="56"/>
      <c r="R335" s="56"/>
      <c r="S335" s="56"/>
      <c r="T335" s="57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20" t="s">
        <v>203</v>
      </c>
      <c r="AU335" s="20" t="s">
        <v>82</v>
      </c>
    </row>
    <row r="336" spans="1:65" s="13" customFormat="1">
      <c r="B336" s="163"/>
      <c r="D336" s="164" t="s">
        <v>205</v>
      </c>
      <c r="E336" s="165" t="s">
        <v>3</v>
      </c>
      <c r="F336" s="166" t="s">
        <v>585</v>
      </c>
      <c r="H336" s="167">
        <v>0.39600000000000002</v>
      </c>
      <c r="I336" s="168"/>
      <c r="L336" s="163"/>
      <c r="M336" s="169"/>
      <c r="N336" s="170"/>
      <c r="O336" s="170"/>
      <c r="P336" s="170"/>
      <c r="Q336" s="170"/>
      <c r="R336" s="170"/>
      <c r="S336" s="170"/>
      <c r="T336" s="171"/>
      <c r="AT336" s="165" t="s">
        <v>205</v>
      </c>
      <c r="AU336" s="165" t="s">
        <v>82</v>
      </c>
      <c r="AV336" s="13" t="s">
        <v>82</v>
      </c>
      <c r="AW336" s="13" t="s">
        <v>33</v>
      </c>
      <c r="AX336" s="13" t="s">
        <v>80</v>
      </c>
      <c r="AY336" s="165" t="s">
        <v>195</v>
      </c>
    </row>
    <row r="337" spans="1:65" s="2" customFormat="1" ht="24.15" customHeight="1">
      <c r="A337" s="35"/>
      <c r="B337" s="143"/>
      <c r="C337" s="144" t="s">
        <v>586</v>
      </c>
      <c r="D337" s="144" t="s">
        <v>197</v>
      </c>
      <c r="E337" s="145" t="s">
        <v>587</v>
      </c>
      <c r="F337" s="146" t="s">
        <v>588</v>
      </c>
      <c r="G337" s="147" t="s">
        <v>262</v>
      </c>
      <c r="H337" s="148">
        <v>7.1820000000000004</v>
      </c>
      <c r="I337" s="149"/>
      <c r="J337" s="150">
        <f>ROUND(I337*H337,2)</f>
        <v>0</v>
      </c>
      <c r="K337" s="151"/>
      <c r="L337" s="36"/>
      <c r="M337" s="152" t="s">
        <v>3</v>
      </c>
      <c r="N337" s="153" t="s">
        <v>43</v>
      </c>
      <c r="O337" s="56"/>
      <c r="P337" s="154">
        <f>O337*H337</f>
        <v>0</v>
      </c>
      <c r="Q337" s="154">
        <v>0</v>
      </c>
      <c r="R337" s="154">
        <f>Q337*H337</f>
        <v>0</v>
      </c>
      <c r="S337" s="154">
        <v>0.15</v>
      </c>
      <c r="T337" s="155">
        <f>S337*H337</f>
        <v>1.0772999999999999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56" t="s">
        <v>201</v>
      </c>
      <c r="AT337" s="156" t="s">
        <v>197</v>
      </c>
      <c r="AU337" s="156" t="s">
        <v>82</v>
      </c>
      <c r="AY337" s="20" t="s">
        <v>195</v>
      </c>
      <c r="BE337" s="157">
        <f>IF(N337="základní",J337,0)</f>
        <v>0</v>
      </c>
      <c r="BF337" s="157">
        <f>IF(N337="snížená",J337,0)</f>
        <v>0</v>
      </c>
      <c r="BG337" s="157">
        <f>IF(N337="zákl. přenesená",J337,0)</f>
        <v>0</v>
      </c>
      <c r="BH337" s="157">
        <f>IF(N337="sníž. přenesená",J337,0)</f>
        <v>0</v>
      </c>
      <c r="BI337" s="157">
        <f>IF(N337="nulová",J337,0)</f>
        <v>0</v>
      </c>
      <c r="BJ337" s="20" t="s">
        <v>80</v>
      </c>
      <c r="BK337" s="157">
        <f>ROUND(I337*H337,2)</f>
        <v>0</v>
      </c>
      <c r="BL337" s="20" t="s">
        <v>201</v>
      </c>
      <c r="BM337" s="156" t="s">
        <v>589</v>
      </c>
    </row>
    <row r="338" spans="1:65" s="2" customFormat="1">
      <c r="A338" s="35"/>
      <c r="B338" s="36"/>
      <c r="C338" s="35"/>
      <c r="D338" s="158" t="s">
        <v>203</v>
      </c>
      <c r="E338" s="35"/>
      <c r="F338" s="159" t="s">
        <v>590</v>
      </c>
      <c r="G338" s="35"/>
      <c r="H338" s="35"/>
      <c r="I338" s="160"/>
      <c r="J338" s="35"/>
      <c r="K338" s="35"/>
      <c r="L338" s="36"/>
      <c r="M338" s="161"/>
      <c r="N338" s="162"/>
      <c r="O338" s="56"/>
      <c r="P338" s="56"/>
      <c r="Q338" s="56"/>
      <c r="R338" s="56"/>
      <c r="S338" s="56"/>
      <c r="T338" s="57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T338" s="20" t="s">
        <v>203</v>
      </c>
      <c r="AU338" s="20" t="s">
        <v>82</v>
      </c>
    </row>
    <row r="339" spans="1:65" s="13" customFormat="1">
      <c r="B339" s="163"/>
      <c r="D339" s="164" t="s">
        <v>205</v>
      </c>
      <c r="E339" s="165" t="s">
        <v>3</v>
      </c>
      <c r="F339" s="166" t="s">
        <v>591</v>
      </c>
      <c r="H339" s="167">
        <v>7.1820000000000004</v>
      </c>
      <c r="I339" s="168"/>
      <c r="L339" s="163"/>
      <c r="M339" s="169"/>
      <c r="N339" s="170"/>
      <c r="O339" s="170"/>
      <c r="P339" s="170"/>
      <c r="Q339" s="170"/>
      <c r="R339" s="170"/>
      <c r="S339" s="170"/>
      <c r="T339" s="171"/>
      <c r="AT339" s="165" t="s">
        <v>205</v>
      </c>
      <c r="AU339" s="165" t="s">
        <v>82</v>
      </c>
      <c r="AV339" s="13" t="s">
        <v>82</v>
      </c>
      <c r="AW339" s="13" t="s">
        <v>33</v>
      </c>
      <c r="AX339" s="13" t="s">
        <v>80</v>
      </c>
      <c r="AY339" s="165" t="s">
        <v>195</v>
      </c>
    </row>
    <row r="340" spans="1:65" s="2" customFormat="1" ht="24.15" customHeight="1">
      <c r="A340" s="35"/>
      <c r="B340" s="143"/>
      <c r="C340" s="144" t="s">
        <v>592</v>
      </c>
      <c r="D340" s="144" t="s">
        <v>197</v>
      </c>
      <c r="E340" s="145" t="s">
        <v>593</v>
      </c>
      <c r="F340" s="146" t="s">
        <v>594</v>
      </c>
      <c r="G340" s="147" t="s">
        <v>262</v>
      </c>
      <c r="H340" s="148">
        <v>8.1560000000000006</v>
      </c>
      <c r="I340" s="149"/>
      <c r="J340" s="150">
        <f>ROUND(I340*H340,2)</f>
        <v>0</v>
      </c>
      <c r="K340" s="151"/>
      <c r="L340" s="36"/>
      <c r="M340" s="152" t="s">
        <v>3</v>
      </c>
      <c r="N340" s="153" t="s">
        <v>43</v>
      </c>
      <c r="O340" s="56"/>
      <c r="P340" s="154">
        <f>O340*H340</f>
        <v>0</v>
      </c>
      <c r="Q340" s="154">
        <v>0</v>
      </c>
      <c r="R340" s="154">
        <f>Q340*H340</f>
        <v>0</v>
      </c>
      <c r="S340" s="154">
        <v>0.09</v>
      </c>
      <c r="T340" s="155">
        <f>S340*H340</f>
        <v>0.73404000000000003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56" t="s">
        <v>201</v>
      </c>
      <c r="AT340" s="156" t="s">
        <v>197</v>
      </c>
      <c r="AU340" s="156" t="s">
        <v>82</v>
      </c>
      <c r="AY340" s="20" t="s">
        <v>195</v>
      </c>
      <c r="BE340" s="157">
        <f>IF(N340="základní",J340,0)</f>
        <v>0</v>
      </c>
      <c r="BF340" s="157">
        <f>IF(N340="snížená",J340,0)</f>
        <v>0</v>
      </c>
      <c r="BG340" s="157">
        <f>IF(N340="zákl. přenesená",J340,0)</f>
        <v>0</v>
      </c>
      <c r="BH340" s="157">
        <f>IF(N340="sníž. přenesená",J340,0)</f>
        <v>0</v>
      </c>
      <c r="BI340" s="157">
        <f>IF(N340="nulová",J340,0)</f>
        <v>0</v>
      </c>
      <c r="BJ340" s="20" t="s">
        <v>80</v>
      </c>
      <c r="BK340" s="157">
        <f>ROUND(I340*H340,2)</f>
        <v>0</v>
      </c>
      <c r="BL340" s="20" t="s">
        <v>201</v>
      </c>
      <c r="BM340" s="156" t="s">
        <v>595</v>
      </c>
    </row>
    <row r="341" spans="1:65" s="2" customFormat="1">
      <c r="A341" s="35"/>
      <c r="B341" s="36"/>
      <c r="C341" s="35"/>
      <c r="D341" s="158" t="s">
        <v>203</v>
      </c>
      <c r="E341" s="35"/>
      <c r="F341" s="159" t="s">
        <v>596</v>
      </c>
      <c r="G341" s="35"/>
      <c r="H341" s="35"/>
      <c r="I341" s="160"/>
      <c r="J341" s="35"/>
      <c r="K341" s="35"/>
      <c r="L341" s="36"/>
      <c r="M341" s="161"/>
      <c r="N341" s="162"/>
      <c r="O341" s="56"/>
      <c r="P341" s="56"/>
      <c r="Q341" s="56"/>
      <c r="R341" s="56"/>
      <c r="S341" s="56"/>
      <c r="T341" s="57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20" t="s">
        <v>203</v>
      </c>
      <c r="AU341" s="20" t="s">
        <v>82</v>
      </c>
    </row>
    <row r="342" spans="1:65" s="13" customFormat="1">
      <c r="B342" s="163"/>
      <c r="D342" s="164" t="s">
        <v>205</v>
      </c>
      <c r="E342" s="165" t="s">
        <v>3</v>
      </c>
      <c r="F342" s="166" t="s">
        <v>597</v>
      </c>
      <c r="H342" s="167">
        <v>4.5110000000000001</v>
      </c>
      <c r="I342" s="168"/>
      <c r="L342" s="163"/>
      <c r="M342" s="169"/>
      <c r="N342" s="170"/>
      <c r="O342" s="170"/>
      <c r="P342" s="170"/>
      <c r="Q342" s="170"/>
      <c r="R342" s="170"/>
      <c r="S342" s="170"/>
      <c r="T342" s="171"/>
      <c r="AT342" s="165" t="s">
        <v>205</v>
      </c>
      <c r="AU342" s="165" t="s">
        <v>82</v>
      </c>
      <c r="AV342" s="13" t="s">
        <v>82</v>
      </c>
      <c r="AW342" s="13" t="s">
        <v>33</v>
      </c>
      <c r="AX342" s="13" t="s">
        <v>72</v>
      </c>
      <c r="AY342" s="165" t="s">
        <v>195</v>
      </c>
    </row>
    <row r="343" spans="1:65" s="13" customFormat="1">
      <c r="B343" s="163"/>
      <c r="D343" s="164" t="s">
        <v>205</v>
      </c>
      <c r="E343" s="165" t="s">
        <v>3</v>
      </c>
      <c r="F343" s="166" t="s">
        <v>598</v>
      </c>
      <c r="H343" s="167">
        <v>3.645</v>
      </c>
      <c r="I343" s="168"/>
      <c r="L343" s="163"/>
      <c r="M343" s="169"/>
      <c r="N343" s="170"/>
      <c r="O343" s="170"/>
      <c r="P343" s="170"/>
      <c r="Q343" s="170"/>
      <c r="R343" s="170"/>
      <c r="S343" s="170"/>
      <c r="T343" s="171"/>
      <c r="AT343" s="165" t="s">
        <v>205</v>
      </c>
      <c r="AU343" s="165" t="s">
        <v>82</v>
      </c>
      <c r="AV343" s="13" t="s">
        <v>82</v>
      </c>
      <c r="AW343" s="13" t="s">
        <v>33</v>
      </c>
      <c r="AX343" s="13" t="s">
        <v>72</v>
      </c>
      <c r="AY343" s="165" t="s">
        <v>195</v>
      </c>
    </row>
    <row r="344" spans="1:65" s="14" customFormat="1">
      <c r="B344" s="172"/>
      <c r="D344" s="164" t="s">
        <v>205</v>
      </c>
      <c r="E344" s="173" t="s">
        <v>3</v>
      </c>
      <c r="F344" s="174" t="s">
        <v>207</v>
      </c>
      <c r="H344" s="175">
        <v>8.1560000000000006</v>
      </c>
      <c r="I344" s="176"/>
      <c r="L344" s="172"/>
      <c r="M344" s="177"/>
      <c r="N344" s="178"/>
      <c r="O344" s="178"/>
      <c r="P344" s="178"/>
      <c r="Q344" s="178"/>
      <c r="R344" s="178"/>
      <c r="S344" s="178"/>
      <c r="T344" s="179"/>
      <c r="AT344" s="173" t="s">
        <v>205</v>
      </c>
      <c r="AU344" s="173" t="s">
        <v>82</v>
      </c>
      <c r="AV344" s="14" t="s">
        <v>208</v>
      </c>
      <c r="AW344" s="14" t="s">
        <v>33</v>
      </c>
      <c r="AX344" s="14" t="s">
        <v>80</v>
      </c>
      <c r="AY344" s="173" t="s">
        <v>195</v>
      </c>
    </row>
    <row r="345" spans="1:65" s="2" customFormat="1" ht="24.15" customHeight="1">
      <c r="A345" s="35"/>
      <c r="B345" s="143"/>
      <c r="C345" s="144" t="s">
        <v>599</v>
      </c>
      <c r="D345" s="144" t="s">
        <v>197</v>
      </c>
      <c r="E345" s="145" t="s">
        <v>600</v>
      </c>
      <c r="F345" s="146" t="s">
        <v>601</v>
      </c>
      <c r="G345" s="147" t="s">
        <v>200</v>
      </c>
      <c r="H345" s="148">
        <v>1.5669999999999999</v>
      </c>
      <c r="I345" s="149"/>
      <c r="J345" s="150">
        <f>ROUND(I345*H345,2)</f>
        <v>0</v>
      </c>
      <c r="K345" s="151"/>
      <c r="L345" s="36"/>
      <c r="M345" s="152" t="s">
        <v>3</v>
      </c>
      <c r="N345" s="153" t="s">
        <v>43</v>
      </c>
      <c r="O345" s="56"/>
      <c r="P345" s="154">
        <f>O345*H345</f>
        <v>0</v>
      </c>
      <c r="Q345" s="154">
        <v>0</v>
      </c>
      <c r="R345" s="154">
        <f>Q345*H345</f>
        <v>0</v>
      </c>
      <c r="S345" s="154">
        <v>2.4</v>
      </c>
      <c r="T345" s="155">
        <f>S345*H345</f>
        <v>3.7607999999999997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56" t="s">
        <v>201</v>
      </c>
      <c r="AT345" s="156" t="s">
        <v>197</v>
      </c>
      <c r="AU345" s="156" t="s">
        <v>82</v>
      </c>
      <c r="AY345" s="20" t="s">
        <v>195</v>
      </c>
      <c r="BE345" s="157">
        <f>IF(N345="základní",J345,0)</f>
        <v>0</v>
      </c>
      <c r="BF345" s="157">
        <f>IF(N345="snížená",J345,0)</f>
        <v>0</v>
      </c>
      <c r="BG345" s="157">
        <f>IF(N345="zákl. přenesená",J345,0)</f>
        <v>0</v>
      </c>
      <c r="BH345" s="157">
        <f>IF(N345="sníž. přenesená",J345,0)</f>
        <v>0</v>
      </c>
      <c r="BI345" s="157">
        <f>IF(N345="nulová",J345,0)</f>
        <v>0</v>
      </c>
      <c r="BJ345" s="20" t="s">
        <v>80</v>
      </c>
      <c r="BK345" s="157">
        <f>ROUND(I345*H345,2)</f>
        <v>0</v>
      </c>
      <c r="BL345" s="20" t="s">
        <v>201</v>
      </c>
      <c r="BM345" s="156" t="s">
        <v>602</v>
      </c>
    </row>
    <row r="346" spans="1:65" s="2" customFormat="1">
      <c r="A346" s="35"/>
      <c r="B346" s="36"/>
      <c r="C346" s="35"/>
      <c r="D346" s="158" t="s">
        <v>203</v>
      </c>
      <c r="E346" s="35"/>
      <c r="F346" s="159" t="s">
        <v>603</v>
      </c>
      <c r="G346" s="35"/>
      <c r="H346" s="35"/>
      <c r="I346" s="160"/>
      <c r="J346" s="35"/>
      <c r="K346" s="35"/>
      <c r="L346" s="36"/>
      <c r="M346" s="161"/>
      <c r="N346" s="162"/>
      <c r="O346" s="56"/>
      <c r="P346" s="56"/>
      <c r="Q346" s="56"/>
      <c r="R346" s="56"/>
      <c r="S346" s="56"/>
      <c r="T346" s="57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20" t="s">
        <v>203</v>
      </c>
      <c r="AU346" s="20" t="s">
        <v>82</v>
      </c>
    </row>
    <row r="347" spans="1:65" s="13" customFormat="1">
      <c r="B347" s="163"/>
      <c r="D347" s="164" t="s">
        <v>205</v>
      </c>
      <c r="E347" s="165" t="s">
        <v>3</v>
      </c>
      <c r="F347" s="166" t="s">
        <v>342</v>
      </c>
      <c r="H347" s="167">
        <v>1.5669999999999999</v>
      </c>
      <c r="I347" s="168"/>
      <c r="L347" s="163"/>
      <c r="M347" s="169"/>
      <c r="N347" s="170"/>
      <c r="O347" s="170"/>
      <c r="P347" s="170"/>
      <c r="Q347" s="170"/>
      <c r="R347" s="170"/>
      <c r="S347" s="170"/>
      <c r="T347" s="171"/>
      <c r="AT347" s="165" t="s">
        <v>205</v>
      </c>
      <c r="AU347" s="165" t="s">
        <v>82</v>
      </c>
      <c r="AV347" s="13" t="s">
        <v>82</v>
      </c>
      <c r="AW347" s="13" t="s">
        <v>33</v>
      </c>
      <c r="AX347" s="13" t="s">
        <v>80</v>
      </c>
      <c r="AY347" s="165" t="s">
        <v>195</v>
      </c>
    </row>
    <row r="348" spans="1:65" s="2" customFormat="1" ht="37.799999999999997" customHeight="1">
      <c r="A348" s="35"/>
      <c r="B348" s="143"/>
      <c r="C348" s="144" t="s">
        <v>604</v>
      </c>
      <c r="D348" s="144" t="s">
        <v>197</v>
      </c>
      <c r="E348" s="145" t="s">
        <v>605</v>
      </c>
      <c r="F348" s="146" t="s">
        <v>606</v>
      </c>
      <c r="G348" s="147" t="s">
        <v>200</v>
      </c>
      <c r="H348" s="148">
        <v>11.695</v>
      </c>
      <c r="I348" s="149"/>
      <c r="J348" s="150">
        <f>ROUND(I348*H348,2)</f>
        <v>0</v>
      </c>
      <c r="K348" s="151"/>
      <c r="L348" s="36"/>
      <c r="M348" s="152" t="s">
        <v>3</v>
      </c>
      <c r="N348" s="153" t="s">
        <v>43</v>
      </c>
      <c r="O348" s="56"/>
      <c r="P348" s="154">
        <f>O348*H348</f>
        <v>0</v>
      </c>
      <c r="Q348" s="154">
        <v>0</v>
      </c>
      <c r="R348" s="154">
        <f>Q348*H348</f>
        <v>0</v>
      </c>
      <c r="S348" s="154">
        <v>0.7</v>
      </c>
      <c r="T348" s="155">
        <f>S348*H348</f>
        <v>8.1865000000000006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56" t="s">
        <v>201</v>
      </c>
      <c r="AT348" s="156" t="s">
        <v>197</v>
      </c>
      <c r="AU348" s="156" t="s">
        <v>82</v>
      </c>
      <c r="AY348" s="20" t="s">
        <v>195</v>
      </c>
      <c r="BE348" s="157">
        <f>IF(N348="základní",J348,0)</f>
        <v>0</v>
      </c>
      <c r="BF348" s="157">
        <f>IF(N348="snížená",J348,0)</f>
        <v>0</v>
      </c>
      <c r="BG348" s="157">
        <f>IF(N348="zákl. přenesená",J348,0)</f>
        <v>0</v>
      </c>
      <c r="BH348" s="157">
        <f>IF(N348="sníž. přenesená",J348,0)</f>
        <v>0</v>
      </c>
      <c r="BI348" s="157">
        <f>IF(N348="nulová",J348,0)</f>
        <v>0</v>
      </c>
      <c r="BJ348" s="20" t="s">
        <v>80</v>
      </c>
      <c r="BK348" s="157">
        <f>ROUND(I348*H348,2)</f>
        <v>0</v>
      </c>
      <c r="BL348" s="20" t="s">
        <v>201</v>
      </c>
      <c r="BM348" s="156" t="s">
        <v>607</v>
      </c>
    </row>
    <row r="349" spans="1:65" s="2" customFormat="1">
      <c r="A349" s="35"/>
      <c r="B349" s="36"/>
      <c r="C349" s="35"/>
      <c r="D349" s="158" t="s">
        <v>203</v>
      </c>
      <c r="E349" s="35"/>
      <c r="F349" s="159" t="s">
        <v>608</v>
      </c>
      <c r="G349" s="35"/>
      <c r="H349" s="35"/>
      <c r="I349" s="160"/>
      <c r="J349" s="35"/>
      <c r="K349" s="35"/>
      <c r="L349" s="36"/>
      <c r="M349" s="161"/>
      <c r="N349" s="162"/>
      <c r="O349" s="56"/>
      <c r="P349" s="56"/>
      <c r="Q349" s="56"/>
      <c r="R349" s="56"/>
      <c r="S349" s="56"/>
      <c r="T349" s="57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T349" s="20" t="s">
        <v>203</v>
      </c>
      <c r="AU349" s="20" t="s">
        <v>82</v>
      </c>
    </row>
    <row r="350" spans="1:65" s="13" customFormat="1">
      <c r="B350" s="163"/>
      <c r="D350" s="164" t="s">
        <v>205</v>
      </c>
      <c r="E350" s="165" t="s">
        <v>3</v>
      </c>
      <c r="F350" s="166" t="s">
        <v>609</v>
      </c>
      <c r="H350" s="167">
        <v>1.7030000000000001</v>
      </c>
      <c r="I350" s="168"/>
      <c r="L350" s="163"/>
      <c r="M350" s="169"/>
      <c r="N350" s="170"/>
      <c r="O350" s="170"/>
      <c r="P350" s="170"/>
      <c r="Q350" s="170"/>
      <c r="R350" s="170"/>
      <c r="S350" s="170"/>
      <c r="T350" s="171"/>
      <c r="AT350" s="165" t="s">
        <v>205</v>
      </c>
      <c r="AU350" s="165" t="s">
        <v>82</v>
      </c>
      <c r="AV350" s="13" t="s">
        <v>82</v>
      </c>
      <c r="AW350" s="13" t="s">
        <v>33</v>
      </c>
      <c r="AX350" s="13" t="s">
        <v>72</v>
      </c>
      <c r="AY350" s="165" t="s">
        <v>195</v>
      </c>
    </row>
    <row r="351" spans="1:65" s="13" customFormat="1">
      <c r="B351" s="163"/>
      <c r="D351" s="164" t="s">
        <v>205</v>
      </c>
      <c r="E351" s="165" t="s">
        <v>3</v>
      </c>
      <c r="F351" s="166" t="s">
        <v>610</v>
      </c>
      <c r="H351" s="167">
        <v>7.657</v>
      </c>
      <c r="I351" s="168"/>
      <c r="L351" s="163"/>
      <c r="M351" s="169"/>
      <c r="N351" s="170"/>
      <c r="O351" s="170"/>
      <c r="P351" s="170"/>
      <c r="Q351" s="170"/>
      <c r="R351" s="170"/>
      <c r="S351" s="170"/>
      <c r="T351" s="171"/>
      <c r="AT351" s="165" t="s">
        <v>205</v>
      </c>
      <c r="AU351" s="165" t="s">
        <v>82</v>
      </c>
      <c r="AV351" s="13" t="s">
        <v>82</v>
      </c>
      <c r="AW351" s="13" t="s">
        <v>33</v>
      </c>
      <c r="AX351" s="13" t="s">
        <v>72</v>
      </c>
      <c r="AY351" s="165" t="s">
        <v>195</v>
      </c>
    </row>
    <row r="352" spans="1:65" s="13" customFormat="1">
      <c r="B352" s="163"/>
      <c r="D352" s="164" t="s">
        <v>205</v>
      </c>
      <c r="E352" s="165" t="s">
        <v>3</v>
      </c>
      <c r="F352" s="166" t="s">
        <v>611</v>
      </c>
      <c r="H352" s="167">
        <v>2.335</v>
      </c>
      <c r="I352" s="168"/>
      <c r="L352" s="163"/>
      <c r="M352" s="169"/>
      <c r="N352" s="170"/>
      <c r="O352" s="170"/>
      <c r="P352" s="170"/>
      <c r="Q352" s="170"/>
      <c r="R352" s="170"/>
      <c r="S352" s="170"/>
      <c r="T352" s="171"/>
      <c r="AT352" s="165" t="s">
        <v>205</v>
      </c>
      <c r="AU352" s="165" t="s">
        <v>82</v>
      </c>
      <c r="AV352" s="13" t="s">
        <v>82</v>
      </c>
      <c r="AW352" s="13" t="s">
        <v>33</v>
      </c>
      <c r="AX352" s="13" t="s">
        <v>72</v>
      </c>
      <c r="AY352" s="165" t="s">
        <v>195</v>
      </c>
    </row>
    <row r="353" spans="1:65" s="14" customFormat="1">
      <c r="B353" s="172"/>
      <c r="D353" s="164" t="s">
        <v>205</v>
      </c>
      <c r="E353" s="173" t="s">
        <v>3</v>
      </c>
      <c r="F353" s="174" t="s">
        <v>207</v>
      </c>
      <c r="H353" s="175">
        <v>11.695</v>
      </c>
      <c r="I353" s="176"/>
      <c r="L353" s="172"/>
      <c r="M353" s="177"/>
      <c r="N353" s="178"/>
      <c r="O353" s="178"/>
      <c r="P353" s="178"/>
      <c r="Q353" s="178"/>
      <c r="R353" s="178"/>
      <c r="S353" s="178"/>
      <c r="T353" s="179"/>
      <c r="AT353" s="173" t="s">
        <v>205</v>
      </c>
      <c r="AU353" s="173" t="s">
        <v>82</v>
      </c>
      <c r="AV353" s="14" t="s">
        <v>208</v>
      </c>
      <c r="AW353" s="14" t="s">
        <v>33</v>
      </c>
      <c r="AX353" s="14" t="s">
        <v>80</v>
      </c>
      <c r="AY353" s="173" t="s">
        <v>195</v>
      </c>
    </row>
    <row r="354" spans="1:65" s="2" customFormat="1" ht="49.05" customHeight="1">
      <c r="A354" s="35"/>
      <c r="B354" s="143"/>
      <c r="C354" s="144" t="s">
        <v>612</v>
      </c>
      <c r="D354" s="144" t="s">
        <v>197</v>
      </c>
      <c r="E354" s="145" t="s">
        <v>613</v>
      </c>
      <c r="F354" s="146" t="s">
        <v>614</v>
      </c>
      <c r="G354" s="147" t="s">
        <v>262</v>
      </c>
      <c r="H354" s="148">
        <v>15.439</v>
      </c>
      <c r="I354" s="149"/>
      <c r="J354" s="150">
        <f>ROUND(I354*H354,2)</f>
        <v>0</v>
      </c>
      <c r="K354" s="151"/>
      <c r="L354" s="36"/>
      <c r="M354" s="152" t="s">
        <v>3</v>
      </c>
      <c r="N354" s="153" t="s">
        <v>43</v>
      </c>
      <c r="O354" s="56"/>
      <c r="P354" s="154">
        <f>O354*H354</f>
        <v>0</v>
      </c>
      <c r="Q354" s="154">
        <v>0</v>
      </c>
      <c r="R354" s="154">
        <f>Q354*H354</f>
        <v>0</v>
      </c>
      <c r="S354" s="154">
        <v>5.5E-2</v>
      </c>
      <c r="T354" s="155">
        <f>S354*H354</f>
        <v>0.84914500000000004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56" t="s">
        <v>201</v>
      </c>
      <c r="AT354" s="156" t="s">
        <v>197</v>
      </c>
      <c r="AU354" s="156" t="s">
        <v>82</v>
      </c>
      <c r="AY354" s="20" t="s">
        <v>195</v>
      </c>
      <c r="BE354" s="157">
        <f>IF(N354="základní",J354,0)</f>
        <v>0</v>
      </c>
      <c r="BF354" s="157">
        <f>IF(N354="snížená",J354,0)</f>
        <v>0</v>
      </c>
      <c r="BG354" s="157">
        <f>IF(N354="zákl. přenesená",J354,0)</f>
        <v>0</v>
      </c>
      <c r="BH354" s="157">
        <f>IF(N354="sníž. přenesená",J354,0)</f>
        <v>0</v>
      </c>
      <c r="BI354" s="157">
        <f>IF(N354="nulová",J354,0)</f>
        <v>0</v>
      </c>
      <c r="BJ354" s="20" t="s">
        <v>80</v>
      </c>
      <c r="BK354" s="157">
        <f>ROUND(I354*H354,2)</f>
        <v>0</v>
      </c>
      <c r="BL354" s="20" t="s">
        <v>201</v>
      </c>
      <c r="BM354" s="156" t="s">
        <v>615</v>
      </c>
    </row>
    <row r="355" spans="1:65" s="2" customFormat="1">
      <c r="A355" s="35"/>
      <c r="B355" s="36"/>
      <c r="C355" s="35"/>
      <c r="D355" s="158" t="s">
        <v>203</v>
      </c>
      <c r="E355" s="35"/>
      <c r="F355" s="159" t="s">
        <v>616</v>
      </c>
      <c r="G355" s="35"/>
      <c r="H355" s="35"/>
      <c r="I355" s="160"/>
      <c r="J355" s="35"/>
      <c r="K355" s="35"/>
      <c r="L355" s="36"/>
      <c r="M355" s="161"/>
      <c r="N355" s="162"/>
      <c r="O355" s="56"/>
      <c r="P355" s="56"/>
      <c r="Q355" s="56"/>
      <c r="R355" s="56"/>
      <c r="S355" s="56"/>
      <c r="T355" s="57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T355" s="20" t="s">
        <v>203</v>
      </c>
      <c r="AU355" s="20" t="s">
        <v>82</v>
      </c>
    </row>
    <row r="356" spans="1:65" s="13" customFormat="1">
      <c r="B356" s="163"/>
      <c r="D356" s="164" t="s">
        <v>205</v>
      </c>
      <c r="E356" s="165" t="s">
        <v>3</v>
      </c>
      <c r="F356" s="166" t="s">
        <v>617</v>
      </c>
      <c r="H356" s="167">
        <v>4.9459999999999997</v>
      </c>
      <c r="I356" s="168"/>
      <c r="L356" s="163"/>
      <c r="M356" s="169"/>
      <c r="N356" s="170"/>
      <c r="O356" s="170"/>
      <c r="P356" s="170"/>
      <c r="Q356" s="170"/>
      <c r="R356" s="170"/>
      <c r="S356" s="170"/>
      <c r="T356" s="171"/>
      <c r="AT356" s="165" t="s">
        <v>205</v>
      </c>
      <c r="AU356" s="165" t="s">
        <v>82</v>
      </c>
      <c r="AV356" s="13" t="s">
        <v>82</v>
      </c>
      <c r="AW356" s="13" t="s">
        <v>33</v>
      </c>
      <c r="AX356" s="13" t="s">
        <v>72</v>
      </c>
      <c r="AY356" s="165" t="s">
        <v>195</v>
      </c>
    </row>
    <row r="357" spans="1:65" s="13" customFormat="1">
      <c r="B357" s="163"/>
      <c r="D357" s="164" t="s">
        <v>205</v>
      </c>
      <c r="E357" s="165" t="s">
        <v>3</v>
      </c>
      <c r="F357" s="166" t="s">
        <v>428</v>
      </c>
      <c r="H357" s="167">
        <v>7.1870000000000003</v>
      </c>
      <c r="I357" s="168"/>
      <c r="L357" s="163"/>
      <c r="M357" s="169"/>
      <c r="N357" s="170"/>
      <c r="O357" s="170"/>
      <c r="P357" s="170"/>
      <c r="Q357" s="170"/>
      <c r="R357" s="170"/>
      <c r="S357" s="170"/>
      <c r="T357" s="171"/>
      <c r="AT357" s="165" t="s">
        <v>205</v>
      </c>
      <c r="AU357" s="165" t="s">
        <v>82</v>
      </c>
      <c r="AV357" s="13" t="s">
        <v>82</v>
      </c>
      <c r="AW357" s="13" t="s">
        <v>33</v>
      </c>
      <c r="AX357" s="13" t="s">
        <v>72</v>
      </c>
      <c r="AY357" s="165" t="s">
        <v>195</v>
      </c>
    </row>
    <row r="358" spans="1:65" s="13" customFormat="1">
      <c r="B358" s="163"/>
      <c r="D358" s="164" t="s">
        <v>205</v>
      </c>
      <c r="E358" s="165" t="s">
        <v>3</v>
      </c>
      <c r="F358" s="166" t="s">
        <v>429</v>
      </c>
      <c r="H358" s="167">
        <v>3.306</v>
      </c>
      <c r="I358" s="168"/>
      <c r="L358" s="163"/>
      <c r="M358" s="169"/>
      <c r="N358" s="170"/>
      <c r="O358" s="170"/>
      <c r="P358" s="170"/>
      <c r="Q358" s="170"/>
      <c r="R358" s="170"/>
      <c r="S358" s="170"/>
      <c r="T358" s="171"/>
      <c r="AT358" s="165" t="s">
        <v>205</v>
      </c>
      <c r="AU358" s="165" t="s">
        <v>82</v>
      </c>
      <c r="AV358" s="13" t="s">
        <v>82</v>
      </c>
      <c r="AW358" s="13" t="s">
        <v>33</v>
      </c>
      <c r="AX358" s="13" t="s">
        <v>72</v>
      </c>
      <c r="AY358" s="165" t="s">
        <v>195</v>
      </c>
    </row>
    <row r="359" spans="1:65" s="14" customFormat="1">
      <c r="B359" s="172"/>
      <c r="D359" s="164" t="s">
        <v>205</v>
      </c>
      <c r="E359" s="173" t="s">
        <v>93</v>
      </c>
      <c r="F359" s="174" t="s">
        <v>207</v>
      </c>
      <c r="H359" s="175">
        <v>15.439</v>
      </c>
      <c r="I359" s="176"/>
      <c r="L359" s="172"/>
      <c r="M359" s="177"/>
      <c r="N359" s="178"/>
      <c r="O359" s="178"/>
      <c r="P359" s="178"/>
      <c r="Q359" s="178"/>
      <c r="R359" s="178"/>
      <c r="S359" s="178"/>
      <c r="T359" s="179"/>
      <c r="AT359" s="173" t="s">
        <v>205</v>
      </c>
      <c r="AU359" s="173" t="s">
        <v>82</v>
      </c>
      <c r="AV359" s="14" t="s">
        <v>208</v>
      </c>
      <c r="AW359" s="14" t="s">
        <v>33</v>
      </c>
      <c r="AX359" s="14" t="s">
        <v>80</v>
      </c>
      <c r="AY359" s="173" t="s">
        <v>195</v>
      </c>
    </row>
    <row r="360" spans="1:65" s="2" customFormat="1" ht="33" customHeight="1">
      <c r="A360" s="35"/>
      <c r="B360" s="143"/>
      <c r="C360" s="144" t="s">
        <v>618</v>
      </c>
      <c r="D360" s="144" t="s">
        <v>197</v>
      </c>
      <c r="E360" s="145" t="s">
        <v>619</v>
      </c>
      <c r="F360" s="146" t="s">
        <v>620</v>
      </c>
      <c r="G360" s="147" t="s">
        <v>262</v>
      </c>
      <c r="H360" s="148">
        <v>6.3689999999999998</v>
      </c>
      <c r="I360" s="149"/>
      <c r="J360" s="150">
        <f>ROUND(I360*H360,2)</f>
        <v>0</v>
      </c>
      <c r="K360" s="151"/>
      <c r="L360" s="36"/>
      <c r="M360" s="152" t="s">
        <v>3</v>
      </c>
      <c r="N360" s="153" t="s">
        <v>43</v>
      </c>
      <c r="O360" s="56"/>
      <c r="P360" s="154">
        <f>O360*H360</f>
        <v>0</v>
      </c>
      <c r="Q360" s="154">
        <v>0</v>
      </c>
      <c r="R360" s="154">
        <f>Q360*H360</f>
        <v>0</v>
      </c>
      <c r="S360" s="154">
        <v>4.2999999999999997E-2</v>
      </c>
      <c r="T360" s="155">
        <f>S360*H360</f>
        <v>0.27386699999999997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156" t="s">
        <v>201</v>
      </c>
      <c r="AT360" s="156" t="s">
        <v>197</v>
      </c>
      <c r="AU360" s="156" t="s">
        <v>82</v>
      </c>
      <c r="AY360" s="20" t="s">
        <v>195</v>
      </c>
      <c r="BE360" s="157">
        <f>IF(N360="základní",J360,0)</f>
        <v>0</v>
      </c>
      <c r="BF360" s="157">
        <f>IF(N360="snížená",J360,0)</f>
        <v>0</v>
      </c>
      <c r="BG360" s="157">
        <f>IF(N360="zákl. přenesená",J360,0)</f>
        <v>0</v>
      </c>
      <c r="BH360" s="157">
        <f>IF(N360="sníž. přenesená",J360,0)</f>
        <v>0</v>
      </c>
      <c r="BI360" s="157">
        <f>IF(N360="nulová",J360,0)</f>
        <v>0</v>
      </c>
      <c r="BJ360" s="20" t="s">
        <v>80</v>
      </c>
      <c r="BK360" s="157">
        <f>ROUND(I360*H360,2)</f>
        <v>0</v>
      </c>
      <c r="BL360" s="20" t="s">
        <v>201</v>
      </c>
      <c r="BM360" s="156" t="s">
        <v>621</v>
      </c>
    </row>
    <row r="361" spans="1:65" s="2" customFormat="1">
      <c r="A361" s="35"/>
      <c r="B361" s="36"/>
      <c r="C361" s="35"/>
      <c r="D361" s="158" t="s">
        <v>203</v>
      </c>
      <c r="E361" s="35"/>
      <c r="F361" s="159" t="s">
        <v>622</v>
      </c>
      <c r="G361" s="35"/>
      <c r="H361" s="35"/>
      <c r="I361" s="160"/>
      <c r="J361" s="35"/>
      <c r="K361" s="35"/>
      <c r="L361" s="36"/>
      <c r="M361" s="161"/>
      <c r="N361" s="162"/>
      <c r="O361" s="56"/>
      <c r="P361" s="56"/>
      <c r="Q361" s="56"/>
      <c r="R361" s="56"/>
      <c r="S361" s="56"/>
      <c r="T361" s="57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T361" s="20" t="s">
        <v>203</v>
      </c>
      <c r="AU361" s="20" t="s">
        <v>82</v>
      </c>
    </row>
    <row r="362" spans="1:65" s="13" customFormat="1">
      <c r="B362" s="163"/>
      <c r="D362" s="164" t="s">
        <v>205</v>
      </c>
      <c r="E362" s="165" t="s">
        <v>3</v>
      </c>
      <c r="F362" s="166" t="s">
        <v>623</v>
      </c>
      <c r="H362" s="167">
        <v>6.3689999999999998</v>
      </c>
      <c r="I362" s="168"/>
      <c r="L362" s="163"/>
      <c r="M362" s="169"/>
      <c r="N362" s="170"/>
      <c r="O362" s="170"/>
      <c r="P362" s="170"/>
      <c r="Q362" s="170"/>
      <c r="R362" s="170"/>
      <c r="S362" s="170"/>
      <c r="T362" s="171"/>
      <c r="AT362" s="165" t="s">
        <v>205</v>
      </c>
      <c r="AU362" s="165" t="s">
        <v>82</v>
      </c>
      <c r="AV362" s="13" t="s">
        <v>82</v>
      </c>
      <c r="AW362" s="13" t="s">
        <v>33</v>
      </c>
      <c r="AX362" s="13" t="s">
        <v>80</v>
      </c>
      <c r="AY362" s="165" t="s">
        <v>195</v>
      </c>
    </row>
    <row r="363" spans="1:65" s="2" customFormat="1" ht="37.799999999999997" customHeight="1">
      <c r="A363" s="35"/>
      <c r="B363" s="143"/>
      <c r="C363" s="144" t="s">
        <v>624</v>
      </c>
      <c r="D363" s="144" t="s">
        <v>197</v>
      </c>
      <c r="E363" s="145" t="s">
        <v>625</v>
      </c>
      <c r="F363" s="146" t="s">
        <v>626</v>
      </c>
      <c r="G363" s="147" t="s">
        <v>287</v>
      </c>
      <c r="H363" s="148">
        <v>3</v>
      </c>
      <c r="I363" s="149"/>
      <c r="J363" s="150">
        <f>ROUND(I363*H363,2)</f>
        <v>0</v>
      </c>
      <c r="K363" s="151"/>
      <c r="L363" s="36"/>
      <c r="M363" s="152" t="s">
        <v>3</v>
      </c>
      <c r="N363" s="153" t="s">
        <v>43</v>
      </c>
      <c r="O363" s="56"/>
      <c r="P363" s="154">
        <f>O363*H363</f>
        <v>0</v>
      </c>
      <c r="Q363" s="154">
        <v>0</v>
      </c>
      <c r="R363" s="154">
        <f>Q363*H363</f>
        <v>0</v>
      </c>
      <c r="S363" s="154">
        <v>1.4999999999999999E-2</v>
      </c>
      <c r="T363" s="155">
        <f>S363*H363</f>
        <v>4.4999999999999998E-2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56" t="s">
        <v>201</v>
      </c>
      <c r="AT363" s="156" t="s">
        <v>197</v>
      </c>
      <c r="AU363" s="156" t="s">
        <v>82</v>
      </c>
      <c r="AY363" s="20" t="s">
        <v>195</v>
      </c>
      <c r="BE363" s="157">
        <f>IF(N363="základní",J363,0)</f>
        <v>0</v>
      </c>
      <c r="BF363" s="157">
        <f>IF(N363="snížená",J363,0)</f>
        <v>0</v>
      </c>
      <c r="BG363" s="157">
        <f>IF(N363="zákl. přenesená",J363,0)</f>
        <v>0</v>
      </c>
      <c r="BH363" s="157">
        <f>IF(N363="sníž. přenesená",J363,0)</f>
        <v>0</v>
      </c>
      <c r="BI363" s="157">
        <f>IF(N363="nulová",J363,0)</f>
        <v>0</v>
      </c>
      <c r="BJ363" s="20" t="s">
        <v>80</v>
      </c>
      <c r="BK363" s="157">
        <f>ROUND(I363*H363,2)</f>
        <v>0</v>
      </c>
      <c r="BL363" s="20" t="s">
        <v>201</v>
      </c>
      <c r="BM363" s="156" t="s">
        <v>627</v>
      </c>
    </row>
    <row r="364" spans="1:65" s="2" customFormat="1">
      <c r="A364" s="35"/>
      <c r="B364" s="36"/>
      <c r="C364" s="35"/>
      <c r="D364" s="158" t="s">
        <v>203</v>
      </c>
      <c r="E364" s="35"/>
      <c r="F364" s="159" t="s">
        <v>628</v>
      </c>
      <c r="G364" s="35"/>
      <c r="H364" s="35"/>
      <c r="I364" s="160"/>
      <c r="J364" s="35"/>
      <c r="K364" s="35"/>
      <c r="L364" s="36"/>
      <c r="M364" s="161"/>
      <c r="N364" s="162"/>
      <c r="O364" s="56"/>
      <c r="P364" s="56"/>
      <c r="Q364" s="56"/>
      <c r="R364" s="56"/>
      <c r="S364" s="56"/>
      <c r="T364" s="57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T364" s="20" t="s">
        <v>203</v>
      </c>
      <c r="AU364" s="20" t="s">
        <v>82</v>
      </c>
    </row>
    <row r="365" spans="1:65" s="13" customFormat="1">
      <c r="B365" s="163"/>
      <c r="D365" s="164" t="s">
        <v>205</v>
      </c>
      <c r="E365" s="165" t="s">
        <v>3</v>
      </c>
      <c r="F365" s="166" t="s">
        <v>533</v>
      </c>
      <c r="H365" s="167">
        <v>3</v>
      </c>
      <c r="I365" s="168"/>
      <c r="L365" s="163"/>
      <c r="M365" s="169"/>
      <c r="N365" s="170"/>
      <c r="O365" s="170"/>
      <c r="P365" s="170"/>
      <c r="Q365" s="170"/>
      <c r="R365" s="170"/>
      <c r="S365" s="170"/>
      <c r="T365" s="171"/>
      <c r="AT365" s="165" t="s">
        <v>205</v>
      </c>
      <c r="AU365" s="165" t="s">
        <v>82</v>
      </c>
      <c r="AV365" s="13" t="s">
        <v>82</v>
      </c>
      <c r="AW365" s="13" t="s">
        <v>33</v>
      </c>
      <c r="AX365" s="13" t="s">
        <v>80</v>
      </c>
      <c r="AY365" s="165" t="s">
        <v>195</v>
      </c>
    </row>
    <row r="366" spans="1:65" s="2" customFormat="1" ht="37.799999999999997" customHeight="1">
      <c r="A366" s="35"/>
      <c r="B366" s="143"/>
      <c r="C366" s="144" t="s">
        <v>629</v>
      </c>
      <c r="D366" s="144" t="s">
        <v>197</v>
      </c>
      <c r="E366" s="145" t="s">
        <v>630</v>
      </c>
      <c r="F366" s="146" t="s">
        <v>631</v>
      </c>
      <c r="G366" s="147" t="s">
        <v>287</v>
      </c>
      <c r="H366" s="148">
        <v>2</v>
      </c>
      <c r="I366" s="149"/>
      <c r="J366" s="150">
        <f>ROUND(I366*H366,2)</f>
        <v>0</v>
      </c>
      <c r="K366" s="151"/>
      <c r="L366" s="36"/>
      <c r="M366" s="152" t="s">
        <v>3</v>
      </c>
      <c r="N366" s="153" t="s">
        <v>43</v>
      </c>
      <c r="O366" s="56"/>
      <c r="P366" s="154">
        <f>O366*H366</f>
        <v>0</v>
      </c>
      <c r="Q366" s="154">
        <v>0</v>
      </c>
      <c r="R366" s="154">
        <f>Q366*H366</f>
        <v>0</v>
      </c>
      <c r="S366" s="154">
        <v>3.1E-2</v>
      </c>
      <c r="T366" s="155">
        <f>S366*H366</f>
        <v>6.2E-2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56" t="s">
        <v>201</v>
      </c>
      <c r="AT366" s="156" t="s">
        <v>197</v>
      </c>
      <c r="AU366" s="156" t="s">
        <v>82</v>
      </c>
      <c r="AY366" s="20" t="s">
        <v>195</v>
      </c>
      <c r="BE366" s="157">
        <f>IF(N366="základní",J366,0)</f>
        <v>0</v>
      </c>
      <c r="BF366" s="157">
        <f>IF(N366="snížená",J366,0)</f>
        <v>0</v>
      </c>
      <c r="BG366" s="157">
        <f>IF(N366="zákl. přenesená",J366,0)</f>
        <v>0</v>
      </c>
      <c r="BH366" s="157">
        <f>IF(N366="sníž. přenesená",J366,0)</f>
        <v>0</v>
      </c>
      <c r="BI366" s="157">
        <f>IF(N366="nulová",J366,0)</f>
        <v>0</v>
      </c>
      <c r="BJ366" s="20" t="s">
        <v>80</v>
      </c>
      <c r="BK366" s="157">
        <f>ROUND(I366*H366,2)</f>
        <v>0</v>
      </c>
      <c r="BL366" s="20" t="s">
        <v>201</v>
      </c>
      <c r="BM366" s="156" t="s">
        <v>632</v>
      </c>
    </row>
    <row r="367" spans="1:65" s="2" customFormat="1">
      <c r="A367" s="35"/>
      <c r="B367" s="36"/>
      <c r="C367" s="35"/>
      <c r="D367" s="158" t="s">
        <v>203</v>
      </c>
      <c r="E367" s="35"/>
      <c r="F367" s="159" t="s">
        <v>633</v>
      </c>
      <c r="G367" s="35"/>
      <c r="H367" s="35"/>
      <c r="I367" s="160"/>
      <c r="J367" s="35"/>
      <c r="K367" s="35"/>
      <c r="L367" s="36"/>
      <c r="M367" s="161"/>
      <c r="N367" s="162"/>
      <c r="O367" s="56"/>
      <c r="P367" s="56"/>
      <c r="Q367" s="56"/>
      <c r="R367" s="56"/>
      <c r="S367" s="56"/>
      <c r="T367" s="57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T367" s="20" t="s">
        <v>203</v>
      </c>
      <c r="AU367" s="20" t="s">
        <v>82</v>
      </c>
    </row>
    <row r="368" spans="1:65" s="13" customFormat="1">
      <c r="B368" s="163"/>
      <c r="D368" s="164" t="s">
        <v>205</v>
      </c>
      <c r="E368" s="165" t="s">
        <v>3</v>
      </c>
      <c r="F368" s="166" t="s">
        <v>634</v>
      </c>
      <c r="H368" s="167">
        <v>2</v>
      </c>
      <c r="I368" s="168"/>
      <c r="L368" s="163"/>
      <c r="M368" s="169"/>
      <c r="N368" s="170"/>
      <c r="O368" s="170"/>
      <c r="P368" s="170"/>
      <c r="Q368" s="170"/>
      <c r="R368" s="170"/>
      <c r="S368" s="170"/>
      <c r="T368" s="171"/>
      <c r="AT368" s="165" t="s">
        <v>205</v>
      </c>
      <c r="AU368" s="165" t="s">
        <v>82</v>
      </c>
      <c r="AV368" s="13" t="s">
        <v>82</v>
      </c>
      <c r="AW368" s="13" t="s">
        <v>33</v>
      </c>
      <c r="AX368" s="13" t="s">
        <v>80</v>
      </c>
      <c r="AY368" s="165" t="s">
        <v>195</v>
      </c>
    </row>
    <row r="369" spans="1:65" s="2" customFormat="1" ht="33" customHeight="1">
      <c r="A369" s="35"/>
      <c r="B369" s="143"/>
      <c r="C369" s="144" t="s">
        <v>635</v>
      </c>
      <c r="D369" s="144" t="s">
        <v>197</v>
      </c>
      <c r="E369" s="145" t="s">
        <v>636</v>
      </c>
      <c r="F369" s="146" t="s">
        <v>637</v>
      </c>
      <c r="G369" s="147" t="s">
        <v>287</v>
      </c>
      <c r="H369" s="148">
        <v>12</v>
      </c>
      <c r="I369" s="149"/>
      <c r="J369" s="150">
        <f>ROUND(I369*H369,2)</f>
        <v>0</v>
      </c>
      <c r="K369" s="151"/>
      <c r="L369" s="36"/>
      <c r="M369" s="152" t="s">
        <v>3</v>
      </c>
      <c r="N369" s="153" t="s">
        <v>43</v>
      </c>
      <c r="O369" s="56"/>
      <c r="P369" s="154">
        <f>O369*H369</f>
        <v>0</v>
      </c>
      <c r="Q369" s="154">
        <v>0</v>
      </c>
      <c r="R369" s="154">
        <f>Q369*H369</f>
        <v>0</v>
      </c>
      <c r="S369" s="154">
        <v>1.7999999999999999E-2</v>
      </c>
      <c r="T369" s="155">
        <f>S369*H369</f>
        <v>0.21599999999999997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56" t="s">
        <v>201</v>
      </c>
      <c r="AT369" s="156" t="s">
        <v>197</v>
      </c>
      <c r="AU369" s="156" t="s">
        <v>82</v>
      </c>
      <c r="AY369" s="20" t="s">
        <v>195</v>
      </c>
      <c r="BE369" s="157">
        <f>IF(N369="základní",J369,0)</f>
        <v>0</v>
      </c>
      <c r="BF369" s="157">
        <f>IF(N369="snížená",J369,0)</f>
        <v>0</v>
      </c>
      <c r="BG369" s="157">
        <f>IF(N369="zákl. přenesená",J369,0)</f>
        <v>0</v>
      </c>
      <c r="BH369" s="157">
        <f>IF(N369="sníž. přenesená",J369,0)</f>
        <v>0</v>
      </c>
      <c r="BI369" s="157">
        <f>IF(N369="nulová",J369,0)</f>
        <v>0</v>
      </c>
      <c r="BJ369" s="20" t="s">
        <v>80</v>
      </c>
      <c r="BK369" s="157">
        <f>ROUND(I369*H369,2)</f>
        <v>0</v>
      </c>
      <c r="BL369" s="20" t="s">
        <v>201</v>
      </c>
      <c r="BM369" s="156" t="s">
        <v>638</v>
      </c>
    </row>
    <row r="370" spans="1:65" s="2" customFormat="1">
      <c r="A370" s="35"/>
      <c r="B370" s="36"/>
      <c r="C370" s="35"/>
      <c r="D370" s="158" t="s">
        <v>203</v>
      </c>
      <c r="E370" s="35"/>
      <c r="F370" s="159" t="s">
        <v>639</v>
      </c>
      <c r="G370" s="35"/>
      <c r="H370" s="35"/>
      <c r="I370" s="160"/>
      <c r="J370" s="35"/>
      <c r="K370" s="35"/>
      <c r="L370" s="36"/>
      <c r="M370" s="161"/>
      <c r="N370" s="162"/>
      <c r="O370" s="56"/>
      <c r="P370" s="56"/>
      <c r="Q370" s="56"/>
      <c r="R370" s="56"/>
      <c r="S370" s="56"/>
      <c r="T370" s="57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T370" s="20" t="s">
        <v>203</v>
      </c>
      <c r="AU370" s="20" t="s">
        <v>82</v>
      </c>
    </row>
    <row r="371" spans="1:65" s="13" customFormat="1">
      <c r="B371" s="163"/>
      <c r="D371" s="164" t="s">
        <v>205</v>
      </c>
      <c r="E371" s="165" t="s">
        <v>3</v>
      </c>
      <c r="F371" s="166" t="s">
        <v>373</v>
      </c>
      <c r="H371" s="167">
        <v>6</v>
      </c>
      <c r="I371" s="168"/>
      <c r="L371" s="163"/>
      <c r="M371" s="169"/>
      <c r="N371" s="170"/>
      <c r="O371" s="170"/>
      <c r="P371" s="170"/>
      <c r="Q371" s="170"/>
      <c r="R371" s="170"/>
      <c r="S371" s="170"/>
      <c r="T371" s="171"/>
      <c r="AT371" s="165" t="s">
        <v>205</v>
      </c>
      <c r="AU371" s="165" t="s">
        <v>82</v>
      </c>
      <c r="AV371" s="13" t="s">
        <v>82</v>
      </c>
      <c r="AW371" s="13" t="s">
        <v>33</v>
      </c>
      <c r="AX371" s="13" t="s">
        <v>72</v>
      </c>
      <c r="AY371" s="165" t="s">
        <v>195</v>
      </c>
    </row>
    <row r="372" spans="1:65" s="13" customFormat="1">
      <c r="B372" s="163"/>
      <c r="D372" s="164" t="s">
        <v>205</v>
      </c>
      <c r="E372" s="165" t="s">
        <v>3</v>
      </c>
      <c r="F372" s="166" t="s">
        <v>367</v>
      </c>
      <c r="H372" s="167">
        <v>6</v>
      </c>
      <c r="I372" s="168"/>
      <c r="L372" s="163"/>
      <c r="M372" s="169"/>
      <c r="N372" s="170"/>
      <c r="O372" s="170"/>
      <c r="P372" s="170"/>
      <c r="Q372" s="170"/>
      <c r="R372" s="170"/>
      <c r="S372" s="170"/>
      <c r="T372" s="171"/>
      <c r="AT372" s="165" t="s">
        <v>205</v>
      </c>
      <c r="AU372" s="165" t="s">
        <v>82</v>
      </c>
      <c r="AV372" s="13" t="s">
        <v>82</v>
      </c>
      <c r="AW372" s="13" t="s">
        <v>33</v>
      </c>
      <c r="AX372" s="13" t="s">
        <v>72</v>
      </c>
      <c r="AY372" s="165" t="s">
        <v>195</v>
      </c>
    </row>
    <row r="373" spans="1:65" s="14" customFormat="1">
      <c r="B373" s="172"/>
      <c r="D373" s="164" t="s">
        <v>205</v>
      </c>
      <c r="E373" s="173" t="s">
        <v>3</v>
      </c>
      <c r="F373" s="174" t="s">
        <v>207</v>
      </c>
      <c r="H373" s="175">
        <v>12</v>
      </c>
      <c r="I373" s="176"/>
      <c r="L373" s="172"/>
      <c r="M373" s="177"/>
      <c r="N373" s="178"/>
      <c r="O373" s="178"/>
      <c r="P373" s="178"/>
      <c r="Q373" s="178"/>
      <c r="R373" s="178"/>
      <c r="S373" s="178"/>
      <c r="T373" s="179"/>
      <c r="AT373" s="173" t="s">
        <v>205</v>
      </c>
      <c r="AU373" s="173" t="s">
        <v>82</v>
      </c>
      <c r="AV373" s="14" t="s">
        <v>208</v>
      </c>
      <c r="AW373" s="14" t="s">
        <v>33</v>
      </c>
      <c r="AX373" s="14" t="s">
        <v>80</v>
      </c>
      <c r="AY373" s="173" t="s">
        <v>195</v>
      </c>
    </row>
    <row r="374" spans="1:65" s="2" customFormat="1" ht="49.05" customHeight="1">
      <c r="A374" s="35"/>
      <c r="B374" s="143"/>
      <c r="C374" s="144" t="s">
        <v>640</v>
      </c>
      <c r="D374" s="144" t="s">
        <v>197</v>
      </c>
      <c r="E374" s="145" t="s">
        <v>641</v>
      </c>
      <c r="F374" s="146" t="s">
        <v>642</v>
      </c>
      <c r="G374" s="147" t="s">
        <v>287</v>
      </c>
      <c r="H374" s="148">
        <v>3</v>
      </c>
      <c r="I374" s="149"/>
      <c r="J374" s="150">
        <f>ROUND(I374*H374,2)</f>
        <v>0</v>
      </c>
      <c r="K374" s="151"/>
      <c r="L374" s="36"/>
      <c r="M374" s="152" t="s">
        <v>3</v>
      </c>
      <c r="N374" s="153" t="s">
        <v>43</v>
      </c>
      <c r="O374" s="56"/>
      <c r="P374" s="154">
        <f>O374*H374</f>
        <v>0</v>
      </c>
      <c r="Q374" s="154">
        <v>0</v>
      </c>
      <c r="R374" s="154">
        <f>Q374*H374</f>
        <v>0</v>
      </c>
      <c r="S374" s="154">
        <v>7.0000000000000001E-3</v>
      </c>
      <c r="T374" s="155">
        <f>S374*H374</f>
        <v>2.1000000000000001E-2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156" t="s">
        <v>201</v>
      </c>
      <c r="AT374" s="156" t="s">
        <v>197</v>
      </c>
      <c r="AU374" s="156" t="s">
        <v>82</v>
      </c>
      <c r="AY374" s="20" t="s">
        <v>195</v>
      </c>
      <c r="BE374" s="157">
        <f>IF(N374="základní",J374,0)</f>
        <v>0</v>
      </c>
      <c r="BF374" s="157">
        <f>IF(N374="snížená",J374,0)</f>
        <v>0</v>
      </c>
      <c r="BG374" s="157">
        <f>IF(N374="zákl. přenesená",J374,0)</f>
        <v>0</v>
      </c>
      <c r="BH374" s="157">
        <f>IF(N374="sníž. přenesená",J374,0)</f>
        <v>0</v>
      </c>
      <c r="BI374" s="157">
        <f>IF(N374="nulová",J374,0)</f>
        <v>0</v>
      </c>
      <c r="BJ374" s="20" t="s">
        <v>80</v>
      </c>
      <c r="BK374" s="157">
        <f>ROUND(I374*H374,2)</f>
        <v>0</v>
      </c>
      <c r="BL374" s="20" t="s">
        <v>201</v>
      </c>
      <c r="BM374" s="156" t="s">
        <v>643</v>
      </c>
    </row>
    <row r="375" spans="1:65" s="2" customFormat="1">
      <c r="A375" s="35"/>
      <c r="B375" s="36"/>
      <c r="C375" s="35"/>
      <c r="D375" s="158" t="s">
        <v>203</v>
      </c>
      <c r="E375" s="35"/>
      <c r="F375" s="159" t="s">
        <v>644</v>
      </c>
      <c r="G375" s="35"/>
      <c r="H375" s="35"/>
      <c r="I375" s="160"/>
      <c r="J375" s="35"/>
      <c r="K375" s="35"/>
      <c r="L375" s="36"/>
      <c r="M375" s="161"/>
      <c r="N375" s="162"/>
      <c r="O375" s="56"/>
      <c r="P375" s="56"/>
      <c r="Q375" s="56"/>
      <c r="R375" s="56"/>
      <c r="S375" s="56"/>
      <c r="T375" s="57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T375" s="20" t="s">
        <v>203</v>
      </c>
      <c r="AU375" s="20" t="s">
        <v>82</v>
      </c>
    </row>
    <row r="376" spans="1:65" s="13" customFormat="1">
      <c r="B376" s="163"/>
      <c r="D376" s="164" t="s">
        <v>205</v>
      </c>
      <c r="E376" s="165" t="s">
        <v>3</v>
      </c>
      <c r="F376" s="166" t="s">
        <v>533</v>
      </c>
      <c r="H376" s="167">
        <v>3</v>
      </c>
      <c r="I376" s="168"/>
      <c r="L376" s="163"/>
      <c r="M376" s="169"/>
      <c r="N376" s="170"/>
      <c r="O376" s="170"/>
      <c r="P376" s="170"/>
      <c r="Q376" s="170"/>
      <c r="R376" s="170"/>
      <c r="S376" s="170"/>
      <c r="T376" s="171"/>
      <c r="AT376" s="165" t="s">
        <v>205</v>
      </c>
      <c r="AU376" s="165" t="s">
        <v>82</v>
      </c>
      <c r="AV376" s="13" t="s">
        <v>82</v>
      </c>
      <c r="AW376" s="13" t="s">
        <v>33</v>
      </c>
      <c r="AX376" s="13" t="s">
        <v>80</v>
      </c>
      <c r="AY376" s="165" t="s">
        <v>195</v>
      </c>
    </row>
    <row r="377" spans="1:65" s="2" customFormat="1" ht="37.799999999999997" customHeight="1">
      <c r="A377" s="35"/>
      <c r="B377" s="143"/>
      <c r="C377" s="144" t="s">
        <v>645</v>
      </c>
      <c r="D377" s="144" t="s">
        <v>197</v>
      </c>
      <c r="E377" s="145" t="s">
        <v>646</v>
      </c>
      <c r="F377" s="146" t="s">
        <v>647</v>
      </c>
      <c r="G377" s="147" t="s">
        <v>305</v>
      </c>
      <c r="H377" s="148">
        <v>14.02</v>
      </c>
      <c r="I377" s="149"/>
      <c r="J377" s="150">
        <f>ROUND(I377*H377,2)</f>
        <v>0</v>
      </c>
      <c r="K377" s="151"/>
      <c r="L377" s="36"/>
      <c r="M377" s="152" t="s">
        <v>3</v>
      </c>
      <c r="N377" s="153" t="s">
        <v>43</v>
      </c>
      <c r="O377" s="56"/>
      <c r="P377" s="154">
        <f>O377*H377</f>
        <v>0</v>
      </c>
      <c r="Q377" s="154">
        <v>8.0000000000000007E-5</v>
      </c>
      <c r="R377" s="154">
        <f>Q377*H377</f>
        <v>1.1216000000000002E-3</v>
      </c>
      <c r="S377" s="154">
        <v>0</v>
      </c>
      <c r="T377" s="155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156" t="s">
        <v>201</v>
      </c>
      <c r="AT377" s="156" t="s">
        <v>197</v>
      </c>
      <c r="AU377" s="156" t="s">
        <v>82</v>
      </c>
      <c r="AY377" s="20" t="s">
        <v>195</v>
      </c>
      <c r="BE377" s="157">
        <f>IF(N377="základní",J377,0)</f>
        <v>0</v>
      </c>
      <c r="BF377" s="157">
        <f>IF(N377="snížená",J377,0)</f>
        <v>0</v>
      </c>
      <c r="BG377" s="157">
        <f>IF(N377="zákl. přenesená",J377,0)</f>
        <v>0</v>
      </c>
      <c r="BH377" s="157">
        <f>IF(N377="sníž. přenesená",J377,0)</f>
        <v>0</v>
      </c>
      <c r="BI377" s="157">
        <f>IF(N377="nulová",J377,0)</f>
        <v>0</v>
      </c>
      <c r="BJ377" s="20" t="s">
        <v>80</v>
      </c>
      <c r="BK377" s="157">
        <f>ROUND(I377*H377,2)</f>
        <v>0</v>
      </c>
      <c r="BL377" s="20" t="s">
        <v>201</v>
      </c>
      <c r="BM377" s="156" t="s">
        <v>648</v>
      </c>
    </row>
    <row r="378" spans="1:65" s="2" customFormat="1">
      <c r="A378" s="35"/>
      <c r="B378" s="36"/>
      <c r="C378" s="35"/>
      <c r="D378" s="158" t="s">
        <v>203</v>
      </c>
      <c r="E378" s="35"/>
      <c r="F378" s="159" t="s">
        <v>649</v>
      </c>
      <c r="G378" s="35"/>
      <c r="H378" s="35"/>
      <c r="I378" s="160"/>
      <c r="J378" s="35"/>
      <c r="K378" s="35"/>
      <c r="L378" s="36"/>
      <c r="M378" s="161"/>
      <c r="N378" s="162"/>
      <c r="O378" s="56"/>
      <c r="P378" s="56"/>
      <c r="Q378" s="56"/>
      <c r="R378" s="56"/>
      <c r="S378" s="56"/>
      <c r="T378" s="57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T378" s="20" t="s">
        <v>203</v>
      </c>
      <c r="AU378" s="20" t="s">
        <v>82</v>
      </c>
    </row>
    <row r="379" spans="1:65" s="13" customFormat="1">
      <c r="B379" s="163"/>
      <c r="D379" s="164" t="s">
        <v>205</v>
      </c>
      <c r="E379" s="165" t="s">
        <v>3</v>
      </c>
      <c r="F379" s="166" t="s">
        <v>650</v>
      </c>
      <c r="H379" s="167">
        <v>14.02</v>
      </c>
      <c r="I379" s="168"/>
      <c r="L379" s="163"/>
      <c r="M379" s="169"/>
      <c r="N379" s="170"/>
      <c r="O379" s="170"/>
      <c r="P379" s="170"/>
      <c r="Q379" s="170"/>
      <c r="R379" s="170"/>
      <c r="S379" s="170"/>
      <c r="T379" s="171"/>
      <c r="AT379" s="165" t="s">
        <v>205</v>
      </c>
      <c r="AU379" s="165" t="s">
        <v>82</v>
      </c>
      <c r="AV379" s="13" t="s">
        <v>82</v>
      </c>
      <c r="AW379" s="13" t="s">
        <v>33</v>
      </c>
      <c r="AX379" s="13" t="s">
        <v>80</v>
      </c>
      <c r="AY379" s="165" t="s">
        <v>195</v>
      </c>
    </row>
    <row r="380" spans="1:65" s="2" customFormat="1" ht="24.15" customHeight="1">
      <c r="A380" s="35"/>
      <c r="B380" s="143"/>
      <c r="C380" s="144" t="s">
        <v>651</v>
      </c>
      <c r="D380" s="144" t="s">
        <v>197</v>
      </c>
      <c r="E380" s="145" t="s">
        <v>652</v>
      </c>
      <c r="F380" s="146" t="s">
        <v>653</v>
      </c>
      <c r="G380" s="147" t="s">
        <v>305</v>
      </c>
      <c r="H380" s="148">
        <v>12.57</v>
      </c>
      <c r="I380" s="149"/>
      <c r="J380" s="150">
        <f>ROUND(I380*H380,2)</f>
        <v>0</v>
      </c>
      <c r="K380" s="151"/>
      <c r="L380" s="36"/>
      <c r="M380" s="152" t="s">
        <v>3</v>
      </c>
      <c r="N380" s="153" t="s">
        <v>43</v>
      </c>
      <c r="O380" s="56"/>
      <c r="P380" s="154">
        <f>O380*H380</f>
        <v>0</v>
      </c>
      <c r="Q380" s="154">
        <v>8.0000000000000007E-5</v>
      </c>
      <c r="R380" s="154">
        <f>Q380*H380</f>
        <v>1.0056000000000002E-3</v>
      </c>
      <c r="S380" s="154">
        <v>0</v>
      </c>
      <c r="T380" s="155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156" t="s">
        <v>201</v>
      </c>
      <c r="AT380" s="156" t="s">
        <v>197</v>
      </c>
      <c r="AU380" s="156" t="s">
        <v>82</v>
      </c>
      <c r="AY380" s="20" t="s">
        <v>195</v>
      </c>
      <c r="BE380" s="157">
        <f>IF(N380="základní",J380,0)</f>
        <v>0</v>
      </c>
      <c r="BF380" s="157">
        <f>IF(N380="snížená",J380,0)</f>
        <v>0</v>
      </c>
      <c r="BG380" s="157">
        <f>IF(N380="zákl. přenesená",J380,0)</f>
        <v>0</v>
      </c>
      <c r="BH380" s="157">
        <f>IF(N380="sníž. přenesená",J380,0)</f>
        <v>0</v>
      </c>
      <c r="BI380" s="157">
        <f>IF(N380="nulová",J380,0)</f>
        <v>0</v>
      </c>
      <c r="BJ380" s="20" t="s">
        <v>80</v>
      </c>
      <c r="BK380" s="157">
        <f>ROUND(I380*H380,2)</f>
        <v>0</v>
      </c>
      <c r="BL380" s="20" t="s">
        <v>201</v>
      </c>
      <c r="BM380" s="156" t="s">
        <v>654</v>
      </c>
    </row>
    <row r="381" spans="1:65" s="2" customFormat="1">
      <c r="A381" s="35"/>
      <c r="B381" s="36"/>
      <c r="C381" s="35"/>
      <c r="D381" s="158" t="s">
        <v>203</v>
      </c>
      <c r="E381" s="35"/>
      <c r="F381" s="159" t="s">
        <v>655</v>
      </c>
      <c r="G381" s="35"/>
      <c r="H381" s="35"/>
      <c r="I381" s="160"/>
      <c r="J381" s="35"/>
      <c r="K381" s="35"/>
      <c r="L381" s="36"/>
      <c r="M381" s="161"/>
      <c r="N381" s="162"/>
      <c r="O381" s="56"/>
      <c r="P381" s="56"/>
      <c r="Q381" s="56"/>
      <c r="R381" s="56"/>
      <c r="S381" s="56"/>
      <c r="T381" s="57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T381" s="20" t="s">
        <v>203</v>
      </c>
      <c r="AU381" s="20" t="s">
        <v>82</v>
      </c>
    </row>
    <row r="382" spans="1:65" s="13" customFormat="1">
      <c r="B382" s="163"/>
      <c r="D382" s="164" t="s">
        <v>205</v>
      </c>
      <c r="E382" s="165" t="s">
        <v>3</v>
      </c>
      <c r="F382" s="166" t="s">
        <v>656</v>
      </c>
      <c r="H382" s="167">
        <v>12.57</v>
      </c>
      <c r="I382" s="168"/>
      <c r="L382" s="163"/>
      <c r="M382" s="169"/>
      <c r="N382" s="170"/>
      <c r="O382" s="170"/>
      <c r="P382" s="170"/>
      <c r="Q382" s="170"/>
      <c r="R382" s="170"/>
      <c r="S382" s="170"/>
      <c r="T382" s="171"/>
      <c r="AT382" s="165" t="s">
        <v>205</v>
      </c>
      <c r="AU382" s="165" t="s">
        <v>82</v>
      </c>
      <c r="AV382" s="13" t="s">
        <v>82</v>
      </c>
      <c r="AW382" s="13" t="s">
        <v>33</v>
      </c>
      <c r="AX382" s="13" t="s">
        <v>80</v>
      </c>
      <c r="AY382" s="165" t="s">
        <v>195</v>
      </c>
    </row>
    <row r="383" spans="1:65" s="2" customFormat="1" ht="33" customHeight="1">
      <c r="A383" s="35"/>
      <c r="B383" s="143"/>
      <c r="C383" s="144" t="s">
        <v>657</v>
      </c>
      <c r="D383" s="144" t="s">
        <v>197</v>
      </c>
      <c r="E383" s="145" t="s">
        <v>658</v>
      </c>
      <c r="F383" s="146" t="s">
        <v>659</v>
      </c>
      <c r="G383" s="147" t="s">
        <v>262</v>
      </c>
      <c r="H383" s="148">
        <v>223.28200000000001</v>
      </c>
      <c r="I383" s="149"/>
      <c r="J383" s="150">
        <f>ROUND(I383*H383,2)</f>
        <v>0</v>
      </c>
      <c r="K383" s="151"/>
      <c r="L383" s="36"/>
      <c r="M383" s="152" t="s">
        <v>3</v>
      </c>
      <c r="N383" s="153" t="s">
        <v>43</v>
      </c>
      <c r="O383" s="56"/>
      <c r="P383" s="154">
        <f>O383*H383</f>
        <v>0</v>
      </c>
      <c r="Q383" s="154">
        <v>0</v>
      </c>
      <c r="R383" s="154">
        <f>Q383*H383</f>
        <v>0</v>
      </c>
      <c r="S383" s="154">
        <v>0.01</v>
      </c>
      <c r="T383" s="155">
        <f>S383*H383</f>
        <v>2.2328200000000002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156" t="s">
        <v>201</v>
      </c>
      <c r="AT383" s="156" t="s">
        <v>197</v>
      </c>
      <c r="AU383" s="156" t="s">
        <v>82</v>
      </c>
      <c r="AY383" s="20" t="s">
        <v>195</v>
      </c>
      <c r="BE383" s="157">
        <f>IF(N383="základní",J383,0)</f>
        <v>0</v>
      </c>
      <c r="BF383" s="157">
        <f>IF(N383="snížená",J383,0)</f>
        <v>0</v>
      </c>
      <c r="BG383" s="157">
        <f>IF(N383="zákl. přenesená",J383,0)</f>
        <v>0</v>
      </c>
      <c r="BH383" s="157">
        <f>IF(N383="sníž. přenesená",J383,0)</f>
        <v>0</v>
      </c>
      <c r="BI383" s="157">
        <f>IF(N383="nulová",J383,0)</f>
        <v>0</v>
      </c>
      <c r="BJ383" s="20" t="s">
        <v>80</v>
      </c>
      <c r="BK383" s="157">
        <f>ROUND(I383*H383,2)</f>
        <v>0</v>
      </c>
      <c r="BL383" s="20" t="s">
        <v>201</v>
      </c>
      <c r="BM383" s="156" t="s">
        <v>660</v>
      </c>
    </row>
    <row r="384" spans="1:65" s="2" customFormat="1">
      <c r="A384" s="35"/>
      <c r="B384" s="36"/>
      <c r="C384" s="35"/>
      <c r="D384" s="158" t="s">
        <v>203</v>
      </c>
      <c r="E384" s="35"/>
      <c r="F384" s="159" t="s">
        <v>661</v>
      </c>
      <c r="G384" s="35"/>
      <c r="H384" s="35"/>
      <c r="I384" s="160"/>
      <c r="J384" s="35"/>
      <c r="K384" s="35"/>
      <c r="L384" s="36"/>
      <c r="M384" s="161"/>
      <c r="N384" s="162"/>
      <c r="O384" s="56"/>
      <c r="P384" s="56"/>
      <c r="Q384" s="56"/>
      <c r="R384" s="56"/>
      <c r="S384" s="56"/>
      <c r="T384" s="57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T384" s="20" t="s">
        <v>203</v>
      </c>
      <c r="AU384" s="20" t="s">
        <v>82</v>
      </c>
    </row>
    <row r="385" spans="1:65" s="13" customFormat="1">
      <c r="B385" s="163"/>
      <c r="D385" s="164" t="s">
        <v>205</v>
      </c>
      <c r="E385" s="165" t="s">
        <v>3</v>
      </c>
      <c r="F385" s="166" t="s">
        <v>141</v>
      </c>
      <c r="H385" s="167">
        <v>223.28200000000001</v>
      </c>
      <c r="I385" s="168"/>
      <c r="L385" s="163"/>
      <c r="M385" s="169"/>
      <c r="N385" s="170"/>
      <c r="O385" s="170"/>
      <c r="P385" s="170"/>
      <c r="Q385" s="170"/>
      <c r="R385" s="170"/>
      <c r="S385" s="170"/>
      <c r="T385" s="171"/>
      <c r="AT385" s="165" t="s">
        <v>205</v>
      </c>
      <c r="AU385" s="165" t="s">
        <v>82</v>
      </c>
      <c r="AV385" s="13" t="s">
        <v>82</v>
      </c>
      <c r="AW385" s="13" t="s">
        <v>33</v>
      </c>
      <c r="AX385" s="13" t="s">
        <v>80</v>
      </c>
      <c r="AY385" s="165" t="s">
        <v>195</v>
      </c>
    </row>
    <row r="386" spans="1:65" s="2" customFormat="1" ht="37.799999999999997" customHeight="1">
      <c r="A386" s="35"/>
      <c r="B386" s="143"/>
      <c r="C386" s="144" t="s">
        <v>662</v>
      </c>
      <c r="D386" s="144" t="s">
        <v>197</v>
      </c>
      <c r="E386" s="145" t="s">
        <v>663</v>
      </c>
      <c r="F386" s="146" t="s">
        <v>664</v>
      </c>
      <c r="G386" s="147" t="s">
        <v>262</v>
      </c>
      <c r="H386" s="148">
        <v>300.91399999999999</v>
      </c>
      <c r="I386" s="149"/>
      <c r="J386" s="150">
        <f>ROUND(I386*H386,2)</f>
        <v>0</v>
      </c>
      <c r="K386" s="151"/>
      <c r="L386" s="36"/>
      <c r="M386" s="152" t="s">
        <v>3</v>
      </c>
      <c r="N386" s="153" t="s">
        <v>43</v>
      </c>
      <c r="O386" s="56"/>
      <c r="P386" s="154">
        <f>O386*H386</f>
        <v>0</v>
      </c>
      <c r="Q386" s="154">
        <v>0</v>
      </c>
      <c r="R386" s="154">
        <f>Q386*H386</f>
        <v>0</v>
      </c>
      <c r="S386" s="154">
        <v>0.02</v>
      </c>
      <c r="T386" s="155">
        <f>S386*H386</f>
        <v>6.0182799999999999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156" t="s">
        <v>201</v>
      </c>
      <c r="AT386" s="156" t="s">
        <v>197</v>
      </c>
      <c r="AU386" s="156" t="s">
        <v>82</v>
      </c>
      <c r="AY386" s="20" t="s">
        <v>195</v>
      </c>
      <c r="BE386" s="157">
        <f>IF(N386="základní",J386,0)</f>
        <v>0</v>
      </c>
      <c r="BF386" s="157">
        <f>IF(N386="snížená",J386,0)</f>
        <v>0</v>
      </c>
      <c r="BG386" s="157">
        <f>IF(N386="zákl. přenesená",J386,0)</f>
        <v>0</v>
      </c>
      <c r="BH386" s="157">
        <f>IF(N386="sníž. přenesená",J386,0)</f>
        <v>0</v>
      </c>
      <c r="BI386" s="157">
        <f>IF(N386="nulová",J386,0)</f>
        <v>0</v>
      </c>
      <c r="BJ386" s="20" t="s">
        <v>80</v>
      </c>
      <c r="BK386" s="157">
        <f>ROUND(I386*H386,2)</f>
        <v>0</v>
      </c>
      <c r="BL386" s="20" t="s">
        <v>201</v>
      </c>
      <c r="BM386" s="156" t="s">
        <v>665</v>
      </c>
    </row>
    <row r="387" spans="1:65" s="2" customFormat="1">
      <c r="A387" s="35"/>
      <c r="B387" s="36"/>
      <c r="C387" s="35"/>
      <c r="D387" s="158" t="s">
        <v>203</v>
      </c>
      <c r="E387" s="35"/>
      <c r="F387" s="159" t="s">
        <v>666</v>
      </c>
      <c r="G387" s="35"/>
      <c r="H387" s="35"/>
      <c r="I387" s="160"/>
      <c r="J387" s="35"/>
      <c r="K387" s="35"/>
      <c r="L387" s="36"/>
      <c r="M387" s="161"/>
      <c r="N387" s="162"/>
      <c r="O387" s="56"/>
      <c r="P387" s="56"/>
      <c r="Q387" s="56"/>
      <c r="R387" s="56"/>
      <c r="S387" s="56"/>
      <c r="T387" s="57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T387" s="20" t="s">
        <v>203</v>
      </c>
      <c r="AU387" s="20" t="s">
        <v>82</v>
      </c>
    </row>
    <row r="388" spans="1:65" s="13" customFormat="1">
      <c r="B388" s="163"/>
      <c r="D388" s="164" t="s">
        <v>205</v>
      </c>
      <c r="E388" s="165" t="s">
        <v>3</v>
      </c>
      <c r="F388" s="166" t="s">
        <v>110</v>
      </c>
      <c r="H388" s="167">
        <v>300.91399999999999</v>
      </c>
      <c r="I388" s="168"/>
      <c r="L388" s="163"/>
      <c r="M388" s="169"/>
      <c r="N388" s="170"/>
      <c r="O388" s="170"/>
      <c r="P388" s="170"/>
      <c r="Q388" s="170"/>
      <c r="R388" s="170"/>
      <c r="S388" s="170"/>
      <c r="T388" s="171"/>
      <c r="AT388" s="165" t="s">
        <v>205</v>
      </c>
      <c r="AU388" s="165" t="s">
        <v>82</v>
      </c>
      <c r="AV388" s="13" t="s">
        <v>82</v>
      </c>
      <c r="AW388" s="13" t="s">
        <v>33</v>
      </c>
      <c r="AX388" s="13" t="s">
        <v>80</v>
      </c>
      <c r="AY388" s="165" t="s">
        <v>195</v>
      </c>
    </row>
    <row r="389" spans="1:65" s="2" customFormat="1" ht="44.25" customHeight="1">
      <c r="A389" s="35"/>
      <c r="B389" s="143"/>
      <c r="C389" s="144" t="s">
        <v>667</v>
      </c>
      <c r="D389" s="144" t="s">
        <v>197</v>
      </c>
      <c r="E389" s="145" t="s">
        <v>668</v>
      </c>
      <c r="F389" s="146" t="s">
        <v>669</v>
      </c>
      <c r="G389" s="147" t="s">
        <v>262</v>
      </c>
      <c r="H389" s="148">
        <v>1.4970000000000001</v>
      </c>
      <c r="I389" s="149"/>
      <c r="J389" s="150">
        <f>ROUND(I389*H389,2)</f>
        <v>0</v>
      </c>
      <c r="K389" s="151"/>
      <c r="L389" s="36"/>
      <c r="M389" s="152" t="s">
        <v>3</v>
      </c>
      <c r="N389" s="153" t="s">
        <v>43</v>
      </c>
      <c r="O389" s="56"/>
      <c r="P389" s="154">
        <f>O389*H389</f>
        <v>0</v>
      </c>
      <c r="Q389" s="154">
        <v>0</v>
      </c>
      <c r="R389" s="154">
        <f>Q389*H389</f>
        <v>0</v>
      </c>
      <c r="S389" s="154">
        <v>4.5999999999999999E-2</v>
      </c>
      <c r="T389" s="155">
        <f>S389*H389</f>
        <v>6.8862000000000007E-2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156" t="s">
        <v>201</v>
      </c>
      <c r="AT389" s="156" t="s">
        <v>197</v>
      </c>
      <c r="AU389" s="156" t="s">
        <v>82</v>
      </c>
      <c r="AY389" s="20" t="s">
        <v>195</v>
      </c>
      <c r="BE389" s="157">
        <f>IF(N389="základní",J389,0)</f>
        <v>0</v>
      </c>
      <c r="BF389" s="157">
        <f>IF(N389="snížená",J389,0)</f>
        <v>0</v>
      </c>
      <c r="BG389" s="157">
        <f>IF(N389="zákl. přenesená",J389,0)</f>
        <v>0</v>
      </c>
      <c r="BH389" s="157">
        <f>IF(N389="sníž. přenesená",J389,0)</f>
        <v>0</v>
      </c>
      <c r="BI389" s="157">
        <f>IF(N389="nulová",J389,0)</f>
        <v>0</v>
      </c>
      <c r="BJ389" s="20" t="s">
        <v>80</v>
      </c>
      <c r="BK389" s="157">
        <f>ROUND(I389*H389,2)</f>
        <v>0</v>
      </c>
      <c r="BL389" s="20" t="s">
        <v>201</v>
      </c>
      <c r="BM389" s="156" t="s">
        <v>670</v>
      </c>
    </row>
    <row r="390" spans="1:65" s="2" customFormat="1">
      <c r="A390" s="35"/>
      <c r="B390" s="36"/>
      <c r="C390" s="35"/>
      <c r="D390" s="158" t="s">
        <v>203</v>
      </c>
      <c r="E390" s="35"/>
      <c r="F390" s="159" t="s">
        <v>671</v>
      </c>
      <c r="G390" s="35"/>
      <c r="H390" s="35"/>
      <c r="I390" s="160"/>
      <c r="J390" s="35"/>
      <c r="K390" s="35"/>
      <c r="L390" s="36"/>
      <c r="M390" s="161"/>
      <c r="N390" s="162"/>
      <c r="O390" s="56"/>
      <c r="P390" s="56"/>
      <c r="Q390" s="56"/>
      <c r="R390" s="56"/>
      <c r="S390" s="56"/>
      <c r="T390" s="57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T390" s="20" t="s">
        <v>203</v>
      </c>
      <c r="AU390" s="20" t="s">
        <v>82</v>
      </c>
    </row>
    <row r="391" spans="1:65" s="13" customFormat="1">
      <c r="B391" s="163"/>
      <c r="D391" s="164" t="s">
        <v>205</v>
      </c>
      <c r="E391" s="165" t="s">
        <v>3</v>
      </c>
      <c r="F391" s="166" t="s">
        <v>104</v>
      </c>
      <c r="H391" s="167">
        <v>1.4970000000000001</v>
      </c>
      <c r="I391" s="168"/>
      <c r="L391" s="163"/>
      <c r="M391" s="169"/>
      <c r="N391" s="170"/>
      <c r="O391" s="170"/>
      <c r="P391" s="170"/>
      <c r="Q391" s="170"/>
      <c r="R391" s="170"/>
      <c r="S391" s="170"/>
      <c r="T391" s="171"/>
      <c r="AT391" s="165" t="s">
        <v>205</v>
      </c>
      <c r="AU391" s="165" t="s">
        <v>82</v>
      </c>
      <c r="AV391" s="13" t="s">
        <v>82</v>
      </c>
      <c r="AW391" s="13" t="s">
        <v>33</v>
      </c>
      <c r="AX391" s="13" t="s">
        <v>80</v>
      </c>
      <c r="AY391" s="165" t="s">
        <v>195</v>
      </c>
    </row>
    <row r="392" spans="1:65" s="2" customFormat="1" ht="44.25" customHeight="1">
      <c r="A392" s="35"/>
      <c r="B392" s="143"/>
      <c r="C392" s="144" t="s">
        <v>672</v>
      </c>
      <c r="D392" s="144" t="s">
        <v>197</v>
      </c>
      <c r="E392" s="145" t="s">
        <v>673</v>
      </c>
      <c r="F392" s="146" t="s">
        <v>674</v>
      </c>
      <c r="G392" s="147" t="s">
        <v>262</v>
      </c>
      <c r="H392" s="148">
        <v>19.364999999999998</v>
      </c>
      <c r="I392" s="149"/>
      <c r="J392" s="150">
        <f>ROUND(I392*H392,2)</f>
        <v>0</v>
      </c>
      <c r="K392" s="151"/>
      <c r="L392" s="36"/>
      <c r="M392" s="152" t="s">
        <v>3</v>
      </c>
      <c r="N392" s="153" t="s">
        <v>43</v>
      </c>
      <c r="O392" s="56"/>
      <c r="P392" s="154">
        <f>O392*H392</f>
        <v>0</v>
      </c>
      <c r="Q392" s="154">
        <v>0</v>
      </c>
      <c r="R392" s="154">
        <f>Q392*H392</f>
        <v>0</v>
      </c>
      <c r="S392" s="154">
        <v>2.9000000000000001E-2</v>
      </c>
      <c r="T392" s="155">
        <f>S392*H392</f>
        <v>0.561585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156" t="s">
        <v>201</v>
      </c>
      <c r="AT392" s="156" t="s">
        <v>197</v>
      </c>
      <c r="AU392" s="156" t="s">
        <v>82</v>
      </c>
      <c r="AY392" s="20" t="s">
        <v>195</v>
      </c>
      <c r="BE392" s="157">
        <f>IF(N392="základní",J392,0)</f>
        <v>0</v>
      </c>
      <c r="BF392" s="157">
        <f>IF(N392="snížená",J392,0)</f>
        <v>0</v>
      </c>
      <c r="BG392" s="157">
        <f>IF(N392="zákl. přenesená",J392,0)</f>
        <v>0</v>
      </c>
      <c r="BH392" s="157">
        <f>IF(N392="sníž. přenesená",J392,0)</f>
        <v>0</v>
      </c>
      <c r="BI392" s="157">
        <f>IF(N392="nulová",J392,0)</f>
        <v>0</v>
      </c>
      <c r="BJ392" s="20" t="s">
        <v>80</v>
      </c>
      <c r="BK392" s="157">
        <f>ROUND(I392*H392,2)</f>
        <v>0</v>
      </c>
      <c r="BL392" s="20" t="s">
        <v>201</v>
      </c>
      <c r="BM392" s="156" t="s">
        <v>675</v>
      </c>
    </row>
    <row r="393" spans="1:65" s="2" customFormat="1">
      <c r="A393" s="35"/>
      <c r="B393" s="36"/>
      <c r="C393" s="35"/>
      <c r="D393" s="158" t="s">
        <v>203</v>
      </c>
      <c r="E393" s="35"/>
      <c r="F393" s="159" t="s">
        <v>676</v>
      </c>
      <c r="G393" s="35"/>
      <c r="H393" s="35"/>
      <c r="I393" s="160"/>
      <c r="J393" s="35"/>
      <c r="K393" s="35"/>
      <c r="L393" s="36"/>
      <c r="M393" s="161"/>
      <c r="N393" s="162"/>
      <c r="O393" s="56"/>
      <c r="P393" s="56"/>
      <c r="Q393" s="56"/>
      <c r="R393" s="56"/>
      <c r="S393" s="56"/>
      <c r="T393" s="57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T393" s="20" t="s">
        <v>203</v>
      </c>
      <c r="AU393" s="20" t="s">
        <v>82</v>
      </c>
    </row>
    <row r="394" spans="1:65" s="13" customFormat="1">
      <c r="B394" s="163"/>
      <c r="D394" s="164" t="s">
        <v>205</v>
      </c>
      <c r="E394" s="165" t="s">
        <v>3</v>
      </c>
      <c r="F394" s="166" t="s">
        <v>112</v>
      </c>
      <c r="H394" s="167">
        <v>19.364999999999998</v>
      </c>
      <c r="I394" s="168"/>
      <c r="L394" s="163"/>
      <c r="M394" s="169"/>
      <c r="N394" s="170"/>
      <c r="O394" s="170"/>
      <c r="P394" s="170"/>
      <c r="Q394" s="170"/>
      <c r="R394" s="170"/>
      <c r="S394" s="170"/>
      <c r="T394" s="171"/>
      <c r="AT394" s="165" t="s">
        <v>205</v>
      </c>
      <c r="AU394" s="165" t="s">
        <v>82</v>
      </c>
      <c r="AV394" s="13" t="s">
        <v>82</v>
      </c>
      <c r="AW394" s="13" t="s">
        <v>33</v>
      </c>
      <c r="AX394" s="13" t="s">
        <v>80</v>
      </c>
      <c r="AY394" s="165" t="s">
        <v>195</v>
      </c>
    </row>
    <row r="395" spans="1:65" s="2" customFormat="1" ht="44.25" customHeight="1">
      <c r="A395" s="35"/>
      <c r="B395" s="143"/>
      <c r="C395" s="144" t="s">
        <v>677</v>
      </c>
      <c r="D395" s="144" t="s">
        <v>197</v>
      </c>
      <c r="E395" s="145" t="s">
        <v>678</v>
      </c>
      <c r="F395" s="146" t="s">
        <v>679</v>
      </c>
      <c r="G395" s="147" t="s">
        <v>262</v>
      </c>
      <c r="H395" s="148">
        <v>4.282</v>
      </c>
      <c r="I395" s="149"/>
      <c r="J395" s="150">
        <f>ROUND(I395*H395,2)</f>
        <v>0</v>
      </c>
      <c r="K395" s="151"/>
      <c r="L395" s="36"/>
      <c r="M395" s="152" t="s">
        <v>3</v>
      </c>
      <c r="N395" s="153" t="s">
        <v>43</v>
      </c>
      <c r="O395" s="56"/>
      <c r="P395" s="154">
        <f>O395*H395</f>
        <v>0</v>
      </c>
      <c r="Q395" s="154">
        <v>0</v>
      </c>
      <c r="R395" s="154">
        <f>Q395*H395</f>
        <v>0</v>
      </c>
      <c r="S395" s="154">
        <v>5.8999999999999997E-2</v>
      </c>
      <c r="T395" s="155">
        <f>S395*H395</f>
        <v>0.25263799999999997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156" t="s">
        <v>201</v>
      </c>
      <c r="AT395" s="156" t="s">
        <v>197</v>
      </c>
      <c r="AU395" s="156" t="s">
        <v>82</v>
      </c>
      <c r="AY395" s="20" t="s">
        <v>195</v>
      </c>
      <c r="BE395" s="157">
        <f>IF(N395="základní",J395,0)</f>
        <v>0</v>
      </c>
      <c r="BF395" s="157">
        <f>IF(N395="snížená",J395,0)</f>
        <v>0</v>
      </c>
      <c r="BG395" s="157">
        <f>IF(N395="zákl. přenesená",J395,0)</f>
        <v>0</v>
      </c>
      <c r="BH395" s="157">
        <f>IF(N395="sníž. přenesená",J395,0)</f>
        <v>0</v>
      </c>
      <c r="BI395" s="157">
        <f>IF(N395="nulová",J395,0)</f>
        <v>0</v>
      </c>
      <c r="BJ395" s="20" t="s">
        <v>80</v>
      </c>
      <c r="BK395" s="157">
        <f>ROUND(I395*H395,2)</f>
        <v>0</v>
      </c>
      <c r="BL395" s="20" t="s">
        <v>201</v>
      </c>
      <c r="BM395" s="156" t="s">
        <v>680</v>
      </c>
    </row>
    <row r="396" spans="1:65" s="2" customFormat="1">
      <c r="A396" s="35"/>
      <c r="B396" s="36"/>
      <c r="C396" s="35"/>
      <c r="D396" s="158" t="s">
        <v>203</v>
      </c>
      <c r="E396" s="35"/>
      <c r="F396" s="159" t="s">
        <v>681</v>
      </c>
      <c r="G396" s="35"/>
      <c r="H396" s="35"/>
      <c r="I396" s="160"/>
      <c r="J396" s="35"/>
      <c r="K396" s="35"/>
      <c r="L396" s="36"/>
      <c r="M396" s="161"/>
      <c r="N396" s="162"/>
      <c r="O396" s="56"/>
      <c r="P396" s="56"/>
      <c r="Q396" s="56"/>
      <c r="R396" s="56"/>
      <c r="S396" s="56"/>
      <c r="T396" s="57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T396" s="20" t="s">
        <v>203</v>
      </c>
      <c r="AU396" s="20" t="s">
        <v>82</v>
      </c>
    </row>
    <row r="397" spans="1:65" s="13" customFormat="1">
      <c r="B397" s="163"/>
      <c r="D397" s="164" t="s">
        <v>205</v>
      </c>
      <c r="E397" s="165" t="s">
        <v>3</v>
      </c>
      <c r="F397" s="166" t="s">
        <v>107</v>
      </c>
      <c r="H397" s="167">
        <v>4.282</v>
      </c>
      <c r="I397" s="168"/>
      <c r="L397" s="163"/>
      <c r="M397" s="169"/>
      <c r="N397" s="170"/>
      <c r="O397" s="170"/>
      <c r="P397" s="170"/>
      <c r="Q397" s="170"/>
      <c r="R397" s="170"/>
      <c r="S397" s="170"/>
      <c r="T397" s="171"/>
      <c r="AT397" s="165" t="s">
        <v>205</v>
      </c>
      <c r="AU397" s="165" t="s">
        <v>82</v>
      </c>
      <c r="AV397" s="13" t="s">
        <v>82</v>
      </c>
      <c r="AW397" s="13" t="s">
        <v>33</v>
      </c>
      <c r="AX397" s="13" t="s">
        <v>80</v>
      </c>
      <c r="AY397" s="165" t="s">
        <v>195</v>
      </c>
    </row>
    <row r="398" spans="1:65" s="2" customFormat="1" ht="24.15" customHeight="1">
      <c r="A398" s="35"/>
      <c r="B398" s="143"/>
      <c r="C398" s="144" t="s">
        <v>682</v>
      </c>
      <c r="D398" s="144" t="s">
        <v>197</v>
      </c>
      <c r="E398" s="145" t="s">
        <v>683</v>
      </c>
      <c r="F398" s="146" t="s">
        <v>684</v>
      </c>
      <c r="G398" s="147" t="s">
        <v>262</v>
      </c>
      <c r="H398" s="148">
        <v>12.885</v>
      </c>
      <c r="I398" s="149"/>
      <c r="J398" s="150">
        <f>ROUND(I398*H398,2)</f>
        <v>0</v>
      </c>
      <c r="K398" s="151"/>
      <c r="L398" s="36"/>
      <c r="M398" s="152" t="s">
        <v>3</v>
      </c>
      <c r="N398" s="153" t="s">
        <v>43</v>
      </c>
      <c r="O398" s="56"/>
      <c r="P398" s="154">
        <f>O398*H398</f>
        <v>0</v>
      </c>
      <c r="Q398" s="154">
        <v>0.01</v>
      </c>
      <c r="R398" s="154">
        <f>Q398*H398</f>
        <v>0.12884999999999999</v>
      </c>
      <c r="S398" s="154">
        <v>0</v>
      </c>
      <c r="T398" s="155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156" t="s">
        <v>201</v>
      </c>
      <c r="AT398" s="156" t="s">
        <v>197</v>
      </c>
      <c r="AU398" s="156" t="s">
        <v>82</v>
      </c>
      <c r="AY398" s="20" t="s">
        <v>195</v>
      </c>
      <c r="BE398" s="157">
        <f>IF(N398="základní",J398,0)</f>
        <v>0</v>
      </c>
      <c r="BF398" s="157">
        <f>IF(N398="snížená",J398,0)</f>
        <v>0</v>
      </c>
      <c r="BG398" s="157">
        <f>IF(N398="zákl. přenesená",J398,0)</f>
        <v>0</v>
      </c>
      <c r="BH398" s="157">
        <f>IF(N398="sníž. přenesená",J398,0)</f>
        <v>0</v>
      </c>
      <c r="BI398" s="157">
        <f>IF(N398="nulová",J398,0)</f>
        <v>0</v>
      </c>
      <c r="BJ398" s="20" t="s">
        <v>80</v>
      </c>
      <c r="BK398" s="157">
        <f>ROUND(I398*H398,2)</f>
        <v>0</v>
      </c>
      <c r="BL398" s="20" t="s">
        <v>201</v>
      </c>
      <c r="BM398" s="156" t="s">
        <v>685</v>
      </c>
    </row>
    <row r="399" spans="1:65" s="2" customFormat="1">
      <c r="A399" s="35"/>
      <c r="B399" s="36"/>
      <c r="C399" s="35"/>
      <c r="D399" s="158" t="s">
        <v>203</v>
      </c>
      <c r="E399" s="35"/>
      <c r="F399" s="159" t="s">
        <v>686</v>
      </c>
      <c r="G399" s="35"/>
      <c r="H399" s="35"/>
      <c r="I399" s="160"/>
      <c r="J399" s="35"/>
      <c r="K399" s="35"/>
      <c r="L399" s="36"/>
      <c r="M399" s="161"/>
      <c r="N399" s="162"/>
      <c r="O399" s="56"/>
      <c r="P399" s="56"/>
      <c r="Q399" s="56"/>
      <c r="R399" s="56"/>
      <c r="S399" s="56"/>
      <c r="T399" s="57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T399" s="20" t="s">
        <v>203</v>
      </c>
      <c r="AU399" s="20" t="s">
        <v>82</v>
      </c>
    </row>
    <row r="400" spans="1:65" s="13" customFormat="1">
      <c r="B400" s="163"/>
      <c r="D400" s="164" t="s">
        <v>205</v>
      </c>
      <c r="E400" s="165" t="s">
        <v>3</v>
      </c>
      <c r="F400" s="166" t="s">
        <v>687</v>
      </c>
      <c r="H400" s="167">
        <v>3.048</v>
      </c>
      <c r="I400" s="168"/>
      <c r="L400" s="163"/>
      <c r="M400" s="169"/>
      <c r="N400" s="170"/>
      <c r="O400" s="170"/>
      <c r="P400" s="170"/>
      <c r="Q400" s="170"/>
      <c r="R400" s="170"/>
      <c r="S400" s="170"/>
      <c r="T400" s="171"/>
      <c r="AT400" s="165" t="s">
        <v>205</v>
      </c>
      <c r="AU400" s="165" t="s">
        <v>82</v>
      </c>
      <c r="AV400" s="13" t="s">
        <v>82</v>
      </c>
      <c r="AW400" s="13" t="s">
        <v>33</v>
      </c>
      <c r="AX400" s="13" t="s">
        <v>72</v>
      </c>
      <c r="AY400" s="165" t="s">
        <v>195</v>
      </c>
    </row>
    <row r="401" spans="1:65" s="13" customFormat="1">
      <c r="B401" s="163"/>
      <c r="D401" s="164" t="s">
        <v>205</v>
      </c>
      <c r="E401" s="165" t="s">
        <v>3</v>
      </c>
      <c r="F401" s="166" t="s">
        <v>688</v>
      </c>
      <c r="H401" s="167">
        <v>6.7380000000000004</v>
      </c>
      <c r="I401" s="168"/>
      <c r="L401" s="163"/>
      <c r="M401" s="169"/>
      <c r="N401" s="170"/>
      <c r="O401" s="170"/>
      <c r="P401" s="170"/>
      <c r="Q401" s="170"/>
      <c r="R401" s="170"/>
      <c r="S401" s="170"/>
      <c r="T401" s="171"/>
      <c r="AT401" s="165" t="s">
        <v>205</v>
      </c>
      <c r="AU401" s="165" t="s">
        <v>82</v>
      </c>
      <c r="AV401" s="13" t="s">
        <v>82</v>
      </c>
      <c r="AW401" s="13" t="s">
        <v>33</v>
      </c>
      <c r="AX401" s="13" t="s">
        <v>72</v>
      </c>
      <c r="AY401" s="165" t="s">
        <v>195</v>
      </c>
    </row>
    <row r="402" spans="1:65" s="13" customFormat="1">
      <c r="B402" s="163"/>
      <c r="D402" s="164" t="s">
        <v>205</v>
      </c>
      <c r="E402" s="165" t="s">
        <v>3</v>
      </c>
      <c r="F402" s="166" t="s">
        <v>689</v>
      </c>
      <c r="H402" s="167">
        <v>3.0990000000000002</v>
      </c>
      <c r="I402" s="168"/>
      <c r="L402" s="163"/>
      <c r="M402" s="169"/>
      <c r="N402" s="170"/>
      <c r="O402" s="170"/>
      <c r="P402" s="170"/>
      <c r="Q402" s="170"/>
      <c r="R402" s="170"/>
      <c r="S402" s="170"/>
      <c r="T402" s="171"/>
      <c r="AT402" s="165" t="s">
        <v>205</v>
      </c>
      <c r="AU402" s="165" t="s">
        <v>82</v>
      </c>
      <c r="AV402" s="13" t="s">
        <v>82</v>
      </c>
      <c r="AW402" s="13" t="s">
        <v>33</v>
      </c>
      <c r="AX402" s="13" t="s">
        <v>72</v>
      </c>
      <c r="AY402" s="165" t="s">
        <v>195</v>
      </c>
    </row>
    <row r="403" spans="1:65" s="14" customFormat="1">
      <c r="B403" s="172"/>
      <c r="D403" s="164" t="s">
        <v>205</v>
      </c>
      <c r="E403" s="173" t="s">
        <v>3</v>
      </c>
      <c r="F403" s="174" t="s">
        <v>207</v>
      </c>
      <c r="H403" s="175">
        <v>12.885</v>
      </c>
      <c r="I403" s="176"/>
      <c r="L403" s="172"/>
      <c r="M403" s="177"/>
      <c r="N403" s="178"/>
      <c r="O403" s="178"/>
      <c r="P403" s="178"/>
      <c r="Q403" s="178"/>
      <c r="R403" s="178"/>
      <c r="S403" s="178"/>
      <c r="T403" s="179"/>
      <c r="AT403" s="173" t="s">
        <v>205</v>
      </c>
      <c r="AU403" s="173" t="s">
        <v>82</v>
      </c>
      <c r="AV403" s="14" t="s">
        <v>208</v>
      </c>
      <c r="AW403" s="14" t="s">
        <v>33</v>
      </c>
      <c r="AX403" s="14" t="s">
        <v>80</v>
      </c>
      <c r="AY403" s="173" t="s">
        <v>195</v>
      </c>
    </row>
    <row r="404" spans="1:65" s="2" customFormat="1" ht="37.799999999999997" customHeight="1">
      <c r="A404" s="35"/>
      <c r="B404" s="143"/>
      <c r="C404" s="144" t="s">
        <v>690</v>
      </c>
      <c r="D404" s="144" t="s">
        <v>197</v>
      </c>
      <c r="E404" s="145" t="s">
        <v>691</v>
      </c>
      <c r="F404" s="146" t="s">
        <v>692</v>
      </c>
      <c r="G404" s="147" t="s">
        <v>305</v>
      </c>
      <c r="H404" s="148">
        <v>47.137999999999998</v>
      </c>
      <c r="I404" s="149"/>
      <c r="J404" s="150">
        <f>ROUND(I404*H404,2)</f>
        <v>0</v>
      </c>
      <c r="K404" s="151"/>
      <c r="L404" s="36"/>
      <c r="M404" s="152" t="s">
        <v>3</v>
      </c>
      <c r="N404" s="153" t="s">
        <v>43</v>
      </c>
      <c r="O404" s="56"/>
      <c r="P404" s="154">
        <f>O404*H404</f>
        <v>0</v>
      </c>
      <c r="Q404" s="154">
        <v>7.7999999999999999E-4</v>
      </c>
      <c r="R404" s="154">
        <f>Q404*H404</f>
        <v>3.6767639999999997E-2</v>
      </c>
      <c r="S404" s="154">
        <v>1E-3</v>
      </c>
      <c r="T404" s="155">
        <f>S404*H404</f>
        <v>4.7137999999999999E-2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156" t="s">
        <v>201</v>
      </c>
      <c r="AT404" s="156" t="s">
        <v>197</v>
      </c>
      <c r="AU404" s="156" t="s">
        <v>82</v>
      </c>
      <c r="AY404" s="20" t="s">
        <v>195</v>
      </c>
      <c r="BE404" s="157">
        <f>IF(N404="základní",J404,0)</f>
        <v>0</v>
      </c>
      <c r="BF404" s="157">
        <f>IF(N404="snížená",J404,0)</f>
        <v>0</v>
      </c>
      <c r="BG404" s="157">
        <f>IF(N404="zákl. přenesená",J404,0)</f>
        <v>0</v>
      </c>
      <c r="BH404" s="157">
        <f>IF(N404="sníž. přenesená",J404,0)</f>
        <v>0</v>
      </c>
      <c r="BI404" s="157">
        <f>IF(N404="nulová",J404,0)</f>
        <v>0</v>
      </c>
      <c r="BJ404" s="20" t="s">
        <v>80</v>
      </c>
      <c r="BK404" s="157">
        <f>ROUND(I404*H404,2)</f>
        <v>0</v>
      </c>
      <c r="BL404" s="20" t="s">
        <v>201</v>
      </c>
      <c r="BM404" s="156" t="s">
        <v>693</v>
      </c>
    </row>
    <row r="405" spans="1:65" s="2" customFormat="1">
      <c r="A405" s="35"/>
      <c r="B405" s="36"/>
      <c r="C405" s="35"/>
      <c r="D405" s="158" t="s">
        <v>203</v>
      </c>
      <c r="E405" s="35"/>
      <c r="F405" s="159" t="s">
        <v>694</v>
      </c>
      <c r="G405" s="35"/>
      <c r="H405" s="35"/>
      <c r="I405" s="160"/>
      <c r="J405" s="35"/>
      <c r="K405" s="35"/>
      <c r="L405" s="36"/>
      <c r="M405" s="161"/>
      <c r="N405" s="162"/>
      <c r="O405" s="56"/>
      <c r="P405" s="56"/>
      <c r="Q405" s="56"/>
      <c r="R405" s="56"/>
      <c r="S405" s="56"/>
      <c r="T405" s="57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T405" s="20" t="s">
        <v>203</v>
      </c>
      <c r="AU405" s="20" t="s">
        <v>82</v>
      </c>
    </row>
    <row r="406" spans="1:65" s="13" customFormat="1" ht="20.399999999999999">
      <c r="B406" s="163"/>
      <c r="D406" s="164" t="s">
        <v>205</v>
      </c>
      <c r="E406" s="165" t="s">
        <v>3</v>
      </c>
      <c r="F406" s="166" t="s">
        <v>695</v>
      </c>
      <c r="H406" s="167">
        <v>47.137999999999998</v>
      </c>
      <c r="I406" s="168"/>
      <c r="L406" s="163"/>
      <c r="M406" s="169"/>
      <c r="N406" s="170"/>
      <c r="O406" s="170"/>
      <c r="P406" s="170"/>
      <c r="Q406" s="170"/>
      <c r="R406" s="170"/>
      <c r="S406" s="170"/>
      <c r="T406" s="171"/>
      <c r="AT406" s="165" t="s">
        <v>205</v>
      </c>
      <c r="AU406" s="165" t="s">
        <v>82</v>
      </c>
      <c r="AV406" s="13" t="s">
        <v>82</v>
      </c>
      <c r="AW406" s="13" t="s">
        <v>33</v>
      </c>
      <c r="AX406" s="13" t="s">
        <v>72</v>
      </c>
      <c r="AY406" s="165" t="s">
        <v>195</v>
      </c>
    </row>
    <row r="407" spans="1:65" s="14" customFormat="1">
      <c r="B407" s="172"/>
      <c r="D407" s="164" t="s">
        <v>205</v>
      </c>
      <c r="E407" s="173" t="s">
        <v>135</v>
      </c>
      <c r="F407" s="174" t="s">
        <v>207</v>
      </c>
      <c r="H407" s="175">
        <v>47.137999999999998</v>
      </c>
      <c r="I407" s="176"/>
      <c r="L407" s="172"/>
      <c r="M407" s="177"/>
      <c r="N407" s="178"/>
      <c r="O407" s="178"/>
      <c r="P407" s="178"/>
      <c r="Q407" s="178"/>
      <c r="R407" s="178"/>
      <c r="S407" s="178"/>
      <c r="T407" s="179"/>
      <c r="AT407" s="173" t="s">
        <v>205</v>
      </c>
      <c r="AU407" s="173" t="s">
        <v>82</v>
      </c>
      <c r="AV407" s="14" t="s">
        <v>208</v>
      </c>
      <c r="AW407" s="14" t="s">
        <v>33</v>
      </c>
      <c r="AX407" s="14" t="s">
        <v>80</v>
      </c>
      <c r="AY407" s="173" t="s">
        <v>195</v>
      </c>
    </row>
    <row r="408" spans="1:65" s="2" customFormat="1" ht="24.15" customHeight="1">
      <c r="A408" s="35"/>
      <c r="B408" s="143"/>
      <c r="C408" s="180" t="s">
        <v>696</v>
      </c>
      <c r="D408" s="180" t="s">
        <v>241</v>
      </c>
      <c r="E408" s="181" t="s">
        <v>697</v>
      </c>
      <c r="F408" s="182" t="s">
        <v>698</v>
      </c>
      <c r="G408" s="183" t="s">
        <v>230</v>
      </c>
      <c r="H408" s="184">
        <v>7.6999999999999999E-2</v>
      </c>
      <c r="I408" s="185"/>
      <c r="J408" s="186">
        <f>ROUND(I408*H408,2)</f>
        <v>0</v>
      </c>
      <c r="K408" s="187"/>
      <c r="L408" s="188"/>
      <c r="M408" s="189" t="s">
        <v>3</v>
      </c>
      <c r="N408" s="190" t="s">
        <v>43</v>
      </c>
      <c r="O408" s="56"/>
      <c r="P408" s="154">
        <f>O408*H408</f>
        <v>0</v>
      </c>
      <c r="Q408" s="154">
        <v>1</v>
      </c>
      <c r="R408" s="154">
        <f>Q408*H408</f>
        <v>7.6999999999999999E-2</v>
      </c>
      <c r="S408" s="154">
        <v>0</v>
      </c>
      <c r="T408" s="155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156" t="s">
        <v>240</v>
      </c>
      <c r="AT408" s="156" t="s">
        <v>241</v>
      </c>
      <c r="AU408" s="156" t="s">
        <v>82</v>
      </c>
      <c r="AY408" s="20" t="s">
        <v>195</v>
      </c>
      <c r="BE408" s="157">
        <f>IF(N408="základní",J408,0)</f>
        <v>0</v>
      </c>
      <c r="BF408" s="157">
        <f>IF(N408="snížená",J408,0)</f>
        <v>0</v>
      </c>
      <c r="BG408" s="157">
        <f>IF(N408="zákl. přenesená",J408,0)</f>
        <v>0</v>
      </c>
      <c r="BH408" s="157">
        <f>IF(N408="sníž. přenesená",J408,0)</f>
        <v>0</v>
      </c>
      <c r="BI408" s="157">
        <f>IF(N408="nulová",J408,0)</f>
        <v>0</v>
      </c>
      <c r="BJ408" s="20" t="s">
        <v>80</v>
      </c>
      <c r="BK408" s="157">
        <f>ROUND(I408*H408,2)</f>
        <v>0</v>
      </c>
      <c r="BL408" s="20" t="s">
        <v>201</v>
      </c>
      <c r="BM408" s="156" t="s">
        <v>699</v>
      </c>
    </row>
    <row r="409" spans="1:65" s="13" customFormat="1">
      <c r="B409" s="163"/>
      <c r="D409" s="164" t="s">
        <v>205</v>
      </c>
      <c r="E409" s="165" t="s">
        <v>3</v>
      </c>
      <c r="F409" s="166" t="s">
        <v>700</v>
      </c>
      <c r="H409" s="167">
        <v>7.6999999999999999E-2</v>
      </c>
      <c r="I409" s="168"/>
      <c r="L409" s="163"/>
      <c r="M409" s="169"/>
      <c r="N409" s="170"/>
      <c r="O409" s="170"/>
      <c r="P409" s="170"/>
      <c r="Q409" s="170"/>
      <c r="R409" s="170"/>
      <c r="S409" s="170"/>
      <c r="T409" s="171"/>
      <c r="AT409" s="165" t="s">
        <v>205</v>
      </c>
      <c r="AU409" s="165" t="s">
        <v>82</v>
      </c>
      <c r="AV409" s="13" t="s">
        <v>82</v>
      </c>
      <c r="AW409" s="13" t="s">
        <v>33</v>
      </c>
      <c r="AX409" s="13" t="s">
        <v>80</v>
      </c>
      <c r="AY409" s="165" t="s">
        <v>195</v>
      </c>
    </row>
    <row r="410" spans="1:65" s="12" customFormat="1" ht="22.8" customHeight="1">
      <c r="B410" s="130"/>
      <c r="D410" s="131" t="s">
        <v>71</v>
      </c>
      <c r="E410" s="141" t="s">
        <v>701</v>
      </c>
      <c r="F410" s="141" t="s">
        <v>702</v>
      </c>
      <c r="I410" s="133"/>
      <c r="J410" s="142">
        <f>BK410</f>
        <v>0</v>
      </c>
      <c r="L410" s="130"/>
      <c r="M410" s="135"/>
      <c r="N410" s="136"/>
      <c r="O410" s="136"/>
      <c r="P410" s="137">
        <f>SUM(P411:P418)</f>
        <v>0</v>
      </c>
      <c r="Q410" s="136"/>
      <c r="R410" s="137">
        <f>SUM(R411:R418)</f>
        <v>0</v>
      </c>
      <c r="S410" s="136"/>
      <c r="T410" s="138">
        <f>SUM(T411:T418)</f>
        <v>0</v>
      </c>
      <c r="AR410" s="131" t="s">
        <v>80</v>
      </c>
      <c r="AT410" s="139" t="s">
        <v>71</v>
      </c>
      <c r="AU410" s="139" t="s">
        <v>80</v>
      </c>
      <c r="AY410" s="131" t="s">
        <v>195</v>
      </c>
      <c r="BK410" s="140">
        <f>SUM(BK411:BK418)</f>
        <v>0</v>
      </c>
    </row>
    <row r="411" spans="1:65" s="2" customFormat="1" ht="37.799999999999997" customHeight="1">
      <c r="A411" s="35"/>
      <c r="B411" s="143"/>
      <c r="C411" s="144" t="s">
        <v>703</v>
      </c>
      <c r="D411" s="144" t="s">
        <v>197</v>
      </c>
      <c r="E411" s="145" t="s">
        <v>704</v>
      </c>
      <c r="F411" s="146" t="s">
        <v>705</v>
      </c>
      <c r="G411" s="147" t="s">
        <v>230</v>
      </c>
      <c r="H411" s="148">
        <v>26.24</v>
      </c>
      <c r="I411" s="149"/>
      <c r="J411" s="150">
        <f>ROUND(I411*H411,2)</f>
        <v>0</v>
      </c>
      <c r="K411" s="151"/>
      <c r="L411" s="36"/>
      <c r="M411" s="152" t="s">
        <v>3</v>
      </c>
      <c r="N411" s="153" t="s">
        <v>43</v>
      </c>
      <c r="O411" s="56"/>
      <c r="P411" s="154">
        <f>O411*H411</f>
        <v>0</v>
      </c>
      <c r="Q411" s="154">
        <v>0</v>
      </c>
      <c r="R411" s="154">
        <f>Q411*H411</f>
        <v>0</v>
      </c>
      <c r="S411" s="154">
        <v>0</v>
      </c>
      <c r="T411" s="155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156" t="s">
        <v>201</v>
      </c>
      <c r="AT411" s="156" t="s">
        <v>197</v>
      </c>
      <c r="AU411" s="156" t="s">
        <v>82</v>
      </c>
      <c r="AY411" s="20" t="s">
        <v>195</v>
      </c>
      <c r="BE411" s="157">
        <f>IF(N411="základní",J411,0)</f>
        <v>0</v>
      </c>
      <c r="BF411" s="157">
        <f>IF(N411="snížená",J411,0)</f>
        <v>0</v>
      </c>
      <c r="BG411" s="157">
        <f>IF(N411="zákl. přenesená",J411,0)</f>
        <v>0</v>
      </c>
      <c r="BH411" s="157">
        <f>IF(N411="sníž. přenesená",J411,0)</f>
        <v>0</v>
      </c>
      <c r="BI411" s="157">
        <f>IF(N411="nulová",J411,0)</f>
        <v>0</v>
      </c>
      <c r="BJ411" s="20" t="s">
        <v>80</v>
      </c>
      <c r="BK411" s="157">
        <f>ROUND(I411*H411,2)</f>
        <v>0</v>
      </c>
      <c r="BL411" s="20" t="s">
        <v>201</v>
      </c>
      <c r="BM411" s="156" t="s">
        <v>706</v>
      </c>
    </row>
    <row r="412" spans="1:65" s="2" customFormat="1">
      <c r="A412" s="35"/>
      <c r="B412" s="36"/>
      <c r="C412" s="35"/>
      <c r="D412" s="158" t="s">
        <v>203</v>
      </c>
      <c r="E412" s="35"/>
      <c r="F412" s="159" t="s">
        <v>707</v>
      </c>
      <c r="G412" s="35"/>
      <c r="H412" s="35"/>
      <c r="I412" s="160"/>
      <c r="J412" s="35"/>
      <c r="K412" s="35"/>
      <c r="L412" s="36"/>
      <c r="M412" s="161"/>
      <c r="N412" s="162"/>
      <c r="O412" s="56"/>
      <c r="P412" s="56"/>
      <c r="Q412" s="56"/>
      <c r="R412" s="56"/>
      <c r="S412" s="56"/>
      <c r="T412" s="57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T412" s="20" t="s">
        <v>203</v>
      </c>
      <c r="AU412" s="20" t="s">
        <v>82</v>
      </c>
    </row>
    <row r="413" spans="1:65" s="2" customFormat="1" ht="33" customHeight="1">
      <c r="A413" s="35"/>
      <c r="B413" s="143"/>
      <c r="C413" s="144" t="s">
        <v>708</v>
      </c>
      <c r="D413" s="144" t="s">
        <v>197</v>
      </c>
      <c r="E413" s="145" t="s">
        <v>709</v>
      </c>
      <c r="F413" s="146" t="s">
        <v>710</v>
      </c>
      <c r="G413" s="147" t="s">
        <v>230</v>
      </c>
      <c r="H413" s="148">
        <v>26.24</v>
      </c>
      <c r="I413" s="149"/>
      <c r="J413" s="150">
        <f>ROUND(I413*H413,2)</f>
        <v>0</v>
      </c>
      <c r="K413" s="151"/>
      <c r="L413" s="36"/>
      <c r="M413" s="152" t="s">
        <v>3</v>
      </c>
      <c r="N413" s="153" t="s">
        <v>43</v>
      </c>
      <c r="O413" s="56"/>
      <c r="P413" s="154">
        <f>O413*H413</f>
        <v>0</v>
      </c>
      <c r="Q413" s="154">
        <v>0</v>
      </c>
      <c r="R413" s="154">
        <f>Q413*H413</f>
        <v>0</v>
      </c>
      <c r="S413" s="154">
        <v>0</v>
      </c>
      <c r="T413" s="155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156" t="s">
        <v>201</v>
      </c>
      <c r="AT413" s="156" t="s">
        <v>197</v>
      </c>
      <c r="AU413" s="156" t="s">
        <v>82</v>
      </c>
      <c r="AY413" s="20" t="s">
        <v>195</v>
      </c>
      <c r="BE413" s="157">
        <f>IF(N413="základní",J413,0)</f>
        <v>0</v>
      </c>
      <c r="BF413" s="157">
        <f>IF(N413="snížená",J413,0)</f>
        <v>0</v>
      </c>
      <c r="BG413" s="157">
        <f>IF(N413="zákl. přenesená",J413,0)</f>
        <v>0</v>
      </c>
      <c r="BH413" s="157">
        <f>IF(N413="sníž. přenesená",J413,0)</f>
        <v>0</v>
      </c>
      <c r="BI413" s="157">
        <f>IF(N413="nulová",J413,0)</f>
        <v>0</v>
      </c>
      <c r="BJ413" s="20" t="s">
        <v>80</v>
      </c>
      <c r="BK413" s="157">
        <f>ROUND(I413*H413,2)</f>
        <v>0</v>
      </c>
      <c r="BL413" s="20" t="s">
        <v>201</v>
      </c>
      <c r="BM413" s="156" t="s">
        <v>711</v>
      </c>
    </row>
    <row r="414" spans="1:65" s="2" customFormat="1">
      <c r="A414" s="35"/>
      <c r="B414" s="36"/>
      <c r="C414" s="35"/>
      <c r="D414" s="158" t="s">
        <v>203</v>
      </c>
      <c r="E414" s="35"/>
      <c r="F414" s="159" t="s">
        <v>712</v>
      </c>
      <c r="G414" s="35"/>
      <c r="H414" s="35"/>
      <c r="I414" s="160"/>
      <c r="J414" s="35"/>
      <c r="K414" s="35"/>
      <c r="L414" s="36"/>
      <c r="M414" s="161"/>
      <c r="N414" s="162"/>
      <c r="O414" s="56"/>
      <c r="P414" s="56"/>
      <c r="Q414" s="56"/>
      <c r="R414" s="56"/>
      <c r="S414" s="56"/>
      <c r="T414" s="57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T414" s="20" t="s">
        <v>203</v>
      </c>
      <c r="AU414" s="20" t="s">
        <v>82</v>
      </c>
    </row>
    <row r="415" spans="1:65" s="2" customFormat="1" ht="49.05" customHeight="1">
      <c r="A415" s="35"/>
      <c r="B415" s="143"/>
      <c r="C415" s="144" t="s">
        <v>713</v>
      </c>
      <c r="D415" s="144" t="s">
        <v>197</v>
      </c>
      <c r="E415" s="145" t="s">
        <v>714</v>
      </c>
      <c r="F415" s="146" t="s">
        <v>715</v>
      </c>
      <c r="G415" s="147" t="s">
        <v>230</v>
      </c>
      <c r="H415" s="148">
        <v>26.24</v>
      </c>
      <c r="I415" s="149"/>
      <c r="J415" s="150">
        <f>ROUND(I415*H415,2)</f>
        <v>0</v>
      </c>
      <c r="K415" s="151"/>
      <c r="L415" s="36"/>
      <c r="M415" s="152" t="s">
        <v>3</v>
      </c>
      <c r="N415" s="153" t="s">
        <v>43</v>
      </c>
      <c r="O415" s="56"/>
      <c r="P415" s="154">
        <f>O415*H415</f>
        <v>0</v>
      </c>
      <c r="Q415" s="154">
        <v>0</v>
      </c>
      <c r="R415" s="154">
        <f>Q415*H415</f>
        <v>0</v>
      </c>
      <c r="S415" s="154">
        <v>0</v>
      </c>
      <c r="T415" s="155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156" t="s">
        <v>201</v>
      </c>
      <c r="AT415" s="156" t="s">
        <v>197</v>
      </c>
      <c r="AU415" s="156" t="s">
        <v>82</v>
      </c>
      <c r="AY415" s="20" t="s">
        <v>195</v>
      </c>
      <c r="BE415" s="157">
        <f>IF(N415="základní",J415,0)</f>
        <v>0</v>
      </c>
      <c r="BF415" s="157">
        <f>IF(N415="snížená",J415,0)</f>
        <v>0</v>
      </c>
      <c r="BG415" s="157">
        <f>IF(N415="zákl. přenesená",J415,0)</f>
        <v>0</v>
      </c>
      <c r="BH415" s="157">
        <f>IF(N415="sníž. přenesená",J415,0)</f>
        <v>0</v>
      </c>
      <c r="BI415" s="157">
        <f>IF(N415="nulová",J415,0)</f>
        <v>0</v>
      </c>
      <c r="BJ415" s="20" t="s">
        <v>80</v>
      </c>
      <c r="BK415" s="157">
        <f>ROUND(I415*H415,2)</f>
        <v>0</v>
      </c>
      <c r="BL415" s="20" t="s">
        <v>201</v>
      </c>
      <c r="BM415" s="156" t="s">
        <v>716</v>
      </c>
    </row>
    <row r="416" spans="1:65" s="2" customFormat="1">
      <c r="A416" s="35"/>
      <c r="B416" s="36"/>
      <c r="C416" s="35"/>
      <c r="D416" s="158" t="s">
        <v>203</v>
      </c>
      <c r="E416" s="35"/>
      <c r="F416" s="159" t="s">
        <v>717</v>
      </c>
      <c r="G416" s="35"/>
      <c r="H416" s="35"/>
      <c r="I416" s="160"/>
      <c r="J416" s="35"/>
      <c r="K416" s="35"/>
      <c r="L416" s="36"/>
      <c r="M416" s="161"/>
      <c r="N416" s="162"/>
      <c r="O416" s="56"/>
      <c r="P416" s="56"/>
      <c r="Q416" s="56"/>
      <c r="R416" s="56"/>
      <c r="S416" s="56"/>
      <c r="T416" s="57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T416" s="20" t="s">
        <v>203</v>
      </c>
      <c r="AU416" s="20" t="s">
        <v>82</v>
      </c>
    </row>
    <row r="417" spans="1:65" s="2" customFormat="1" ht="44.25" customHeight="1">
      <c r="A417" s="35"/>
      <c r="B417" s="143"/>
      <c r="C417" s="144" t="s">
        <v>718</v>
      </c>
      <c r="D417" s="144" t="s">
        <v>197</v>
      </c>
      <c r="E417" s="145" t="s">
        <v>719</v>
      </c>
      <c r="F417" s="146" t="s">
        <v>720</v>
      </c>
      <c r="G417" s="147" t="s">
        <v>230</v>
      </c>
      <c r="H417" s="148">
        <v>26.24</v>
      </c>
      <c r="I417" s="149"/>
      <c r="J417" s="150">
        <f>ROUND(I417*H417,2)</f>
        <v>0</v>
      </c>
      <c r="K417" s="151"/>
      <c r="L417" s="36"/>
      <c r="M417" s="152" t="s">
        <v>3</v>
      </c>
      <c r="N417" s="153" t="s">
        <v>43</v>
      </c>
      <c r="O417" s="56"/>
      <c r="P417" s="154">
        <f>O417*H417</f>
        <v>0</v>
      </c>
      <c r="Q417" s="154">
        <v>0</v>
      </c>
      <c r="R417" s="154">
        <f>Q417*H417</f>
        <v>0</v>
      </c>
      <c r="S417" s="154">
        <v>0</v>
      </c>
      <c r="T417" s="155">
        <f>S417*H417</f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156" t="s">
        <v>201</v>
      </c>
      <c r="AT417" s="156" t="s">
        <v>197</v>
      </c>
      <c r="AU417" s="156" t="s">
        <v>82</v>
      </c>
      <c r="AY417" s="20" t="s">
        <v>195</v>
      </c>
      <c r="BE417" s="157">
        <f>IF(N417="základní",J417,0)</f>
        <v>0</v>
      </c>
      <c r="BF417" s="157">
        <f>IF(N417="snížená",J417,0)</f>
        <v>0</v>
      </c>
      <c r="BG417" s="157">
        <f>IF(N417="zákl. přenesená",J417,0)</f>
        <v>0</v>
      </c>
      <c r="BH417" s="157">
        <f>IF(N417="sníž. přenesená",J417,0)</f>
        <v>0</v>
      </c>
      <c r="BI417" s="157">
        <f>IF(N417="nulová",J417,0)</f>
        <v>0</v>
      </c>
      <c r="BJ417" s="20" t="s">
        <v>80</v>
      </c>
      <c r="BK417" s="157">
        <f>ROUND(I417*H417,2)</f>
        <v>0</v>
      </c>
      <c r="BL417" s="20" t="s">
        <v>201</v>
      </c>
      <c r="BM417" s="156" t="s">
        <v>721</v>
      </c>
    </row>
    <row r="418" spans="1:65" s="2" customFormat="1">
      <c r="A418" s="35"/>
      <c r="B418" s="36"/>
      <c r="C418" s="35"/>
      <c r="D418" s="158" t="s">
        <v>203</v>
      </c>
      <c r="E418" s="35"/>
      <c r="F418" s="159" t="s">
        <v>722</v>
      </c>
      <c r="G418" s="35"/>
      <c r="H418" s="35"/>
      <c r="I418" s="160"/>
      <c r="J418" s="35"/>
      <c r="K418" s="35"/>
      <c r="L418" s="36"/>
      <c r="M418" s="161"/>
      <c r="N418" s="162"/>
      <c r="O418" s="56"/>
      <c r="P418" s="56"/>
      <c r="Q418" s="56"/>
      <c r="R418" s="56"/>
      <c r="S418" s="56"/>
      <c r="T418" s="57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T418" s="20" t="s">
        <v>203</v>
      </c>
      <c r="AU418" s="20" t="s">
        <v>82</v>
      </c>
    </row>
    <row r="419" spans="1:65" s="12" customFormat="1" ht="22.8" customHeight="1">
      <c r="B419" s="130"/>
      <c r="D419" s="131" t="s">
        <v>71</v>
      </c>
      <c r="E419" s="141" t="s">
        <v>723</v>
      </c>
      <c r="F419" s="141" t="s">
        <v>724</v>
      </c>
      <c r="I419" s="133"/>
      <c r="J419" s="142">
        <f>BK419</f>
        <v>0</v>
      </c>
      <c r="L419" s="130"/>
      <c r="M419" s="135"/>
      <c r="N419" s="136"/>
      <c r="O419" s="136"/>
      <c r="P419" s="137">
        <f>SUM(P420:P421)</f>
        <v>0</v>
      </c>
      <c r="Q419" s="136"/>
      <c r="R419" s="137">
        <f>SUM(R420:R421)</f>
        <v>0</v>
      </c>
      <c r="S419" s="136"/>
      <c r="T419" s="138">
        <f>SUM(T420:T421)</f>
        <v>0</v>
      </c>
      <c r="AR419" s="131" t="s">
        <v>80</v>
      </c>
      <c r="AT419" s="139" t="s">
        <v>71</v>
      </c>
      <c r="AU419" s="139" t="s">
        <v>80</v>
      </c>
      <c r="AY419" s="131" t="s">
        <v>195</v>
      </c>
      <c r="BK419" s="140">
        <f>SUM(BK420:BK421)</f>
        <v>0</v>
      </c>
    </row>
    <row r="420" spans="1:65" s="2" customFormat="1" ht="55.5" customHeight="1">
      <c r="A420" s="35"/>
      <c r="B420" s="143"/>
      <c r="C420" s="144" t="s">
        <v>725</v>
      </c>
      <c r="D420" s="144" t="s">
        <v>197</v>
      </c>
      <c r="E420" s="145" t="s">
        <v>726</v>
      </c>
      <c r="F420" s="146" t="s">
        <v>727</v>
      </c>
      <c r="G420" s="147" t="s">
        <v>230</v>
      </c>
      <c r="H420" s="148">
        <v>112.877</v>
      </c>
      <c r="I420" s="149"/>
      <c r="J420" s="150">
        <f>ROUND(I420*H420,2)</f>
        <v>0</v>
      </c>
      <c r="K420" s="151"/>
      <c r="L420" s="36"/>
      <c r="M420" s="152" t="s">
        <v>3</v>
      </c>
      <c r="N420" s="153" t="s">
        <v>43</v>
      </c>
      <c r="O420" s="56"/>
      <c r="P420" s="154">
        <f>O420*H420</f>
        <v>0</v>
      </c>
      <c r="Q420" s="154">
        <v>0</v>
      </c>
      <c r="R420" s="154">
        <f>Q420*H420</f>
        <v>0</v>
      </c>
      <c r="S420" s="154">
        <v>0</v>
      </c>
      <c r="T420" s="155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156" t="s">
        <v>201</v>
      </c>
      <c r="AT420" s="156" t="s">
        <v>197</v>
      </c>
      <c r="AU420" s="156" t="s">
        <v>82</v>
      </c>
      <c r="AY420" s="20" t="s">
        <v>195</v>
      </c>
      <c r="BE420" s="157">
        <f>IF(N420="základní",J420,0)</f>
        <v>0</v>
      </c>
      <c r="BF420" s="157">
        <f>IF(N420="snížená",J420,0)</f>
        <v>0</v>
      </c>
      <c r="BG420" s="157">
        <f>IF(N420="zákl. přenesená",J420,0)</f>
        <v>0</v>
      </c>
      <c r="BH420" s="157">
        <f>IF(N420="sníž. přenesená",J420,0)</f>
        <v>0</v>
      </c>
      <c r="BI420" s="157">
        <f>IF(N420="nulová",J420,0)</f>
        <v>0</v>
      </c>
      <c r="BJ420" s="20" t="s">
        <v>80</v>
      </c>
      <c r="BK420" s="157">
        <f>ROUND(I420*H420,2)</f>
        <v>0</v>
      </c>
      <c r="BL420" s="20" t="s">
        <v>201</v>
      </c>
      <c r="BM420" s="156" t="s">
        <v>728</v>
      </c>
    </row>
    <row r="421" spans="1:65" s="2" customFormat="1">
      <c r="A421" s="35"/>
      <c r="B421" s="36"/>
      <c r="C421" s="35"/>
      <c r="D421" s="158" t="s">
        <v>203</v>
      </c>
      <c r="E421" s="35"/>
      <c r="F421" s="159" t="s">
        <v>729</v>
      </c>
      <c r="G421" s="35"/>
      <c r="H421" s="35"/>
      <c r="I421" s="160"/>
      <c r="J421" s="35"/>
      <c r="K421" s="35"/>
      <c r="L421" s="36"/>
      <c r="M421" s="161"/>
      <c r="N421" s="162"/>
      <c r="O421" s="56"/>
      <c r="P421" s="56"/>
      <c r="Q421" s="56"/>
      <c r="R421" s="56"/>
      <c r="S421" s="56"/>
      <c r="T421" s="57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T421" s="20" t="s">
        <v>203</v>
      </c>
      <c r="AU421" s="20" t="s">
        <v>82</v>
      </c>
    </row>
    <row r="422" spans="1:65" s="12" customFormat="1" ht="25.95" customHeight="1">
      <c r="B422" s="130"/>
      <c r="D422" s="131" t="s">
        <v>71</v>
      </c>
      <c r="E422" s="132" t="s">
        <v>730</v>
      </c>
      <c r="F422" s="132" t="s">
        <v>731</v>
      </c>
      <c r="I422" s="133"/>
      <c r="J422" s="134">
        <f>BK422</f>
        <v>0</v>
      </c>
      <c r="L422" s="130"/>
      <c r="M422" s="135"/>
      <c r="N422" s="136"/>
      <c r="O422" s="136"/>
      <c r="P422" s="137">
        <f>P423+P440+P449+P454+P467+P476+P490+P514+P539+P553+P595</f>
        <v>0</v>
      </c>
      <c r="Q422" s="136"/>
      <c r="R422" s="137">
        <f>R423+R440+R449+R454+R467+R476+R490+R514+R539+R553+R595</f>
        <v>2.3970787800000002</v>
      </c>
      <c r="S422" s="136"/>
      <c r="T422" s="138">
        <f>T423+T440+T449+T454+T467+T476+T490+T514+T539+T553+T595</f>
        <v>0.62384215999999992</v>
      </c>
      <c r="AR422" s="131" t="s">
        <v>82</v>
      </c>
      <c r="AT422" s="139" t="s">
        <v>71</v>
      </c>
      <c r="AU422" s="139" t="s">
        <v>72</v>
      </c>
      <c r="AY422" s="131" t="s">
        <v>195</v>
      </c>
      <c r="BK422" s="140">
        <f>BK423+BK440+BK449+BK454+BK467+BK476+BK490+BK514+BK539+BK553+BK595</f>
        <v>0</v>
      </c>
    </row>
    <row r="423" spans="1:65" s="12" customFormat="1" ht="22.8" customHeight="1">
      <c r="B423" s="130"/>
      <c r="D423" s="131" t="s">
        <v>71</v>
      </c>
      <c r="E423" s="141" t="s">
        <v>732</v>
      </c>
      <c r="F423" s="141" t="s">
        <v>733</v>
      </c>
      <c r="I423" s="133"/>
      <c r="J423" s="142">
        <f>BK423</f>
        <v>0</v>
      </c>
      <c r="L423" s="130"/>
      <c r="M423" s="135"/>
      <c r="N423" s="136"/>
      <c r="O423" s="136"/>
      <c r="P423" s="137">
        <f>SUM(P424:P439)</f>
        <v>0</v>
      </c>
      <c r="Q423" s="136"/>
      <c r="R423" s="137">
        <f>SUM(R424:R439)</f>
        <v>0.141015</v>
      </c>
      <c r="S423" s="136"/>
      <c r="T423" s="138">
        <f>SUM(T424:T439)</f>
        <v>0</v>
      </c>
      <c r="AR423" s="131" t="s">
        <v>82</v>
      </c>
      <c r="AT423" s="139" t="s">
        <v>71</v>
      </c>
      <c r="AU423" s="139" t="s">
        <v>80</v>
      </c>
      <c r="AY423" s="131" t="s">
        <v>195</v>
      </c>
      <c r="BK423" s="140">
        <f>SUM(BK424:BK439)</f>
        <v>0</v>
      </c>
    </row>
    <row r="424" spans="1:65" s="2" customFormat="1" ht="37.799999999999997" customHeight="1">
      <c r="A424" s="35"/>
      <c r="B424" s="143"/>
      <c r="C424" s="144" t="s">
        <v>734</v>
      </c>
      <c r="D424" s="144" t="s">
        <v>197</v>
      </c>
      <c r="E424" s="145" t="s">
        <v>735</v>
      </c>
      <c r="F424" s="146" t="s">
        <v>736</v>
      </c>
      <c r="G424" s="147" t="s">
        <v>262</v>
      </c>
      <c r="H424" s="148">
        <v>22.402999999999999</v>
      </c>
      <c r="I424" s="149"/>
      <c r="J424" s="150">
        <f>ROUND(I424*H424,2)</f>
        <v>0</v>
      </c>
      <c r="K424" s="151"/>
      <c r="L424" s="36"/>
      <c r="M424" s="152" t="s">
        <v>3</v>
      </c>
      <c r="N424" s="153" t="s">
        <v>43</v>
      </c>
      <c r="O424" s="56"/>
      <c r="P424" s="154">
        <f>O424*H424</f>
        <v>0</v>
      </c>
      <c r="Q424" s="154">
        <v>0</v>
      </c>
      <c r="R424" s="154">
        <f>Q424*H424</f>
        <v>0</v>
      </c>
      <c r="S424" s="154">
        <v>0</v>
      </c>
      <c r="T424" s="155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156" t="s">
        <v>291</v>
      </c>
      <c r="AT424" s="156" t="s">
        <v>197</v>
      </c>
      <c r="AU424" s="156" t="s">
        <v>82</v>
      </c>
      <c r="AY424" s="20" t="s">
        <v>195</v>
      </c>
      <c r="BE424" s="157">
        <f>IF(N424="základní",J424,0)</f>
        <v>0</v>
      </c>
      <c r="BF424" s="157">
        <f>IF(N424="snížená",J424,0)</f>
        <v>0</v>
      </c>
      <c r="BG424" s="157">
        <f>IF(N424="zákl. přenesená",J424,0)</f>
        <v>0</v>
      </c>
      <c r="BH424" s="157">
        <f>IF(N424="sníž. přenesená",J424,0)</f>
        <v>0</v>
      </c>
      <c r="BI424" s="157">
        <f>IF(N424="nulová",J424,0)</f>
        <v>0</v>
      </c>
      <c r="BJ424" s="20" t="s">
        <v>80</v>
      </c>
      <c r="BK424" s="157">
        <f>ROUND(I424*H424,2)</f>
        <v>0</v>
      </c>
      <c r="BL424" s="20" t="s">
        <v>291</v>
      </c>
      <c r="BM424" s="156" t="s">
        <v>737</v>
      </c>
    </row>
    <row r="425" spans="1:65" s="2" customFormat="1">
      <c r="A425" s="35"/>
      <c r="B425" s="36"/>
      <c r="C425" s="35"/>
      <c r="D425" s="158" t="s">
        <v>203</v>
      </c>
      <c r="E425" s="35"/>
      <c r="F425" s="159" t="s">
        <v>738</v>
      </c>
      <c r="G425" s="35"/>
      <c r="H425" s="35"/>
      <c r="I425" s="160"/>
      <c r="J425" s="35"/>
      <c r="K425" s="35"/>
      <c r="L425" s="36"/>
      <c r="M425" s="161"/>
      <c r="N425" s="162"/>
      <c r="O425" s="56"/>
      <c r="P425" s="56"/>
      <c r="Q425" s="56"/>
      <c r="R425" s="56"/>
      <c r="S425" s="56"/>
      <c r="T425" s="57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T425" s="20" t="s">
        <v>203</v>
      </c>
      <c r="AU425" s="20" t="s">
        <v>82</v>
      </c>
    </row>
    <row r="426" spans="1:65" s="13" customFormat="1">
      <c r="B426" s="163"/>
      <c r="D426" s="164" t="s">
        <v>205</v>
      </c>
      <c r="E426" s="165" t="s">
        <v>3</v>
      </c>
      <c r="F426" s="166" t="s">
        <v>739</v>
      </c>
      <c r="H426" s="167">
        <v>1.41</v>
      </c>
      <c r="I426" s="168"/>
      <c r="L426" s="163"/>
      <c r="M426" s="169"/>
      <c r="N426" s="170"/>
      <c r="O426" s="170"/>
      <c r="P426" s="170"/>
      <c r="Q426" s="170"/>
      <c r="R426" s="170"/>
      <c r="S426" s="170"/>
      <c r="T426" s="171"/>
      <c r="AT426" s="165" t="s">
        <v>205</v>
      </c>
      <c r="AU426" s="165" t="s">
        <v>82</v>
      </c>
      <c r="AV426" s="13" t="s">
        <v>82</v>
      </c>
      <c r="AW426" s="13" t="s">
        <v>33</v>
      </c>
      <c r="AX426" s="13" t="s">
        <v>72</v>
      </c>
      <c r="AY426" s="165" t="s">
        <v>195</v>
      </c>
    </row>
    <row r="427" spans="1:65" s="13" customFormat="1">
      <c r="B427" s="163"/>
      <c r="D427" s="164" t="s">
        <v>205</v>
      </c>
      <c r="E427" s="165" t="s">
        <v>3</v>
      </c>
      <c r="F427" s="166" t="s">
        <v>740</v>
      </c>
      <c r="H427" s="167">
        <v>20.483000000000001</v>
      </c>
      <c r="I427" s="168"/>
      <c r="L427" s="163"/>
      <c r="M427" s="169"/>
      <c r="N427" s="170"/>
      <c r="O427" s="170"/>
      <c r="P427" s="170"/>
      <c r="Q427" s="170"/>
      <c r="R427" s="170"/>
      <c r="S427" s="170"/>
      <c r="T427" s="171"/>
      <c r="AT427" s="165" t="s">
        <v>205</v>
      </c>
      <c r="AU427" s="165" t="s">
        <v>82</v>
      </c>
      <c r="AV427" s="13" t="s">
        <v>82</v>
      </c>
      <c r="AW427" s="13" t="s">
        <v>33</v>
      </c>
      <c r="AX427" s="13" t="s">
        <v>72</v>
      </c>
      <c r="AY427" s="165" t="s">
        <v>195</v>
      </c>
    </row>
    <row r="428" spans="1:65" s="13" customFormat="1">
      <c r="B428" s="163"/>
      <c r="D428" s="164" t="s">
        <v>205</v>
      </c>
      <c r="E428" s="165" t="s">
        <v>3</v>
      </c>
      <c r="F428" s="166" t="s">
        <v>741</v>
      </c>
      <c r="H428" s="167">
        <v>0.24</v>
      </c>
      <c r="I428" s="168"/>
      <c r="L428" s="163"/>
      <c r="M428" s="169"/>
      <c r="N428" s="170"/>
      <c r="O428" s="170"/>
      <c r="P428" s="170"/>
      <c r="Q428" s="170"/>
      <c r="R428" s="170"/>
      <c r="S428" s="170"/>
      <c r="T428" s="171"/>
      <c r="AT428" s="165" t="s">
        <v>205</v>
      </c>
      <c r="AU428" s="165" t="s">
        <v>82</v>
      </c>
      <c r="AV428" s="13" t="s">
        <v>82</v>
      </c>
      <c r="AW428" s="13" t="s">
        <v>33</v>
      </c>
      <c r="AX428" s="13" t="s">
        <v>72</v>
      </c>
      <c r="AY428" s="165" t="s">
        <v>195</v>
      </c>
    </row>
    <row r="429" spans="1:65" s="13" customFormat="1">
      <c r="B429" s="163"/>
      <c r="D429" s="164" t="s">
        <v>205</v>
      </c>
      <c r="E429" s="165" t="s">
        <v>3</v>
      </c>
      <c r="F429" s="166" t="s">
        <v>742</v>
      </c>
      <c r="H429" s="167">
        <v>0.27</v>
      </c>
      <c r="I429" s="168"/>
      <c r="L429" s="163"/>
      <c r="M429" s="169"/>
      <c r="N429" s="170"/>
      <c r="O429" s="170"/>
      <c r="P429" s="170"/>
      <c r="Q429" s="170"/>
      <c r="R429" s="170"/>
      <c r="S429" s="170"/>
      <c r="T429" s="171"/>
      <c r="AT429" s="165" t="s">
        <v>205</v>
      </c>
      <c r="AU429" s="165" t="s">
        <v>82</v>
      </c>
      <c r="AV429" s="13" t="s">
        <v>82</v>
      </c>
      <c r="AW429" s="13" t="s">
        <v>33</v>
      </c>
      <c r="AX429" s="13" t="s">
        <v>72</v>
      </c>
      <c r="AY429" s="165" t="s">
        <v>195</v>
      </c>
    </row>
    <row r="430" spans="1:65" s="14" customFormat="1">
      <c r="B430" s="172"/>
      <c r="D430" s="164" t="s">
        <v>205</v>
      </c>
      <c r="E430" s="173" t="s">
        <v>102</v>
      </c>
      <c r="F430" s="174" t="s">
        <v>207</v>
      </c>
      <c r="H430" s="175">
        <v>22.402999999999999</v>
      </c>
      <c r="I430" s="176"/>
      <c r="L430" s="172"/>
      <c r="M430" s="177"/>
      <c r="N430" s="178"/>
      <c r="O430" s="178"/>
      <c r="P430" s="178"/>
      <c r="Q430" s="178"/>
      <c r="R430" s="178"/>
      <c r="S430" s="178"/>
      <c r="T430" s="179"/>
      <c r="AT430" s="173" t="s">
        <v>205</v>
      </c>
      <c r="AU430" s="173" t="s">
        <v>82</v>
      </c>
      <c r="AV430" s="14" t="s">
        <v>208</v>
      </c>
      <c r="AW430" s="14" t="s">
        <v>33</v>
      </c>
      <c r="AX430" s="14" t="s">
        <v>80</v>
      </c>
      <c r="AY430" s="173" t="s">
        <v>195</v>
      </c>
    </row>
    <row r="431" spans="1:65" s="2" customFormat="1" ht="16.5" customHeight="1">
      <c r="A431" s="35"/>
      <c r="B431" s="143"/>
      <c r="C431" s="180" t="s">
        <v>743</v>
      </c>
      <c r="D431" s="180" t="s">
        <v>241</v>
      </c>
      <c r="E431" s="181" t="s">
        <v>744</v>
      </c>
      <c r="F431" s="182" t="s">
        <v>745</v>
      </c>
      <c r="G431" s="183" t="s">
        <v>746</v>
      </c>
      <c r="H431" s="184">
        <v>6.7210000000000001</v>
      </c>
      <c r="I431" s="185"/>
      <c r="J431" s="186">
        <f>ROUND(I431*H431,2)</f>
        <v>0</v>
      </c>
      <c r="K431" s="187"/>
      <c r="L431" s="188"/>
      <c r="M431" s="189" t="s">
        <v>3</v>
      </c>
      <c r="N431" s="190" t="s">
        <v>43</v>
      </c>
      <c r="O431" s="56"/>
      <c r="P431" s="154">
        <f>O431*H431</f>
        <v>0</v>
      </c>
      <c r="Q431" s="154">
        <v>1E-3</v>
      </c>
      <c r="R431" s="154">
        <f>Q431*H431</f>
        <v>6.7210000000000004E-3</v>
      </c>
      <c r="S431" s="154">
        <v>0</v>
      </c>
      <c r="T431" s="155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156" t="s">
        <v>386</v>
      </c>
      <c r="AT431" s="156" t="s">
        <v>241</v>
      </c>
      <c r="AU431" s="156" t="s">
        <v>82</v>
      </c>
      <c r="AY431" s="20" t="s">
        <v>195</v>
      </c>
      <c r="BE431" s="157">
        <f>IF(N431="základní",J431,0)</f>
        <v>0</v>
      </c>
      <c r="BF431" s="157">
        <f>IF(N431="snížená",J431,0)</f>
        <v>0</v>
      </c>
      <c r="BG431" s="157">
        <f>IF(N431="zákl. přenesená",J431,0)</f>
        <v>0</v>
      </c>
      <c r="BH431" s="157">
        <f>IF(N431="sníž. přenesená",J431,0)</f>
        <v>0</v>
      </c>
      <c r="BI431" s="157">
        <f>IF(N431="nulová",J431,0)</f>
        <v>0</v>
      </c>
      <c r="BJ431" s="20" t="s">
        <v>80</v>
      </c>
      <c r="BK431" s="157">
        <f>ROUND(I431*H431,2)</f>
        <v>0</v>
      </c>
      <c r="BL431" s="20" t="s">
        <v>291</v>
      </c>
      <c r="BM431" s="156" t="s">
        <v>747</v>
      </c>
    </row>
    <row r="432" spans="1:65" s="13" customFormat="1">
      <c r="B432" s="163"/>
      <c r="D432" s="164" t="s">
        <v>205</v>
      </c>
      <c r="E432" s="165" t="s">
        <v>3</v>
      </c>
      <c r="F432" s="166" t="s">
        <v>748</v>
      </c>
      <c r="H432" s="167">
        <v>6.7210000000000001</v>
      </c>
      <c r="I432" s="168"/>
      <c r="L432" s="163"/>
      <c r="M432" s="169"/>
      <c r="N432" s="170"/>
      <c r="O432" s="170"/>
      <c r="P432" s="170"/>
      <c r="Q432" s="170"/>
      <c r="R432" s="170"/>
      <c r="S432" s="170"/>
      <c r="T432" s="171"/>
      <c r="AT432" s="165" t="s">
        <v>205</v>
      </c>
      <c r="AU432" s="165" t="s">
        <v>82</v>
      </c>
      <c r="AV432" s="13" t="s">
        <v>82</v>
      </c>
      <c r="AW432" s="13" t="s">
        <v>33</v>
      </c>
      <c r="AX432" s="13" t="s">
        <v>80</v>
      </c>
      <c r="AY432" s="165" t="s">
        <v>195</v>
      </c>
    </row>
    <row r="433" spans="1:65" s="2" customFormat="1" ht="24.15" customHeight="1">
      <c r="A433" s="35"/>
      <c r="B433" s="143"/>
      <c r="C433" s="144" t="s">
        <v>749</v>
      </c>
      <c r="D433" s="144" t="s">
        <v>197</v>
      </c>
      <c r="E433" s="145" t="s">
        <v>750</v>
      </c>
      <c r="F433" s="146" t="s">
        <v>751</v>
      </c>
      <c r="G433" s="147" t="s">
        <v>262</v>
      </c>
      <c r="H433" s="148">
        <v>22.402999999999999</v>
      </c>
      <c r="I433" s="149"/>
      <c r="J433" s="150">
        <f>ROUND(I433*H433,2)</f>
        <v>0</v>
      </c>
      <c r="K433" s="151"/>
      <c r="L433" s="36"/>
      <c r="M433" s="152" t="s">
        <v>3</v>
      </c>
      <c r="N433" s="153" t="s">
        <v>43</v>
      </c>
      <c r="O433" s="56"/>
      <c r="P433" s="154">
        <f>O433*H433</f>
        <v>0</v>
      </c>
      <c r="Q433" s="154">
        <v>4.0000000000000002E-4</v>
      </c>
      <c r="R433" s="154">
        <f>Q433*H433</f>
        <v>8.9612000000000008E-3</v>
      </c>
      <c r="S433" s="154">
        <v>0</v>
      </c>
      <c r="T433" s="155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156" t="s">
        <v>291</v>
      </c>
      <c r="AT433" s="156" t="s">
        <v>197</v>
      </c>
      <c r="AU433" s="156" t="s">
        <v>82</v>
      </c>
      <c r="AY433" s="20" t="s">
        <v>195</v>
      </c>
      <c r="BE433" s="157">
        <f>IF(N433="základní",J433,0)</f>
        <v>0</v>
      </c>
      <c r="BF433" s="157">
        <f>IF(N433="snížená",J433,0)</f>
        <v>0</v>
      </c>
      <c r="BG433" s="157">
        <f>IF(N433="zákl. přenesená",J433,0)</f>
        <v>0</v>
      </c>
      <c r="BH433" s="157">
        <f>IF(N433="sníž. přenesená",J433,0)</f>
        <v>0</v>
      </c>
      <c r="BI433" s="157">
        <f>IF(N433="nulová",J433,0)</f>
        <v>0</v>
      </c>
      <c r="BJ433" s="20" t="s">
        <v>80</v>
      </c>
      <c r="BK433" s="157">
        <f>ROUND(I433*H433,2)</f>
        <v>0</v>
      </c>
      <c r="BL433" s="20" t="s">
        <v>291</v>
      </c>
      <c r="BM433" s="156" t="s">
        <v>752</v>
      </c>
    </row>
    <row r="434" spans="1:65" s="2" customFormat="1">
      <c r="A434" s="35"/>
      <c r="B434" s="36"/>
      <c r="C434" s="35"/>
      <c r="D434" s="158" t="s">
        <v>203</v>
      </c>
      <c r="E434" s="35"/>
      <c r="F434" s="159" t="s">
        <v>753</v>
      </c>
      <c r="G434" s="35"/>
      <c r="H434" s="35"/>
      <c r="I434" s="160"/>
      <c r="J434" s="35"/>
      <c r="K434" s="35"/>
      <c r="L434" s="36"/>
      <c r="M434" s="161"/>
      <c r="N434" s="162"/>
      <c r="O434" s="56"/>
      <c r="P434" s="56"/>
      <c r="Q434" s="56"/>
      <c r="R434" s="56"/>
      <c r="S434" s="56"/>
      <c r="T434" s="57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T434" s="20" t="s">
        <v>203</v>
      </c>
      <c r="AU434" s="20" t="s">
        <v>82</v>
      </c>
    </row>
    <row r="435" spans="1:65" s="13" customFormat="1">
      <c r="B435" s="163"/>
      <c r="D435" s="164" t="s">
        <v>205</v>
      </c>
      <c r="E435" s="165" t="s">
        <v>3</v>
      </c>
      <c r="F435" s="166" t="s">
        <v>102</v>
      </c>
      <c r="H435" s="167">
        <v>22.402999999999999</v>
      </c>
      <c r="I435" s="168"/>
      <c r="L435" s="163"/>
      <c r="M435" s="169"/>
      <c r="N435" s="170"/>
      <c r="O435" s="170"/>
      <c r="P435" s="170"/>
      <c r="Q435" s="170"/>
      <c r="R435" s="170"/>
      <c r="S435" s="170"/>
      <c r="T435" s="171"/>
      <c r="AT435" s="165" t="s">
        <v>205</v>
      </c>
      <c r="AU435" s="165" t="s">
        <v>82</v>
      </c>
      <c r="AV435" s="13" t="s">
        <v>82</v>
      </c>
      <c r="AW435" s="13" t="s">
        <v>33</v>
      </c>
      <c r="AX435" s="13" t="s">
        <v>80</v>
      </c>
      <c r="AY435" s="165" t="s">
        <v>195</v>
      </c>
    </row>
    <row r="436" spans="1:65" s="2" customFormat="1" ht="37.799999999999997" customHeight="1">
      <c r="A436" s="35"/>
      <c r="B436" s="143"/>
      <c r="C436" s="180" t="s">
        <v>754</v>
      </c>
      <c r="D436" s="180" t="s">
        <v>241</v>
      </c>
      <c r="E436" s="181" t="s">
        <v>755</v>
      </c>
      <c r="F436" s="182" t="s">
        <v>756</v>
      </c>
      <c r="G436" s="183" t="s">
        <v>262</v>
      </c>
      <c r="H436" s="184">
        <v>26.111000000000001</v>
      </c>
      <c r="I436" s="185"/>
      <c r="J436" s="186">
        <f>ROUND(I436*H436,2)</f>
        <v>0</v>
      </c>
      <c r="K436" s="187"/>
      <c r="L436" s="188"/>
      <c r="M436" s="189" t="s">
        <v>3</v>
      </c>
      <c r="N436" s="190" t="s">
        <v>43</v>
      </c>
      <c r="O436" s="56"/>
      <c r="P436" s="154">
        <f>O436*H436</f>
        <v>0</v>
      </c>
      <c r="Q436" s="154">
        <v>4.7999999999999996E-3</v>
      </c>
      <c r="R436" s="154">
        <f>Q436*H436</f>
        <v>0.12533279999999999</v>
      </c>
      <c r="S436" s="154">
        <v>0</v>
      </c>
      <c r="T436" s="155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156" t="s">
        <v>386</v>
      </c>
      <c r="AT436" s="156" t="s">
        <v>241</v>
      </c>
      <c r="AU436" s="156" t="s">
        <v>82</v>
      </c>
      <c r="AY436" s="20" t="s">
        <v>195</v>
      </c>
      <c r="BE436" s="157">
        <f>IF(N436="základní",J436,0)</f>
        <v>0</v>
      </c>
      <c r="BF436" s="157">
        <f>IF(N436="snížená",J436,0)</f>
        <v>0</v>
      </c>
      <c r="BG436" s="157">
        <f>IF(N436="zákl. přenesená",J436,0)</f>
        <v>0</v>
      </c>
      <c r="BH436" s="157">
        <f>IF(N436="sníž. přenesená",J436,0)</f>
        <v>0</v>
      </c>
      <c r="BI436" s="157">
        <f>IF(N436="nulová",J436,0)</f>
        <v>0</v>
      </c>
      <c r="BJ436" s="20" t="s">
        <v>80</v>
      </c>
      <c r="BK436" s="157">
        <f>ROUND(I436*H436,2)</f>
        <v>0</v>
      </c>
      <c r="BL436" s="20" t="s">
        <v>291</v>
      </c>
      <c r="BM436" s="156" t="s">
        <v>757</v>
      </c>
    </row>
    <row r="437" spans="1:65" s="13" customFormat="1">
      <c r="B437" s="163"/>
      <c r="D437" s="164" t="s">
        <v>205</v>
      </c>
      <c r="E437" s="165" t="s">
        <v>3</v>
      </c>
      <c r="F437" s="166" t="s">
        <v>758</v>
      </c>
      <c r="H437" s="167">
        <v>26.111000000000001</v>
      </c>
      <c r="I437" s="168"/>
      <c r="L437" s="163"/>
      <c r="M437" s="169"/>
      <c r="N437" s="170"/>
      <c r="O437" s="170"/>
      <c r="P437" s="170"/>
      <c r="Q437" s="170"/>
      <c r="R437" s="170"/>
      <c r="S437" s="170"/>
      <c r="T437" s="171"/>
      <c r="AT437" s="165" t="s">
        <v>205</v>
      </c>
      <c r="AU437" s="165" t="s">
        <v>82</v>
      </c>
      <c r="AV437" s="13" t="s">
        <v>82</v>
      </c>
      <c r="AW437" s="13" t="s">
        <v>33</v>
      </c>
      <c r="AX437" s="13" t="s">
        <v>80</v>
      </c>
      <c r="AY437" s="165" t="s">
        <v>195</v>
      </c>
    </row>
    <row r="438" spans="1:65" s="2" customFormat="1" ht="49.05" customHeight="1">
      <c r="A438" s="35"/>
      <c r="B438" s="143"/>
      <c r="C438" s="144" t="s">
        <v>759</v>
      </c>
      <c r="D438" s="144" t="s">
        <v>197</v>
      </c>
      <c r="E438" s="145" t="s">
        <v>760</v>
      </c>
      <c r="F438" s="146" t="s">
        <v>761</v>
      </c>
      <c r="G438" s="147" t="s">
        <v>762</v>
      </c>
      <c r="H438" s="206"/>
      <c r="I438" s="149"/>
      <c r="J438" s="150">
        <f>ROUND(I438*H438,2)</f>
        <v>0</v>
      </c>
      <c r="K438" s="151"/>
      <c r="L438" s="36"/>
      <c r="M438" s="152" t="s">
        <v>3</v>
      </c>
      <c r="N438" s="153" t="s">
        <v>43</v>
      </c>
      <c r="O438" s="56"/>
      <c r="P438" s="154">
        <f>O438*H438</f>
        <v>0</v>
      </c>
      <c r="Q438" s="154">
        <v>0</v>
      </c>
      <c r="R438" s="154">
        <f>Q438*H438</f>
        <v>0</v>
      </c>
      <c r="S438" s="154">
        <v>0</v>
      </c>
      <c r="T438" s="155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156" t="s">
        <v>291</v>
      </c>
      <c r="AT438" s="156" t="s">
        <v>197</v>
      </c>
      <c r="AU438" s="156" t="s">
        <v>82</v>
      </c>
      <c r="AY438" s="20" t="s">
        <v>195</v>
      </c>
      <c r="BE438" s="157">
        <f>IF(N438="základní",J438,0)</f>
        <v>0</v>
      </c>
      <c r="BF438" s="157">
        <f>IF(N438="snížená",J438,0)</f>
        <v>0</v>
      </c>
      <c r="BG438" s="157">
        <f>IF(N438="zákl. přenesená",J438,0)</f>
        <v>0</v>
      </c>
      <c r="BH438" s="157">
        <f>IF(N438="sníž. přenesená",J438,0)</f>
        <v>0</v>
      </c>
      <c r="BI438" s="157">
        <f>IF(N438="nulová",J438,0)</f>
        <v>0</v>
      </c>
      <c r="BJ438" s="20" t="s">
        <v>80</v>
      </c>
      <c r="BK438" s="157">
        <f>ROUND(I438*H438,2)</f>
        <v>0</v>
      </c>
      <c r="BL438" s="20" t="s">
        <v>291</v>
      </c>
      <c r="BM438" s="156" t="s">
        <v>763</v>
      </c>
    </row>
    <row r="439" spans="1:65" s="2" customFormat="1">
      <c r="A439" s="35"/>
      <c r="B439" s="36"/>
      <c r="C439" s="35"/>
      <c r="D439" s="158" t="s">
        <v>203</v>
      </c>
      <c r="E439" s="35"/>
      <c r="F439" s="159" t="s">
        <v>764</v>
      </c>
      <c r="G439" s="35"/>
      <c r="H439" s="35"/>
      <c r="I439" s="160"/>
      <c r="J439" s="35"/>
      <c r="K439" s="35"/>
      <c r="L439" s="36"/>
      <c r="M439" s="161"/>
      <c r="N439" s="162"/>
      <c r="O439" s="56"/>
      <c r="P439" s="56"/>
      <c r="Q439" s="56"/>
      <c r="R439" s="56"/>
      <c r="S439" s="56"/>
      <c r="T439" s="57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T439" s="20" t="s">
        <v>203</v>
      </c>
      <c r="AU439" s="20" t="s">
        <v>82</v>
      </c>
    </row>
    <row r="440" spans="1:65" s="12" customFormat="1" ht="22.8" customHeight="1">
      <c r="B440" s="130"/>
      <c r="D440" s="131" t="s">
        <v>71</v>
      </c>
      <c r="E440" s="141" t="s">
        <v>765</v>
      </c>
      <c r="F440" s="141" t="s">
        <v>766</v>
      </c>
      <c r="I440" s="133"/>
      <c r="J440" s="142">
        <f>BK440</f>
        <v>0</v>
      </c>
      <c r="L440" s="130"/>
      <c r="M440" s="135"/>
      <c r="N440" s="136"/>
      <c r="O440" s="136"/>
      <c r="P440" s="137">
        <f>SUM(P441:P448)</f>
        <v>0</v>
      </c>
      <c r="Q440" s="136"/>
      <c r="R440" s="137">
        <f>SUM(R441:R448)</f>
        <v>1.0850699999999998E-2</v>
      </c>
      <c r="S440" s="136"/>
      <c r="T440" s="138">
        <f>SUM(T441:T448)</f>
        <v>0</v>
      </c>
      <c r="AR440" s="131" t="s">
        <v>82</v>
      </c>
      <c r="AT440" s="139" t="s">
        <v>71</v>
      </c>
      <c r="AU440" s="139" t="s">
        <v>80</v>
      </c>
      <c r="AY440" s="131" t="s">
        <v>195</v>
      </c>
      <c r="BK440" s="140">
        <f>SUM(BK441:BK448)</f>
        <v>0</v>
      </c>
    </row>
    <row r="441" spans="1:65" s="2" customFormat="1" ht="49.05" customHeight="1">
      <c r="A441" s="35"/>
      <c r="B441" s="143"/>
      <c r="C441" s="144" t="s">
        <v>767</v>
      </c>
      <c r="D441" s="144" t="s">
        <v>197</v>
      </c>
      <c r="E441" s="145" t="s">
        <v>768</v>
      </c>
      <c r="F441" s="146" t="s">
        <v>769</v>
      </c>
      <c r="G441" s="147" t="s">
        <v>262</v>
      </c>
      <c r="H441" s="148">
        <v>1.41</v>
      </c>
      <c r="I441" s="149"/>
      <c r="J441" s="150">
        <f>ROUND(I441*H441,2)</f>
        <v>0</v>
      </c>
      <c r="K441" s="151"/>
      <c r="L441" s="36"/>
      <c r="M441" s="152" t="s">
        <v>3</v>
      </c>
      <c r="N441" s="153" t="s">
        <v>43</v>
      </c>
      <c r="O441" s="56"/>
      <c r="P441" s="154">
        <f>O441*H441</f>
        <v>0</v>
      </c>
      <c r="Q441" s="154">
        <v>6.1199999999999996E-3</v>
      </c>
      <c r="R441" s="154">
        <f>Q441*H441</f>
        <v>8.6291999999999983E-3</v>
      </c>
      <c r="S441" s="154">
        <v>0</v>
      </c>
      <c r="T441" s="155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156" t="s">
        <v>291</v>
      </c>
      <c r="AT441" s="156" t="s">
        <v>197</v>
      </c>
      <c r="AU441" s="156" t="s">
        <v>82</v>
      </c>
      <c r="AY441" s="20" t="s">
        <v>195</v>
      </c>
      <c r="BE441" s="157">
        <f>IF(N441="základní",J441,0)</f>
        <v>0</v>
      </c>
      <c r="BF441" s="157">
        <f>IF(N441="snížená",J441,0)</f>
        <v>0</v>
      </c>
      <c r="BG441" s="157">
        <f>IF(N441="zákl. přenesená",J441,0)</f>
        <v>0</v>
      </c>
      <c r="BH441" s="157">
        <f>IF(N441="sníž. přenesená",J441,0)</f>
        <v>0</v>
      </c>
      <c r="BI441" s="157">
        <f>IF(N441="nulová",J441,0)</f>
        <v>0</v>
      </c>
      <c r="BJ441" s="20" t="s">
        <v>80</v>
      </c>
      <c r="BK441" s="157">
        <f>ROUND(I441*H441,2)</f>
        <v>0</v>
      </c>
      <c r="BL441" s="20" t="s">
        <v>291</v>
      </c>
      <c r="BM441" s="156" t="s">
        <v>770</v>
      </c>
    </row>
    <row r="442" spans="1:65" s="2" customFormat="1">
      <c r="A442" s="35"/>
      <c r="B442" s="36"/>
      <c r="C442" s="35"/>
      <c r="D442" s="158" t="s">
        <v>203</v>
      </c>
      <c r="E442" s="35"/>
      <c r="F442" s="159" t="s">
        <v>771</v>
      </c>
      <c r="G442" s="35"/>
      <c r="H442" s="35"/>
      <c r="I442" s="160"/>
      <c r="J442" s="35"/>
      <c r="K442" s="35"/>
      <c r="L442" s="36"/>
      <c r="M442" s="161"/>
      <c r="N442" s="162"/>
      <c r="O442" s="56"/>
      <c r="P442" s="56"/>
      <c r="Q442" s="56"/>
      <c r="R442" s="56"/>
      <c r="S442" s="56"/>
      <c r="T442" s="57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T442" s="20" t="s">
        <v>203</v>
      </c>
      <c r="AU442" s="20" t="s">
        <v>82</v>
      </c>
    </row>
    <row r="443" spans="1:65" s="13" customFormat="1">
      <c r="B443" s="163"/>
      <c r="D443" s="164" t="s">
        <v>205</v>
      </c>
      <c r="E443" s="165" t="s">
        <v>3</v>
      </c>
      <c r="F443" s="166" t="s">
        <v>739</v>
      </c>
      <c r="H443" s="167">
        <v>1.41</v>
      </c>
      <c r="I443" s="168"/>
      <c r="L443" s="163"/>
      <c r="M443" s="169"/>
      <c r="N443" s="170"/>
      <c r="O443" s="170"/>
      <c r="P443" s="170"/>
      <c r="Q443" s="170"/>
      <c r="R443" s="170"/>
      <c r="S443" s="170"/>
      <c r="T443" s="171"/>
      <c r="AT443" s="165" t="s">
        <v>205</v>
      </c>
      <c r="AU443" s="165" t="s">
        <v>82</v>
      </c>
      <c r="AV443" s="13" t="s">
        <v>82</v>
      </c>
      <c r="AW443" s="13" t="s">
        <v>33</v>
      </c>
      <c r="AX443" s="13" t="s">
        <v>72</v>
      </c>
      <c r="AY443" s="165" t="s">
        <v>195</v>
      </c>
    </row>
    <row r="444" spans="1:65" s="14" customFormat="1">
      <c r="B444" s="172"/>
      <c r="D444" s="164" t="s">
        <v>205</v>
      </c>
      <c r="E444" s="173" t="s">
        <v>98</v>
      </c>
      <c r="F444" s="174" t="s">
        <v>207</v>
      </c>
      <c r="H444" s="175">
        <v>1.41</v>
      </c>
      <c r="I444" s="176"/>
      <c r="L444" s="172"/>
      <c r="M444" s="177"/>
      <c r="N444" s="178"/>
      <c r="O444" s="178"/>
      <c r="P444" s="178"/>
      <c r="Q444" s="178"/>
      <c r="R444" s="178"/>
      <c r="S444" s="178"/>
      <c r="T444" s="179"/>
      <c r="AT444" s="173" t="s">
        <v>205</v>
      </c>
      <c r="AU444" s="173" t="s">
        <v>82</v>
      </c>
      <c r="AV444" s="14" t="s">
        <v>208</v>
      </c>
      <c r="AW444" s="14" t="s">
        <v>33</v>
      </c>
      <c r="AX444" s="14" t="s">
        <v>80</v>
      </c>
      <c r="AY444" s="173" t="s">
        <v>195</v>
      </c>
    </row>
    <row r="445" spans="1:65" s="2" customFormat="1" ht="33" customHeight="1">
      <c r="A445" s="35"/>
      <c r="B445" s="143"/>
      <c r="C445" s="180" t="s">
        <v>772</v>
      </c>
      <c r="D445" s="180" t="s">
        <v>241</v>
      </c>
      <c r="E445" s="181" t="s">
        <v>310</v>
      </c>
      <c r="F445" s="182" t="s">
        <v>311</v>
      </c>
      <c r="G445" s="183" t="s">
        <v>262</v>
      </c>
      <c r="H445" s="184">
        <v>1.4810000000000001</v>
      </c>
      <c r="I445" s="185"/>
      <c r="J445" s="186">
        <f>ROUND(I445*H445,2)</f>
        <v>0</v>
      </c>
      <c r="K445" s="187"/>
      <c r="L445" s="188"/>
      <c r="M445" s="189" t="s">
        <v>3</v>
      </c>
      <c r="N445" s="190" t="s">
        <v>43</v>
      </c>
      <c r="O445" s="56"/>
      <c r="P445" s="154">
        <f>O445*H445</f>
        <v>0</v>
      </c>
      <c r="Q445" s="154">
        <v>1.5E-3</v>
      </c>
      <c r="R445" s="154">
        <f>Q445*H445</f>
        <v>2.2215000000000004E-3</v>
      </c>
      <c r="S445" s="154">
        <v>0</v>
      </c>
      <c r="T445" s="155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156" t="s">
        <v>386</v>
      </c>
      <c r="AT445" s="156" t="s">
        <v>241</v>
      </c>
      <c r="AU445" s="156" t="s">
        <v>82</v>
      </c>
      <c r="AY445" s="20" t="s">
        <v>195</v>
      </c>
      <c r="BE445" s="157">
        <f>IF(N445="základní",J445,0)</f>
        <v>0</v>
      </c>
      <c r="BF445" s="157">
        <f>IF(N445="snížená",J445,0)</f>
        <v>0</v>
      </c>
      <c r="BG445" s="157">
        <f>IF(N445="zákl. přenesená",J445,0)</f>
        <v>0</v>
      </c>
      <c r="BH445" s="157">
        <f>IF(N445="sníž. přenesená",J445,0)</f>
        <v>0</v>
      </c>
      <c r="BI445" s="157">
        <f>IF(N445="nulová",J445,0)</f>
        <v>0</v>
      </c>
      <c r="BJ445" s="20" t="s">
        <v>80</v>
      </c>
      <c r="BK445" s="157">
        <f>ROUND(I445*H445,2)</f>
        <v>0</v>
      </c>
      <c r="BL445" s="20" t="s">
        <v>291</v>
      </c>
      <c r="BM445" s="156" t="s">
        <v>773</v>
      </c>
    </row>
    <row r="446" spans="1:65" s="13" customFormat="1">
      <c r="B446" s="163"/>
      <c r="D446" s="164" t="s">
        <v>205</v>
      </c>
      <c r="E446" s="165" t="s">
        <v>3</v>
      </c>
      <c r="F446" s="166" t="s">
        <v>774</v>
      </c>
      <c r="H446" s="167">
        <v>1.4810000000000001</v>
      </c>
      <c r="I446" s="168"/>
      <c r="L446" s="163"/>
      <c r="M446" s="169"/>
      <c r="N446" s="170"/>
      <c r="O446" s="170"/>
      <c r="P446" s="170"/>
      <c r="Q446" s="170"/>
      <c r="R446" s="170"/>
      <c r="S446" s="170"/>
      <c r="T446" s="171"/>
      <c r="AT446" s="165" t="s">
        <v>205</v>
      </c>
      <c r="AU446" s="165" t="s">
        <v>82</v>
      </c>
      <c r="AV446" s="13" t="s">
        <v>82</v>
      </c>
      <c r="AW446" s="13" t="s">
        <v>33</v>
      </c>
      <c r="AX446" s="13" t="s">
        <v>80</v>
      </c>
      <c r="AY446" s="165" t="s">
        <v>195</v>
      </c>
    </row>
    <row r="447" spans="1:65" s="2" customFormat="1" ht="44.25" customHeight="1">
      <c r="A447" s="35"/>
      <c r="B447" s="143"/>
      <c r="C447" s="144" t="s">
        <v>775</v>
      </c>
      <c r="D447" s="144" t="s">
        <v>197</v>
      </c>
      <c r="E447" s="145" t="s">
        <v>776</v>
      </c>
      <c r="F447" s="146" t="s">
        <v>777</v>
      </c>
      <c r="G447" s="147" t="s">
        <v>762</v>
      </c>
      <c r="H447" s="206"/>
      <c r="I447" s="149"/>
      <c r="J447" s="150">
        <f>ROUND(I447*H447,2)</f>
        <v>0</v>
      </c>
      <c r="K447" s="151"/>
      <c r="L447" s="36"/>
      <c r="M447" s="152" t="s">
        <v>3</v>
      </c>
      <c r="N447" s="153" t="s">
        <v>43</v>
      </c>
      <c r="O447" s="56"/>
      <c r="P447" s="154">
        <f>O447*H447</f>
        <v>0</v>
      </c>
      <c r="Q447" s="154">
        <v>0</v>
      </c>
      <c r="R447" s="154">
        <f>Q447*H447</f>
        <v>0</v>
      </c>
      <c r="S447" s="154">
        <v>0</v>
      </c>
      <c r="T447" s="155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156" t="s">
        <v>291</v>
      </c>
      <c r="AT447" s="156" t="s">
        <v>197</v>
      </c>
      <c r="AU447" s="156" t="s">
        <v>82</v>
      </c>
      <c r="AY447" s="20" t="s">
        <v>195</v>
      </c>
      <c r="BE447" s="157">
        <f>IF(N447="základní",J447,0)</f>
        <v>0</v>
      </c>
      <c r="BF447" s="157">
        <f>IF(N447="snížená",J447,0)</f>
        <v>0</v>
      </c>
      <c r="BG447" s="157">
        <f>IF(N447="zákl. přenesená",J447,0)</f>
        <v>0</v>
      </c>
      <c r="BH447" s="157">
        <f>IF(N447="sníž. přenesená",J447,0)</f>
        <v>0</v>
      </c>
      <c r="BI447" s="157">
        <f>IF(N447="nulová",J447,0)</f>
        <v>0</v>
      </c>
      <c r="BJ447" s="20" t="s">
        <v>80</v>
      </c>
      <c r="BK447" s="157">
        <f>ROUND(I447*H447,2)</f>
        <v>0</v>
      </c>
      <c r="BL447" s="20" t="s">
        <v>291</v>
      </c>
      <c r="BM447" s="156" t="s">
        <v>778</v>
      </c>
    </row>
    <row r="448" spans="1:65" s="2" customFormat="1">
      <c r="A448" s="35"/>
      <c r="B448" s="36"/>
      <c r="C448" s="35"/>
      <c r="D448" s="158" t="s">
        <v>203</v>
      </c>
      <c r="E448" s="35"/>
      <c r="F448" s="159" t="s">
        <v>779</v>
      </c>
      <c r="G448" s="35"/>
      <c r="H448" s="35"/>
      <c r="I448" s="160"/>
      <c r="J448" s="35"/>
      <c r="K448" s="35"/>
      <c r="L448" s="36"/>
      <c r="M448" s="161"/>
      <c r="N448" s="162"/>
      <c r="O448" s="56"/>
      <c r="P448" s="56"/>
      <c r="Q448" s="56"/>
      <c r="R448" s="56"/>
      <c r="S448" s="56"/>
      <c r="T448" s="57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T448" s="20" t="s">
        <v>203</v>
      </c>
      <c r="AU448" s="20" t="s">
        <v>82</v>
      </c>
    </row>
    <row r="449" spans="1:65" s="12" customFormat="1" ht="22.8" customHeight="1">
      <c r="B449" s="130"/>
      <c r="D449" s="131" t="s">
        <v>71</v>
      </c>
      <c r="E449" s="141" t="s">
        <v>780</v>
      </c>
      <c r="F449" s="141" t="s">
        <v>781</v>
      </c>
      <c r="I449" s="133"/>
      <c r="J449" s="142">
        <f>BK449</f>
        <v>0</v>
      </c>
      <c r="L449" s="130"/>
      <c r="M449" s="135"/>
      <c r="N449" s="136"/>
      <c r="O449" s="136"/>
      <c r="P449" s="137">
        <f>SUM(P450:P453)</f>
        <v>0</v>
      </c>
      <c r="Q449" s="136"/>
      <c r="R449" s="137">
        <f>SUM(R450:R453)</f>
        <v>3.3452999999999997E-2</v>
      </c>
      <c r="S449" s="136"/>
      <c r="T449" s="138">
        <f>SUM(T450:T453)</f>
        <v>0</v>
      </c>
      <c r="AR449" s="131" t="s">
        <v>82</v>
      </c>
      <c r="AT449" s="139" t="s">
        <v>71</v>
      </c>
      <c r="AU449" s="139" t="s">
        <v>80</v>
      </c>
      <c r="AY449" s="131" t="s">
        <v>195</v>
      </c>
      <c r="BK449" s="140">
        <f>SUM(BK450:BK453)</f>
        <v>0</v>
      </c>
    </row>
    <row r="450" spans="1:65" s="2" customFormat="1" ht="37.799999999999997" customHeight="1">
      <c r="A450" s="35"/>
      <c r="B450" s="143"/>
      <c r="C450" s="144" t="s">
        <v>782</v>
      </c>
      <c r="D450" s="144" t="s">
        <v>197</v>
      </c>
      <c r="E450" s="145" t="s">
        <v>783</v>
      </c>
      <c r="F450" s="146" t="s">
        <v>784</v>
      </c>
      <c r="G450" s="147" t="s">
        <v>305</v>
      </c>
      <c r="H450" s="148">
        <v>17.7</v>
      </c>
      <c r="I450" s="149"/>
      <c r="J450" s="150">
        <f>ROUND(I450*H450,2)</f>
        <v>0</v>
      </c>
      <c r="K450" s="151"/>
      <c r="L450" s="36"/>
      <c r="M450" s="152" t="s">
        <v>3</v>
      </c>
      <c r="N450" s="153" t="s">
        <v>43</v>
      </c>
      <c r="O450" s="56"/>
      <c r="P450" s="154">
        <f>O450*H450</f>
        <v>0</v>
      </c>
      <c r="Q450" s="154">
        <v>1.89E-3</v>
      </c>
      <c r="R450" s="154">
        <f>Q450*H450</f>
        <v>3.3452999999999997E-2</v>
      </c>
      <c r="S450" s="154">
        <v>0</v>
      </c>
      <c r="T450" s="155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156" t="s">
        <v>291</v>
      </c>
      <c r="AT450" s="156" t="s">
        <v>197</v>
      </c>
      <c r="AU450" s="156" t="s">
        <v>82</v>
      </c>
      <c r="AY450" s="20" t="s">
        <v>195</v>
      </c>
      <c r="BE450" s="157">
        <f>IF(N450="základní",J450,0)</f>
        <v>0</v>
      </c>
      <c r="BF450" s="157">
        <f>IF(N450="snížená",J450,0)</f>
        <v>0</v>
      </c>
      <c r="BG450" s="157">
        <f>IF(N450="zákl. přenesená",J450,0)</f>
        <v>0</v>
      </c>
      <c r="BH450" s="157">
        <f>IF(N450="sníž. přenesená",J450,0)</f>
        <v>0</v>
      </c>
      <c r="BI450" s="157">
        <f>IF(N450="nulová",J450,0)</f>
        <v>0</v>
      </c>
      <c r="BJ450" s="20" t="s">
        <v>80</v>
      </c>
      <c r="BK450" s="157">
        <f>ROUND(I450*H450,2)</f>
        <v>0</v>
      </c>
      <c r="BL450" s="20" t="s">
        <v>291</v>
      </c>
      <c r="BM450" s="156" t="s">
        <v>785</v>
      </c>
    </row>
    <row r="451" spans="1:65" s="13" customFormat="1">
      <c r="B451" s="163"/>
      <c r="D451" s="164" t="s">
        <v>205</v>
      </c>
      <c r="E451" s="165" t="s">
        <v>3</v>
      </c>
      <c r="F451" s="166" t="s">
        <v>786</v>
      </c>
      <c r="H451" s="167">
        <v>17.7</v>
      </c>
      <c r="I451" s="168"/>
      <c r="L451" s="163"/>
      <c r="M451" s="169"/>
      <c r="N451" s="170"/>
      <c r="O451" s="170"/>
      <c r="P451" s="170"/>
      <c r="Q451" s="170"/>
      <c r="R451" s="170"/>
      <c r="S451" s="170"/>
      <c r="T451" s="171"/>
      <c r="AT451" s="165" t="s">
        <v>205</v>
      </c>
      <c r="AU451" s="165" t="s">
        <v>82</v>
      </c>
      <c r="AV451" s="13" t="s">
        <v>82</v>
      </c>
      <c r="AW451" s="13" t="s">
        <v>33</v>
      </c>
      <c r="AX451" s="13" t="s">
        <v>80</v>
      </c>
      <c r="AY451" s="165" t="s">
        <v>195</v>
      </c>
    </row>
    <row r="452" spans="1:65" s="2" customFormat="1" ht="44.25" customHeight="1">
      <c r="A452" s="35"/>
      <c r="B452" s="143"/>
      <c r="C452" s="144" t="s">
        <v>787</v>
      </c>
      <c r="D452" s="144" t="s">
        <v>197</v>
      </c>
      <c r="E452" s="145" t="s">
        <v>788</v>
      </c>
      <c r="F452" s="146" t="s">
        <v>789</v>
      </c>
      <c r="G452" s="147" t="s">
        <v>762</v>
      </c>
      <c r="H452" s="206"/>
      <c r="I452" s="149"/>
      <c r="J452" s="150">
        <f>ROUND(I452*H452,2)</f>
        <v>0</v>
      </c>
      <c r="K452" s="151"/>
      <c r="L452" s="36"/>
      <c r="M452" s="152" t="s">
        <v>3</v>
      </c>
      <c r="N452" s="153" t="s">
        <v>43</v>
      </c>
      <c r="O452" s="56"/>
      <c r="P452" s="154">
        <f>O452*H452</f>
        <v>0</v>
      </c>
      <c r="Q452" s="154">
        <v>0</v>
      </c>
      <c r="R452" s="154">
        <f>Q452*H452</f>
        <v>0</v>
      </c>
      <c r="S452" s="154">
        <v>0</v>
      </c>
      <c r="T452" s="155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156" t="s">
        <v>291</v>
      </c>
      <c r="AT452" s="156" t="s">
        <v>197</v>
      </c>
      <c r="AU452" s="156" t="s">
        <v>82</v>
      </c>
      <c r="AY452" s="20" t="s">
        <v>195</v>
      </c>
      <c r="BE452" s="157">
        <f>IF(N452="základní",J452,0)</f>
        <v>0</v>
      </c>
      <c r="BF452" s="157">
        <f>IF(N452="snížená",J452,0)</f>
        <v>0</v>
      </c>
      <c r="BG452" s="157">
        <f>IF(N452="zákl. přenesená",J452,0)</f>
        <v>0</v>
      </c>
      <c r="BH452" s="157">
        <f>IF(N452="sníž. přenesená",J452,0)</f>
        <v>0</v>
      </c>
      <c r="BI452" s="157">
        <f>IF(N452="nulová",J452,0)</f>
        <v>0</v>
      </c>
      <c r="BJ452" s="20" t="s">
        <v>80</v>
      </c>
      <c r="BK452" s="157">
        <f>ROUND(I452*H452,2)</f>
        <v>0</v>
      </c>
      <c r="BL452" s="20" t="s">
        <v>291</v>
      </c>
      <c r="BM452" s="156" t="s">
        <v>790</v>
      </c>
    </row>
    <row r="453" spans="1:65" s="2" customFormat="1">
      <c r="A453" s="35"/>
      <c r="B453" s="36"/>
      <c r="C453" s="35"/>
      <c r="D453" s="158" t="s">
        <v>203</v>
      </c>
      <c r="E453" s="35"/>
      <c r="F453" s="159" t="s">
        <v>791</v>
      </c>
      <c r="G453" s="35"/>
      <c r="H453" s="35"/>
      <c r="I453" s="160"/>
      <c r="J453" s="35"/>
      <c r="K453" s="35"/>
      <c r="L453" s="36"/>
      <c r="M453" s="161"/>
      <c r="N453" s="162"/>
      <c r="O453" s="56"/>
      <c r="P453" s="56"/>
      <c r="Q453" s="56"/>
      <c r="R453" s="56"/>
      <c r="S453" s="56"/>
      <c r="T453" s="57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T453" s="20" t="s">
        <v>203</v>
      </c>
      <c r="AU453" s="20" t="s">
        <v>82</v>
      </c>
    </row>
    <row r="454" spans="1:65" s="12" customFormat="1" ht="22.8" customHeight="1">
      <c r="B454" s="130"/>
      <c r="D454" s="131" t="s">
        <v>71</v>
      </c>
      <c r="E454" s="141" t="s">
        <v>792</v>
      </c>
      <c r="F454" s="141" t="s">
        <v>793</v>
      </c>
      <c r="I454" s="133"/>
      <c r="J454" s="142">
        <f>BK454</f>
        <v>0</v>
      </c>
      <c r="L454" s="130"/>
      <c r="M454" s="135"/>
      <c r="N454" s="136"/>
      <c r="O454" s="136"/>
      <c r="P454" s="137">
        <f>SUM(P455:P466)</f>
        <v>0</v>
      </c>
      <c r="Q454" s="136"/>
      <c r="R454" s="137">
        <f>SUM(R455:R466)</f>
        <v>3.5328999999999999E-2</v>
      </c>
      <c r="S454" s="136"/>
      <c r="T454" s="138">
        <f>SUM(T455:T466)</f>
        <v>0.40816999999999998</v>
      </c>
      <c r="AR454" s="131" t="s">
        <v>82</v>
      </c>
      <c r="AT454" s="139" t="s">
        <v>71</v>
      </c>
      <c r="AU454" s="139" t="s">
        <v>80</v>
      </c>
      <c r="AY454" s="131" t="s">
        <v>195</v>
      </c>
      <c r="BK454" s="140">
        <f>SUM(BK455:BK466)</f>
        <v>0</v>
      </c>
    </row>
    <row r="455" spans="1:65" s="2" customFormat="1" ht="16.5" customHeight="1">
      <c r="A455" s="35"/>
      <c r="B455" s="143"/>
      <c r="C455" s="144" t="s">
        <v>794</v>
      </c>
      <c r="D455" s="144" t="s">
        <v>197</v>
      </c>
      <c r="E455" s="145" t="s">
        <v>795</v>
      </c>
      <c r="F455" s="146" t="s">
        <v>796</v>
      </c>
      <c r="G455" s="147" t="s">
        <v>262</v>
      </c>
      <c r="H455" s="148">
        <v>17.149999999999999</v>
      </c>
      <c r="I455" s="149"/>
      <c r="J455" s="150">
        <f>ROUND(I455*H455,2)</f>
        <v>0</v>
      </c>
      <c r="K455" s="151"/>
      <c r="L455" s="36"/>
      <c r="M455" s="152" t="s">
        <v>3</v>
      </c>
      <c r="N455" s="153" t="s">
        <v>43</v>
      </c>
      <c r="O455" s="56"/>
      <c r="P455" s="154">
        <f>O455*H455</f>
        <v>0</v>
      </c>
      <c r="Q455" s="154">
        <v>0</v>
      </c>
      <c r="R455" s="154">
        <f>Q455*H455</f>
        <v>0</v>
      </c>
      <c r="S455" s="154">
        <v>2.3800000000000002E-2</v>
      </c>
      <c r="T455" s="155">
        <f>S455*H455</f>
        <v>0.40816999999999998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156" t="s">
        <v>291</v>
      </c>
      <c r="AT455" s="156" t="s">
        <v>197</v>
      </c>
      <c r="AU455" s="156" t="s">
        <v>82</v>
      </c>
      <c r="AY455" s="20" t="s">
        <v>195</v>
      </c>
      <c r="BE455" s="157">
        <f>IF(N455="základní",J455,0)</f>
        <v>0</v>
      </c>
      <c r="BF455" s="157">
        <f>IF(N455="snížená",J455,0)</f>
        <v>0</v>
      </c>
      <c r="BG455" s="157">
        <f>IF(N455="zákl. přenesená",J455,0)</f>
        <v>0</v>
      </c>
      <c r="BH455" s="157">
        <f>IF(N455="sníž. přenesená",J455,0)</f>
        <v>0</v>
      </c>
      <c r="BI455" s="157">
        <f>IF(N455="nulová",J455,0)</f>
        <v>0</v>
      </c>
      <c r="BJ455" s="20" t="s">
        <v>80</v>
      </c>
      <c r="BK455" s="157">
        <f>ROUND(I455*H455,2)</f>
        <v>0</v>
      </c>
      <c r="BL455" s="20" t="s">
        <v>291</v>
      </c>
      <c r="BM455" s="156" t="s">
        <v>797</v>
      </c>
    </row>
    <row r="456" spans="1:65" s="2" customFormat="1">
      <c r="A456" s="35"/>
      <c r="B456" s="36"/>
      <c r="C456" s="35"/>
      <c r="D456" s="158" t="s">
        <v>203</v>
      </c>
      <c r="E456" s="35"/>
      <c r="F456" s="159" t="s">
        <v>798</v>
      </c>
      <c r="G456" s="35"/>
      <c r="H456" s="35"/>
      <c r="I456" s="160"/>
      <c r="J456" s="35"/>
      <c r="K456" s="35"/>
      <c r="L456" s="36"/>
      <c r="M456" s="161"/>
      <c r="N456" s="162"/>
      <c r="O456" s="56"/>
      <c r="P456" s="56"/>
      <c r="Q456" s="56"/>
      <c r="R456" s="56"/>
      <c r="S456" s="56"/>
      <c r="T456" s="57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T456" s="20" t="s">
        <v>203</v>
      </c>
      <c r="AU456" s="20" t="s">
        <v>82</v>
      </c>
    </row>
    <row r="457" spans="1:65" s="13" customFormat="1">
      <c r="B457" s="163"/>
      <c r="D457" s="164" t="s">
        <v>205</v>
      </c>
      <c r="E457" s="165" t="s">
        <v>3</v>
      </c>
      <c r="F457" s="166" t="s">
        <v>799</v>
      </c>
      <c r="H457" s="167">
        <v>17.149999999999999</v>
      </c>
      <c r="I457" s="168"/>
      <c r="L457" s="163"/>
      <c r="M457" s="169"/>
      <c r="N457" s="170"/>
      <c r="O457" s="170"/>
      <c r="P457" s="170"/>
      <c r="Q457" s="170"/>
      <c r="R457" s="170"/>
      <c r="S457" s="170"/>
      <c r="T457" s="171"/>
      <c r="AT457" s="165" t="s">
        <v>205</v>
      </c>
      <c r="AU457" s="165" t="s">
        <v>82</v>
      </c>
      <c r="AV457" s="13" t="s">
        <v>82</v>
      </c>
      <c r="AW457" s="13" t="s">
        <v>33</v>
      </c>
      <c r="AX457" s="13" t="s">
        <v>80</v>
      </c>
      <c r="AY457" s="165" t="s">
        <v>195</v>
      </c>
    </row>
    <row r="458" spans="1:65" s="2" customFormat="1" ht="33" customHeight="1">
      <c r="A458" s="35"/>
      <c r="B458" s="143"/>
      <c r="C458" s="144" t="s">
        <v>800</v>
      </c>
      <c r="D458" s="144" t="s">
        <v>197</v>
      </c>
      <c r="E458" s="145" t="s">
        <v>801</v>
      </c>
      <c r="F458" s="146" t="s">
        <v>802</v>
      </c>
      <c r="G458" s="147" t="s">
        <v>262</v>
      </c>
      <c r="H458" s="148">
        <v>17.149999999999999</v>
      </c>
      <c r="I458" s="149"/>
      <c r="J458" s="150">
        <f>ROUND(I458*H458,2)</f>
        <v>0</v>
      </c>
      <c r="K458" s="151"/>
      <c r="L458" s="36"/>
      <c r="M458" s="152" t="s">
        <v>3</v>
      </c>
      <c r="N458" s="153" t="s">
        <v>43</v>
      </c>
      <c r="O458" s="56"/>
      <c r="P458" s="154">
        <f>O458*H458</f>
        <v>0</v>
      </c>
      <c r="Q458" s="154">
        <v>0</v>
      </c>
      <c r="R458" s="154">
        <f>Q458*H458</f>
        <v>0</v>
      </c>
      <c r="S458" s="154">
        <v>0</v>
      </c>
      <c r="T458" s="155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156" t="s">
        <v>291</v>
      </c>
      <c r="AT458" s="156" t="s">
        <v>197</v>
      </c>
      <c r="AU458" s="156" t="s">
        <v>82</v>
      </c>
      <c r="AY458" s="20" t="s">
        <v>195</v>
      </c>
      <c r="BE458" s="157">
        <f>IF(N458="základní",J458,0)</f>
        <v>0</v>
      </c>
      <c r="BF458" s="157">
        <f>IF(N458="snížená",J458,0)</f>
        <v>0</v>
      </c>
      <c r="BG458" s="157">
        <f>IF(N458="zákl. přenesená",J458,0)</f>
        <v>0</v>
      </c>
      <c r="BH458" s="157">
        <f>IF(N458="sníž. přenesená",J458,0)</f>
        <v>0</v>
      </c>
      <c r="BI458" s="157">
        <f>IF(N458="nulová",J458,0)</f>
        <v>0</v>
      </c>
      <c r="BJ458" s="20" t="s">
        <v>80</v>
      </c>
      <c r="BK458" s="157">
        <f>ROUND(I458*H458,2)</f>
        <v>0</v>
      </c>
      <c r="BL458" s="20" t="s">
        <v>291</v>
      </c>
      <c r="BM458" s="156" t="s">
        <v>803</v>
      </c>
    </row>
    <row r="459" spans="1:65" s="2" customFormat="1">
      <c r="A459" s="35"/>
      <c r="B459" s="36"/>
      <c r="C459" s="35"/>
      <c r="D459" s="158" t="s">
        <v>203</v>
      </c>
      <c r="E459" s="35"/>
      <c r="F459" s="159" t="s">
        <v>804</v>
      </c>
      <c r="G459" s="35"/>
      <c r="H459" s="35"/>
      <c r="I459" s="160"/>
      <c r="J459" s="35"/>
      <c r="K459" s="35"/>
      <c r="L459" s="36"/>
      <c r="M459" s="161"/>
      <c r="N459" s="162"/>
      <c r="O459" s="56"/>
      <c r="P459" s="56"/>
      <c r="Q459" s="56"/>
      <c r="R459" s="56"/>
      <c r="S459" s="56"/>
      <c r="T459" s="57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T459" s="20" t="s">
        <v>203</v>
      </c>
      <c r="AU459" s="20" t="s">
        <v>82</v>
      </c>
    </row>
    <row r="460" spans="1:65" s="13" customFormat="1">
      <c r="B460" s="163"/>
      <c r="D460" s="164" t="s">
        <v>205</v>
      </c>
      <c r="E460" s="165" t="s">
        <v>3</v>
      </c>
      <c r="F460" s="166" t="s">
        <v>799</v>
      </c>
      <c r="H460" s="167">
        <v>17.149999999999999</v>
      </c>
      <c r="I460" s="168"/>
      <c r="L460" s="163"/>
      <c r="M460" s="169"/>
      <c r="N460" s="170"/>
      <c r="O460" s="170"/>
      <c r="P460" s="170"/>
      <c r="Q460" s="170"/>
      <c r="R460" s="170"/>
      <c r="S460" s="170"/>
      <c r="T460" s="171"/>
      <c r="AT460" s="165" t="s">
        <v>205</v>
      </c>
      <c r="AU460" s="165" t="s">
        <v>82</v>
      </c>
      <c r="AV460" s="13" t="s">
        <v>82</v>
      </c>
      <c r="AW460" s="13" t="s">
        <v>33</v>
      </c>
      <c r="AX460" s="13" t="s">
        <v>80</v>
      </c>
      <c r="AY460" s="165" t="s">
        <v>195</v>
      </c>
    </row>
    <row r="461" spans="1:65" s="2" customFormat="1" ht="16.5" customHeight="1">
      <c r="A461" s="35"/>
      <c r="B461" s="143"/>
      <c r="C461" s="144" t="s">
        <v>805</v>
      </c>
      <c r="D461" s="144" t="s">
        <v>197</v>
      </c>
      <c r="E461" s="145" t="s">
        <v>806</v>
      </c>
      <c r="F461" s="146" t="s">
        <v>807</v>
      </c>
      <c r="G461" s="147" t="s">
        <v>262</v>
      </c>
      <c r="H461" s="148">
        <v>17.149999999999999</v>
      </c>
      <c r="I461" s="149"/>
      <c r="J461" s="150">
        <f>ROUND(I461*H461,2)</f>
        <v>0</v>
      </c>
      <c r="K461" s="151"/>
      <c r="L461" s="36"/>
      <c r="M461" s="152" t="s">
        <v>3</v>
      </c>
      <c r="N461" s="153" t="s">
        <v>43</v>
      </c>
      <c r="O461" s="56"/>
      <c r="P461" s="154">
        <f>O461*H461</f>
        <v>0</v>
      </c>
      <c r="Q461" s="154">
        <v>2.0600000000000002E-3</v>
      </c>
      <c r="R461" s="154">
        <f>Q461*H461</f>
        <v>3.5328999999999999E-2</v>
      </c>
      <c r="S461" s="154">
        <v>0</v>
      </c>
      <c r="T461" s="155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156" t="s">
        <v>291</v>
      </c>
      <c r="AT461" s="156" t="s">
        <v>197</v>
      </c>
      <c r="AU461" s="156" t="s">
        <v>82</v>
      </c>
      <c r="AY461" s="20" t="s">
        <v>195</v>
      </c>
      <c r="BE461" s="157">
        <f>IF(N461="základní",J461,0)</f>
        <v>0</v>
      </c>
      <c r="BF461" s="157">
        <f>IF(N461="snížená",J461,0)</f>
        <v>0</v>
      </c>
      <c r="BG461" s="157">
        <f>IF(N461="zákl. přenesená",J461,0)</f>
        <v>0</v>
      </c>
      <c r="BH461" s="157">
        <f>IF(N461="sníž. přenesená",J461,0)</f>
        <v>0</v>
      </c>
      <c r="BI461" s="157">
        <f>IF(N461="nulová",J461,0)</f>
        <v>0</v>
      </c>
      <c r="BJ461" s="20" t="s">
        <v>80</v>
      </c>
      <c r="BK461" s="157">
        <f>ROUND(I461*H461,2)</f>
        <v>0</v>
      </c>
      <c r="BL461" s="20" t="s">
        <v>291</v>
      </c>
      <c r="BM461" s="156" t="s">
        <v>808</v>
      </c>
    </row>
    <row r="462" spans="1:65" s="2" customFormat="1">
      <c r="A462" s="35"/>
      <c r="B462" s="36"/>
      <c r="C462" s="35"/>
      <c r="D462" s="158" t="s">
        <v>203</v>
      </c>
      <c r="E462" s="35"/>
      <c r="F462" s="159" t="s">
        <v>809</v>
      </c>
      <c r="G462" s="35"/>
      <c r="H462" s="35"/>
      <c r="I462" s="160"/>
      <c r="J462" s="35"/>
      <c r="K462" s="35"/>
      <c r="L462" s="36"/>
      <c r="M462" s="161"/>
      <c r="N462" s="162"/>
      <c r="O462" s="56"/>
      <c r="P462" s="56"/>
      <c r="Q462" s="56"/>
      <c r="R462" s="56"/>
      <c r="S462" s="56"/>
      <c r="T462" s="57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T462" s="20" t="s">
        <v>203</v>
      </c>
      <c r="AU462" s="20" t="s">
        <v>82</v>
      </c>
    </row>
    <row r="463" spans="1:65" s="13" customFormat="1">
      <c r="B463" s="163"/>
      <c r="D463" s="164" t="s">
        <v>205</v>
      </c>
      <c r="E463" s="165" t="s">
        <v>3</v>
      </c>
      <c r="F463" s="166" t="s">
        <v>810</v>
      </c>
      <c r="H463" s="167">
        <v>17.149999999999999</v>
      </c>
      <c r="I463" s="168"/>
      <c r="L463" s="163"/>
      <c r="M463" s="169"/>
      <c r="N463" s="170"/>
      <c r="O463" s="170"/>
      <c r="P463" s="170"/>
      <c r="Q463" s="170"/>
      <c r="R463" s="170"/>
      <c r="S463" s="170"/>
      <c r="T463" s="171"/>
      <c r="AT463" s="165" t="s">
        <v>205</v>
      </c>
      <c r="AU463" s="165" t="s">
        <v>82</v>
      </c>
      <c r="AV463" s="13" t="s">
        <v>82</v>
      </c>
      <c r="AW463" s="13" t="s">
        <v>33</v>
      </c>
      <c r="AX463" s="13" t="s">
        <v>80</v>
      </c>
      <c r="AY463" s="165" t="s">
        <v>195</v>
      </c>
    </row>
    <row r="464" spans="1:65" s="2" customFormat="1" ht="24.15" customHeight="1">
      <c r="A464" s="35"/>
      <c r="B464" s="143"/>
      <c r="C464" s="144" t="s">
        <v>811</v>
      </c>
      <c r="D464" s="144" t="s">
        <v>197</v>
      </c>
      <c r="E464" s="145" t="s">
        <v>812</v>
      </c>
      <c r="F464" s="146" t="s">
        <v>813</v>
      </c>
      <c r="G464" s="147" t="s">
        <v>814</v>
      </c>
      <c r="H464" s="148">
        <v>1</v>
      </c>
      <c r="I464" s="149"/>
      <c r="J464" s="150">
        <f>ROUND(I464*H464,2)</f>
        <v>0</v>
      </c>
      <c r="K464" s="151"/>
      <c r="L464" s="36"/>
      <c r="M464" s="152" t="s">
        <v>3</v>
      </c>
      <c r="N464" s="153" t="s">
        <v>43</v>
      </c>
      <c r="O464" s="56"/>
      <c r="P464" s="154">
        <f>O464*H464</f>
        <v>0</v>
      </c>
      <c r="Q464" s="154">
        <v>0</v>
      </c>
      <c r="R464" s="154">
        <f>Q464*H464</f>
        <v>0</v>
      </c>
      <c r="S464" s="154">
        <v>0</v>
      </c>
      <c r="T464" s="155">
        <f>S464*H464</f>
        <v>0</v>
      </c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R464" s="156" t="s">
        <v>291</v>
      </c>
      <c r="AT464" s="156" t="s">
        <v>197</v>
      </c>
      <c r="AU464" s="156" t="s">
        <v>82</v>
      </c>
      <c r="AY464" s="20" t="s">
        <v>195</v>
      </c>
      <c r="BE464" s="157">
        <f>IF(N464="základní",J464,0)</f>
        <v>0</v>
      </c>
      <c r="BF464" s="157">
        <f>IF(N464="snížená",J464,0)</f>
        <v>0</v>
      </c>
      <c r="BG464" s="157">
        <f>IF(N464="zákl. přenesená",J464,0)</f>
        <v>0</v>
      </c>
      <c r="BH464" s="157">
        <f>IF(N464="sníž. přenesená",J464,0)</f>
        <v>0</v>
      </c>
      <c r="BI464" s="157">
        <f>IF(N464="nulová",J464,0)</f>
        <v>0</v>
      </c>
      <c r="BJ464" s="20" t="s">
        <v>80</v>
      </c>
      <c r="BK464" s="157">
        <f>ROUND(I464*H464,2)</f>
        <v>0</v>
      </c>
      <c r="BL464" s="20" t="s">
        <v>291</v>
      </c>
      <c r="BM464" s="156" t="s">
        <v>815</v>
      </c>
    </row>
    <row r="465" spans="1:65" s="2" customFormat="1" ht="44.25" customHeight="1">
      <c r="A465" s="35"/>
      <c r="B465" s="143"/>
      <c r="C465" s="144" t="s">
        <v>816</v>
      </c>
      <c r="D465" s="144" t="s">
        <v>197</v>
      </c>
      <c r="E465" s="145" t="s">
        <v>817</v>
      </c>
      <c r="F465" s="146" t="s">
        <v>818</v>
      </c>
      <c r="G465" s="147" t="s">
        <v>762</v>
      </c>
      <c r="H465" s="206"/>
      <c r="I465" s="149"/>
      <c r="J465" s="150">
        <f>ROUND(I465*H465,2)</f>
        <v>0</v>
      </c>
      <c r="K465" s="151"/>
      <c r="L465" s="36"/>
      <c r="M465" s="152" t="s">
        <v>3</v>
      </c>
      <c r="N465" s="153" t="s">
        <v>43</v>
      </c>
      <c r="O465" s="56"/>
      <c r="P465" s="154">
        <f>O465*H465</f>
        <v>0</v>
      </c>
      <c r="Q465" s="154">
        <v>0</v>
      </c>
      <c r="R465" s="154">
        <f>Q465*H465</f>
        <v>0</v>
      </c>
      <c r="S465" s="154">
        <v>0</v>
      </c>
      <c r="T465" s="155">
        <f>S465*H465</f>
        <v>0</v>
      </c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R465" s="156" t="s">
        <v>291</v>
      </c>
      <c r="AT465" s="156" t="s">
        <v>197</v>
      </c>
      <c r="AU465" s="156" t="s">
        <v>82</v>
      </c>
      <c r="AY465" s="20" t="s">
        <v>195</v>
      </c>
      <c r="BE465" s="157">
        <f>IF(N465="základní",J465,0)</f>
        <v>0</v>
      </c>
      <c r="BF465" s="157">
        <f>IF(N465="snížená",J465,0)</f>
        <v>0</v>
      </c>
      <c r="BG465" s="157">
        <f>IF(N465="zákl. přenesená",J465,0)</f>
        <v>0</v>
      </c>
      <c r="BH465" s="157">
        <f>IF(N465="sníž. přenesená",J465,0)</f>
        <v>0</v>
      </c>
      <c r="BI465" s="157">
        <f>IF(N465="nulová",J465,0)</f>
        <v>0</v>
      </c>
      <c r="BJ465" s="20" t="s">
        <v>80</v>
      </c>
      <c r="BK465" s="157">
        <f>ROUND(I465*H465,2)</f>
        <v>0</v>
      </c>
      <c r="BL465" s="20" t="s">
        <v>291</v>
      </c>
      <c r="BM465" s="156" t="s">
        <v>819</v>
      </c>
    </row>
    <row r="466" spans="1:65" s="2" customFormat="1">
      <c r="A466" s="35"/>
      <c r="B466" s="36"/>
      <c r="C466" s="35"/>
      <c r="D466" s="158" t="s">
        <v>203</v>
      </c>
      <c r="E466" s="35"/>
      <c r="F466" s="159" t="s">
        <v>820</v>
      </c>
      <c r="G466" s="35"/>
      <c r="H466" s="35"/>
      <c r="I466" s="160"/>
      <c r="J466" s="35"/>
      <c r="K466" s="35"/>
      <c r="L466" s="36"/>
      <c r="M466" s="161"/>
      <c r="N466" s="162"/>
      <c r="O466" s="56"/>
      <c r="P466" s="56"/>
      <c r="Q466" s="56"/>
      <c r="R466" s="56"/>
      <c r="S466" s="56"/>
      <c r="T466" s="57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T466" s="20" t="s">
        <v>203</v>
      </c>
      <c r="AU466" s="20" t="s">
        <v>82</v>
      </c>
    </row>
    <row r="467" spans="1:65" s="12" customFormat="1" ht="22.8" customHeight="1">
      <c r="B467" s="130"/>
      <c r="D467" s="131" t="s">
        <v>71</v>
      </c>
      <c r="E467" s="141" t="s">
        <v>821</v>
      </c>
      <c r="F467" s="141" t="s">
        <v>822</v>
      </c>
      <c r="I467" s="133"/>
      <c r="J467" s="142">
        <f>BK467</f>
        <v>0</v>
      </c>
      <c r="L467" s="130"/>
      <c r="M467" s="135"/>
      <c r="N467" s="136"/>
      <c r="O467" s="136"/>
      <c r="P467" s="137">
        <f>SUM(P468:P475)</f>
        <v>0</v>
      </c>
      <c r="Q467" s="136"/>
      <c r="R467" s="137">
        <f>SUM(R468:R475)</f>
        <v>5.3280000000000003E-3</v>
      </c>
      <c r="S467" s="136"/>
      <c r="T467" s="138">
        <f>SUM(T468:T475)</f>
        <v>4.0080000000000003E-3</v>
      </c>
      <c r="AR467" s="131" t="s">
        <v>82</v>
      </c>
      <c r="AT467" s="139" t="s">
        <v>71</v>
      </c>
      <c r="AU467" s="139" t="s">
        <v>80</v>
      </c>
      <c r="AY467" s="131" t="s">
        <v>195</v>
      </c>
      <c r="BK467" s="140">
        <f>SUM(BK468:BK475)</f>
        <v>0</v>
      </c>
    </row>
    <row r="468" spans="1:65" s="2" customFormat="1" ht="24.15" customHeight="1">
      <c r="A468" s="35"/>
      <c r="B468" s="143"/>
      <c r="C468" s="144" t="s">
        <v>823</v>
      </c>
      <c r="D468" s="144" t="s">
        <v>197</v>
      </c>
      <c r="E468" s="145" t="s">
        <v>824</v>
      </c>
      <c r="F468" s="146" t="s">
        <v>825</v>
      </c>
      <c r="G468" s="147" t="s">
        <v>305</v>
      </c>
      <c r="H468" s="148">
        <v>2.4</v>
      </c>
      <c r="I468" s="149"/>
      <c r="J468" s="150">
        <f>ROUND(I468*H468,2)</f>
        <v>0</v>
      </c>
      <c r="K468" s="151"/>
      <c r="L468" s="36"/>
      <c r="M468" s="152" t="s">
        <v>3</v>
      </c>
      <c r="N468" s="153" t="s">
        <v>43</v>
      </c>
      <c r="O468" s="56"/>
      <c r="P468" s="154">
        <f>O468*H468</f>
        <v>0</v>
      </c>
      <c r="Q468" s="154">
        <v>0</v>
      </c>
      <c r="R468" s="154">
        <f>Q468*H468</f>
        <v>0</v>
      </c>
      <c r="S468" s="154">
        <v>1.67E-3</v>
      </c>
      <c r="T468" s="155">
        <f>S468*H468</f>
        <v>4.0080000000000003E-3</v>
      </c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R468" s="156" t="s">
        <v>291</v>
      </c>
      <c r="AT468" s="156" t="s">
        <v>197</v>
      </c>
      <c r="AU468" s="156" t="s">
        <v>82</v>
      </c>
      <c r="AY468" s="20" t="s">
        <v>195</v>
      </c>
      <c r="BE468" s="157">
        <f>IF(N468="základní",J468,0)</f>
        <v>0</v>
      </c>
      <c r="BF468" s="157">
        <f>IF(N468="snížená",J468,0)</f>
        <v>0</v>
      </c>
      <c r="BG468" s="157">
        <f>IF(N468="zákl. přenesená",J468,0)</f>
        <v>0</v>
      </c>
      <c r="BH468" s="157">
        <f>IF(N468="sníž. přenesená",J468,0)</f>
        <v>0</v>
      </c>
      <c r="BI468" s="157">
        <f>IF(N468="nulová",J468,0)</f>
        <v>0</v>
      </c>
      <c r="BJ468" s="20" t="s">
        <v>80</v>
      </c>
      <c r="BK468" s="157">
        <f>ROUND(I468*H468,2)</f>
        <v>0</v>
      </c>
      <c r="BL468" s="20" t="s">
        <v>291</v>
      </c>
      <c r="BM468" s="156" t="s">
        <v>826</v>
      </c>
    </row>
    <row r="469" spans="1:65" s="2" customFormat="1">
      <c r="A469" s="35"/>
      <c r="B469" s="36"/>
      <c r="C469" s="35"/>
      <c r="D469" s="158" t="s">
        <v>203</v>
      </c>
      <c r="E469" s="35"/>
      <c r="F469" s="159" t="s">
        <v>827</v>
      </c>
      <c r="G469" s="35"/>
      <c r="H469" s="35"/>
      <c r="I469" s="160"/>
      <c r="J469" s="35"/>
      <c r="K469" s="35"/>
      <c r="L469" s="36"/>
      <c r="M469" s="161"/>
      <c r="N469" s="162"/>
      <c r="O469" s="56"/>
      <c r="P469" s="56"/>
      <c r="Q469" s="56"/>
      <c r="R469" s="56"/>
      <c r="S469" s="56"/>
      <c r="T469" s="57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T469" s="20" t="s">
        <v>203</v>
      </c>
      <c r="AU469" s="20" t="s">
        <v>82</v>
      </c>
    </row>
    <row r="470" spans="1:65" s="13" customFormat="1">
      <c r="B470" s="163"/>
      <c r="D470" s="164" t="s">
        <v>205</v>
      </c>
      <c r="E470" s="165" t="s">
        <v>3</v>
      </c>
      <c r="F470" s="166" t="s">
        <v>828</v>
      </c>
      <c r="H470" s="167">
        <v>2.4</v>
      </c>
      <c r="I470" s="168"/>
      <c r="L470" s="163"/>
      <c r="M470" s="169"/>
      <c r="N470" s="170"/>
      <c r="O470" s="170"/>
      <c r="P470" s="170"/>
      <c r="Q470" s="170"/>
      <c r="R470" s="170"/>
      <c r="S470" s="170"/>
      <c r="T470" s="171"/>
      <c r="AT470" s="165" t="s">
        <v>205</v>
      </c>
      <c r="AU470" s="165" t="s">
        <v>82</v>
      </c>
      <c r="AV470" s="13" t="s">
        <v>82</v>
      </c>
      <c r="AW470" s="13" t="s">
        <v>33</v>
      </c>
      <c r="AX470" s="13" t="s">
        <v>80</v>
      </c>
      <c r="AY470" s="165" t="s">
        <v>195</v>
      </c>
    </row>
    <row r="471" spans="1:65" s="2" customFormat="1" ht="37.799999999999997" customHeight="1">
      <c r="A471" s="35"/>
      <c r="B471" s="143"/>
      <c r="C471" s="144" t="s">
        <v>829</v>
      </c>
      <c r="D471" s="144" t="s">
        <v>197</v>
      </c>
      <c r="E471" s="145" t="s">
        <v>830</v>
      </c>
      <c r="F471" s="146" t="s">
        <v>831</v>
      </c>
      <c r="G471" s="147" t="s">
        <v>305</v>
      </c>
      <c r="H471" s="148">
        <v>2.4</v>
      </c>
      <c r="I471" s="149"/>
      <c r="J471" s="150">
        <f>ROUND(I471*H471,2)</f>
        <v>0</v>
      </c>
      <c r="K471" s="151"/>
      <c r="L471" s="36"/>
      <c r="M471" s="152" t="s">
        <v>3</v>
      </c>
      <c r="N471" s="153" t="s">
        <v>43</v>
      </c>
      <c r="O471" s="56"/>
      <c r="P471" s="154">
        <f>O471*H471</f>
        <v>0</v>
      </c>
      <c r="Q471" s="154">
        <v>2.2200000000000002E-3</v>
      </c>
      <c r="R471" s="154">
        <f>Q471*H471</f>
        <v>5.3280000000000003E-3</v>
      </c>
      <c r="S471" s="154">
        <v>0</v>
      </c>
      <c r="T471" s="155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156" t="s">
        <v>291</v>
      </c>
      <c r="AT471" s="156" t="s">
        <v>197</v>
      </c>
      <c r="AU471" s="156" t="s">
        <v>82</v>
      </c>
      <c r="AY471" s="20" t="s">
        <v>195</v>
      </c>
      <c r="BE471" s="157">
        <f>IF(N471="základní",J471,0)</f>
        <v>0</v>
      </c>
      <c r="BF471" s="157">
        <f>IF(N471="snížená",J471,0)</f>
        <v>0</v>
      </c>
      <c r="BG471" s="157">
        <f>IF(N471="zákl. přenesená",J471,0)</f>
        <v>0</v>
      </c>
      <c r="BH471" s="157">
        <f>IF(N471="sníž. přenesená",J471,0)</f>
        <v>0</v>
      </c>
      <c r="BI471" s="157">
        <f>IF(N471="nulová",J471,0)</f>
        <v>0</v>
      </c>
      <c r="BJ471" s="20" t="s">
        <v>80</v>
      </c>
      <c r="BK471" s="157">
        <f>ROUND(I471*H471,2)</f>
        <v>0</v>
      </c>
      <c r="BL471" s="20" t="s">
        <v>291</v>
      </c>
      <c r="BM471" s="156" t="s">
        <v>832</v>
      </c>
    </row>
    <row r="472" spans="1:65" s="2" customFormat="1">
      <c r="A472" s="35"/>
      <c r="B472" s="36"/>
      <c r="C472" s="35"/>
      <c r="D472" s="158" t="s">
        <v>203</v>
      </c>
      <c r="E472" s="35"/>
      <c r="F472" s="159" t="s">
        <v>833</v>
      </c>
      <c r="G472" s="35"/>
      <c r="H472" s="35"/>
      <c r="I472" s="160"/>
      <c r="J472" s="35"/>
      <c r="K472" s="35"/>
      <c r="L472" s="36"/>
      <c r="M472" s="161"/>
      <c r="N472" s="162"/>
      <c r="O472" s="56"/>
      <c r="P472" s="56"/>
      <c r="Q472" s="56"/>
      <c r="R472" s="56"/>
      <c r="S472" s="56"/>
      <c r="T472" s="57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T472" s="20" t="s">
        <v>203</v>
      </c>
      <c r="AU472" s="20" t="s">
        <v>82</v>
      </c>
    </row>
    <row r="473" spans="1:65" s="13" customFormat="1">
      <c r="B473" s="163"/>
      <c r="D473" s="164" t="s">
        <v>205</v>
      </c>
      <c r="E473" s="165" t="s">
        <v>3</v>
      </c>
      <c r="F473" s="166" t="s">
        <v>828</v>
      </c>
      <c r="H473" s="167">
        <v>2.4</v>
      </c>
      <c r="I473" s="168"/>
      <c r="L473" s="163"/>
      <c r="M473" s="169"/>
      <c r="N473" s="170"/>
      <c r="O473" s="170"/>
      <c r="P473" s="170"/>
      <c r="Q473" s="170"/>
      <c r="R473" s="170"/>
      <c r="S473" s="170"/>
      <c r="T473" s="171"/>
      <c r="AT473" s="165" t="s">
        <v>205</v>
      </c>
      <c r="AU473" s="165" t="s">
        <v>82</v>
      </c>
      <c r="AV473" s="13" t="s">
        <v>82</v>
      </c>
      <c r="AW473" s="13" t="s">
        <v>33</v>
      </c>
      <c r="AX473" s="13" t="s">
        <v>80</v>
      </c>
      <c r="AY473" s="165" t="s">
        <v>195</v>
      </c>
    </row>
    <row r="474" spans="1:65" s="2" customFormat="1" ht="49.05" customHeight="1">
      <c r="A474" s="35"/>
      <c r="B474" s="143"/>
      <c r="C474" s="144" t="s">
        <v>834</v>
      </c>
      <c r="D474" s="144" t="s">
        <v>197</v>
      </c>
      <c r="E474" s="145" t="s">
        <v>835</v>
      </c>
      <c r="F474" s="146" t="s">
        <v>836</v>
      </c>
      <c r="G474" s="147" t="s">
        <v>762</v>
      </c>
      <c r="H474" s="206"/>
      <c r="I474" s="149"/>
      <c r="J474" s="150">
        <f>ROUND(I474*H474,2)</f>
        <v>0</v>
      </c>
      <c r="K474" s="151"/>
      <c r="L474" s="36"/>
      <c r="M474" s="152" t="s">
        <v>3</v>
      </c>
      <c r="N474" s="153" t="s">
        <v>43</v>
      </c>
      <c r="O474" s="56"/>
      <c r="P474" s="154">
        <f>O474*H474</f>
        <v>0</v>
      </c>
      <c r="Q474" s="154">
        <v>0</v>
      </c>
      <c r="R474" s="154">
        <f>Q474*H474</f>
        <v>0</v>
      </c>
      <c r="S474" s="154">
        <v>0</v>
      </c>
      <c r="T474" s="155">
        <f>S474*H474</f>
        <v>0</v>
      </c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R474" s="156" t="s">
        <v>291</v>
      </c>
      <c r="AT474" s="156" t="s">
        <v>197</v>
      </c>
      <c r="AU474" s="156" t="s">
        <v>82</v>
      </c>
      <c r="AY474" s="20" t="s">
        <v>195</v>
      </c>
      <c r="BE474" s="157">
        <f>IF(N474="základní",J474,0)</f>
        <v>0</v>
      </c>
      <c r="BF474" s="157">
        <f>IF(N474="snížená",J474,0)</f>
        <v>0</v>
      </c>
      <c r="BG474" s="157">
        <f>IF(N474="zákl. přenesená",J474,0)</f>
        <v>0</v>
      </c>
      <c r="BH474" s="157">
        <f>IF(N474="sníž. přenesená",J474,0)</f>
        <v>0</v>
      </c>
      <c r="BI474" s="157">
        <f>IF(N474="nulová",J474,0)</f>
        <v>0</v>
      </c>
      <c r="BJ474" s="20" t="s">
        <v>80</v>
      </c>
      <c r="BK474" s="157">
        <f>ROUND(I474*H474,2)</f>
        <v>0</v>
      </c>
      <c r="BL474" s="20" t="s">
        <v>291</v>
      </c>
      <c r="BM474" s="156" t="s">
        <v>837</v>
      </c>
    </row>
    <row r="475" spans="1:65" s="2" customFormat="1">
      <c r="A475" s="35"/>
      <c r="B475" s="36"/>
      <c r="C475" s="35"/>
      <c r="D475" s="158" t="s">
        <v>203</v>
      </c>
      <c r="E475" s="35"/>
      <c r="F475" s="159" t="s">
        <v>838</v>
      </c>
      <c r="G475" s="35"/>
      <c r="H475" s="35"/>
      <c r="I475" s="160"/>
      <c r="J475" s="35"/>
      <c r="K475" s="35"/>
      <c r="L475" s="36"/>
      <c r="M475" s="161"/>
      <c r="N475" s="162"/>
      <c r="O475" s="56"/>
      <c r="P475" s="56"/>
      <c r="Q475" s="56"/>
      <c r="R475" s="56"/>
      <c r="S475" s="56"/>
      <c r="T475" s="57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T475" s="20" t="s">
        <v>203</v>
      </c>
      <c r="AU475" s="20" t="s">
        <v>82</v>
      </c>
    </row>
    <row r="476" spans="1:65" s="12" customFormat="1" ht="22.8" customHeight="1">
      <c r="B476" s="130"/>
      <c r="D476" s="131" t="s">
        <v>71</v>
      </c>
      <c r="E476" s="141" t="s">
        <v>839</v>
      </c>
      <c r="F476" s="141" t="s">
        <v>840</v>
      </c>
      <c r="I476" s="133"/>
      <c r="J476" s="142">
        <f>BK476</f>
        <v>0</v>
      </c>
      <c r="L476" s="130"/>
      <c r="M476" s="135"/>
      <c r="N476" s="136"/>
      <c r="O476" s="136"/>
      <c r="P476" s="137">
        <f>SUM(P477:P489)</f>
        <v>0</v>
      </c>
      <c r="Q476" s="136"/>
      <c r="R476" s="137">
        <f>SUM(R477:R489)</f>
        <v>4.079754E-2</v>
      </c>
      <c r="S476" s="136"/>
      <c r="T476" s="138">
        <f>SUM(T477:T489)</f>
        <v>4.7000000000000002E-3</v>
      </c>
      <c r="AR476" s="131" t="s">
        <v>82</v>
      </c>
      <c r="AT476" s="139" t="s">
        <v>71</v>
      </c>
      <c r="AU476" s="139" t="s">
        <v>80</v>
      </c>
      <c r="AY476" s="131" t="s">
        <v>195</v>
      </c>
      <c r="BK476" s="140">
        <f>SUM(BK477:BK489)</f>
        <v>0</v>
      </c>
    </row>
    <row r="477" spans="1:65" s="2" customFormat="1" ht="33" customHeight="1">
      <c r="A477" s="35"/>
      <c r="B477" s="143"/>
      <c r="C477" s="144" t="s">
        <v>841</v>
      </c>
      <c r="D477" s="144" t="s">
        <v>197</v>
      </c>
      <c r="E477" s="145" t="s">
        <v>842</v>
      </c>
      <c r="F477" s="146" t="s">
        <v>843</v>
      </c>
      <c r="G477" s="147" t="s">
        <v>262</v>
      </c>
      <c r="H477" s="148">
        <v>3.1019999999999999</v>
      </c>
      <c r="I477" s="149"/>
      <c r="J477" s="150">
        <f>ROUND(I477*H477,2)</f>
        <v>0</v>
      </c>
      <c r="K477" s="151"/>
      <c r="L477" s="36"/>
      <c r="M477" s="152" t="s">
        <v>3</v>
      </c>
      <c r="N477" s="153" t="s">
        <v>43</v>
      </c>
      <c r="O477" s="56"/>
      <c r="P477" s="154">
        <f>O477*H477</f>
        <v>0</v>
      </c>
      <c r="Q477" s="154">
        <v>2.7E-4</v>
      </c>
      <c r="R477" s="154">
        <f>Q477*H477</f>
        <v>8.3754000000000001E-4</v>
      </c>
      <c r="S477" s="154">
        <v>0</v>
      </c>
      <c r="T477" s="155">
        <f>S477*H477</f>
        <v>0</v>
      </c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R477" s="156" t="s">
        <v>291</v>
      </c>
      <c r="AT477" s="156" t="s">
        <v>197</v>
      </c>
      <c r="AU477" s="156" t="s">
        <v>82</v>
      </c>
      <c r="AY477" s="20" t="s">
        <v>195</v>
      </c>
      <c r="BE477" s="157">
        <f>IF(N477="základní",J477,0)</f>
        <v>0</v>
      </c>
      <c r="BF477" s="157">
        <f>IF(N477="snížená",J477,0)</f>
        <v>0</v>
      </c>
      <c r="BG477" s="157">
        <f>IF(N477="zákl. přenesená",J477,0)</f>
        <v>0</v>
      </c>
      <c r="BH477" s="157">
        <f>IF(N477="sníž. přenesená",J477,0)</f>
        <v>0</v>
      </c>
      <c r="BI477" s="157">
        <f>IF(N477="nulová",J477,0)</f>
        <v>0</v>
      </c>
      <c r="BJ477" s="20" t="s">
        <v>80</v>
      </c>
      <c r="BK477" s="157">
        <f>ROUND(I477*H477,2)</f>
        <v>0</v>
      </c>
      <c r="BL477" s="20" t="s">
        <v>291</v>
      </c>
      <c r="BM477" s="156" t="s">
        <v>844</v>
      </c>
    </row>
    <row r="478" spans="1:65" s="2" customFormat="1">
      <c r="A478" s="35"/>
      <c r="B478" s="36"/>
      <c r="C478" s="35"/>
      <c r="D478" s="158" t="s">
        <v>203</v>
      </c>
      <c r="E478" s="35"/>
      <c r="F478" s="159" t="s">
        <v>845</v>
      </c>
      <c r="G478" s="35"/>
      <c r="H478" s="35"/>
      <c r="I478" s="160"/>
      <c r="J478" s="35"/>
      <c r="K478" s="35"/>
      <c r="L478" s="36"/>
      <c r="M478" s="161"/>
      <c r="N478" s="162"/>
      <c r="O478" s="56"/>
      <c r="P478" s="56"/>
      <c r="Q478" s="56"/>
      <c r="R478" s="56"/>
      <c r="S478" s="56"/>
      <c r="T478" s="57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T478" s="20" t="s">
        <v>203</v>
      </c>
      <c r="AU478" s="20" t="s">
        <v>82</v>
      </c>
    </row>
    <row r="479" spans="1:65" s="13" customFormat="1">
      <c r="B479" s="163"/>
      <c r="D479" s="164" t="s">
        <v>205</v>
      </c>
      <c r="E479" s="165" t="s">
        <v>3</v>
      </c>
      <c r="F479" s="166" t="s">
        <v>846</v>
      </c>
      <c r="H479" s="167">
        <v>3.1019999999999999</v>
      </c>
      <c r="I479" s="168"/>
      <c r="L479" s="163"/>
      <c r="M479" s="169"/>
      <c r="N479" s="170"/>
      <c r="O479" s="170"/>
      <c r="P479" s="170"/>
      <c r="Q479" s="170"/>
      <c r="R479" s="170"/>
      <c r="S479" s="170"/>
      <c r="T479" s="171"/>
      <c r="AT479" s="165" t="s">
        <v>205</v>
      </c>
      <c r="AU479" s="165" t="s">
        <v>82</v>
      </c>
      <c r="AV479" s="13" t="s">
        <v>82</v>
      </c>
      <c r="AW479" s="13" t="s">
        <v>33</v>
      </c>
      <c r="AX479" s="13" t="s">
        <v>80</v>
      </c>
      <c r="AY479" s="165" t="s">
        <v>195</v>
      </c>
    </row>
    <row r="480" spans="1:65" s="2" customFormat="1" ht="49.05" customHeight="1">
      <c r="A480" s="35"/>
      <c r="B480" s="143"/>
      <c r="C480" s="180" t="s">
        <v>847</v>
      </c>
      <c r="D480" s="180" t="s">
        <v>241</v>
      </c>
      <c r="E480" s="181" t="s">
        <v>848</v>
      </c>
      <c r="F480" s="182" t="s">
        <v>849</v>
      </c>
      <c r="G480" s="183" t="s">
        <v>287</v>
      </c>
      <c r="H480" s="184">
        <v>1</v>
      </c>
      <c r="I480" s="185"/>
      <c r="J480" s="186">
        <f>ROUND(I480*H480,2)</f>
        <v>0</v>
      </c>
      <c r="K480" s="187"/>
      <c r="L480" s="188"/>
      <c r="M480" s="189" t="s">
        <v>3</v>
      </c>
      <c r="N480" s="190" t="s">
        <v>43</v>
      </c>
      <c r="O480" s="56"/>
      <c r="P480" s="154">
        <f>O480*H480</f>
        <v>0</v>
      </c>
      <c r="Q480" s="154">
        <v>3.056E-2</v>
      </c>
      <c r="R480" s="154">
        <f>Q480*H480</f>
        <v>3.056E-2</v>
      </c>
      <c r="S480" s="154">
        <v>0</v>
      </c>
      <c r="T480" s="155">
        <f>S480*H480</f>
        <v>0</v>
      </c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R480" s="156" t="s">
        <v>386</v>
      </c>
      <c r="AT480" s="156" t="s">
        <v>241</v>
      </c>
      <c r="AU480" s="156" t="s">
        <v>82</v>
      </c>
      <c r="AY480" s="20" t="s">
        <v>195</v>
      </c>
      <c r="BE480" s="157">
        <f>IF(N480="základní",J480,0)</f>
        <v>0</v>
      </c>
      <c r="BF480" s="157">
        <f>IF(N480="snížená",J480,0)</f>
        <v>0</v>
      </c>
      <c r="BG480" s="157">
        <f>IF(N480="zákl. přenesená",J480,0)</f>
        <v>0</v>
      </c>
      <c r="BH480" s="157">
        <f>IF(N480="sníž. přenesená",J480,0)</f>
        <v>0</v>
      </c>
      <c r="BI480" s="157">
        <f>IF(N480="nulová",J480,0)</f>
        <v>0</v>
      </c>
      <c r="BJ480" s="20" t="s">
        <v>80</v>
      </c>
      <c r="BK480" s="157">
        <f>ROUND(I480*H480,2)</f>
        <v>0</v>
      </c>
      <c r="BL480" s="20" t="s">
        <v>291</v>
      </c>
      <c r="BM480" s="156" t="s">
        <v>850</v>
      </c>
    </row>
    <row r="481" spans="1:65" s="2" customFormat="1" ht="16.5" customHeight="1">
      <c r="A481" s="35"/>
      <c r="B481" s="143"/>
      <c r="C481" s="144" t="s">
        <v>851</v>
      </c>
      <c r="D481" s="144" t="s">
        <v>197</v>
      </c>
      <c r="E481" s="145" t="s">
        <v>852</v>
      </c>
      <c r="F481" s="146" t="s">
        <v>853</v>
      </c>
      <c r="G481" s="147" t="s">
        <v>305</v>
      </c>
      <c r="H481" s="148">
        <v>2.35</v>
      </c>
      <c r="I481" s="149"/>
      <c r="J481" s="150">
        <f>ROUND(I481*H481,2)</f>
        <v>0</v>
      </c>
      <c r="K481" s="151"/>
      <c r="L481" s="36"/>
      <c r="M481" s="152" t="s">
        <v>3</v>
      </c>
      <c r="N481" s="153" t="s">
        <v>43</v>
      </c>
      <c r="O481" s="56"/>
      <c r="P481" s="154">
        <f>O481*H481</f>
        <v>0</v>
      </c>
      <c r="Q481" s="154">
        <v>0</v>
      </c>
      <c r="R481" s="154">
        <f>Q481*H481</f>
        <v>0</v>
      </c>
      <c r="S481" s="154">
        <v>2E-3</v>
      </c>
      <c r="T481" s="155">
        <f>S481*H481</f>
        <v>4.7000000000000002E-3</v>
      </c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R481" s="156" t="s">
        <v>291</v>
      </c>
      <c r="AT481" s="156" t="s">
        <v>197</v>
      </c>
      <c r="AU481" s="156" t="s">
        <v>82</v>
      </c>
      <c r="AY481" s="20" t="s">
        <v>195</v>
      </c>
      <c r="BE481" s="157">
        <f>IF(N481="základní",J481,0)</f>
        <v>0</v>
      </c>
      <c r="BF481" s="157">
        <f>IF(N481="snížená",J481,0)</f>
        <v>0</v>
      </c>
      <c r="BG481" s="157">
        <f>IF(N481="zákl. přenesená",J481,0)</f>
        <v>0</v>
      </c>
      <c r="BH481" s="157">
        <f>IF(N481="sníž. přenesená",J481,0)</f>
        <v>0</v>
      </c>
      <c r="BI481" s="157">
        <f>IF(N481="nulová",J481,0)</f>
        <v>0</v>
      </c>
      <c r="BJ481" s="20" t="s">
        <v>80</v>
      </c>
      <c r="BK481" s="157">
        <f>ROUND(I481*H481,2)</f>
        <v>0</v>
      </c>
      <c r="BL481" s="20" t="s">
        <v>291</v>
      </c>
      <c r="BM481" s="156" t="s">
        <v>854</v>
      </c>
    </row>
    <row r="482" spans="1:65" s="2" customFormat="1">
      <c r="A482" s="35"/>
      <c r="B482" s="36"/>
      <c r="C482" s="35"/>
      <c r="D482" s="158" t="s">
        <v>203</v>
      </c>
      <c r="E482" s="35"/>
      <c r="F482" s="159" t="s">
        <v>855</v>
      </c>
      <c r="G482" s="35"/>
      <c r="H482" s="35"/>
      <c r="I482" s="160"/>
      <c r="J482" s="35"/>
      <c r="K482" s="35"/>
      <c r="L482" s="36"/>
      <c r="M482" s="161"/>
      <c r="N482" s="162"/>
      <c r="O482" s="56"/>
      <c r="P482" s="56"/>
      <c r="Q482" s="56"/>
      <c r="R482" s="56"/>
      <c r="S482" s="56"/>
      <c r="T482" s="57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T482" s="20" t="s">
        <v>203</v>
      </c>
      <c r="AU482" s="20" t="s">
        <v>82</v>
      </c>
    </row>
    <row r="483" spans="1:65" s="13" customFormat="1">
      <c r="B483" s="163"/>
      <c r="D483" s="164" t="s">
        <v>205</v>
      </c>
      <c r="E483" s="165" t="s">
        <v>3</v>
      </c>
      <c r="F483" s="166" t="s">
        <v>486</v>
      </c>
      <c r="H483" s="167">
        <v>2.35</v>
      </c>
      <c r="I483" s="168"/>
      <c r="L483" s="163"/>
      <c r="M483" s="169"/>
      <c r="N483" s="170"/>
      <c r="O483" s="170"/>
      <c r="P483" s="170"/>
      <c r="Q483" s="170"/>
      <c r="R483" s="170"/>
      <c r="S483" s="170"/>
      <c r="T483" s="171"/>
      <c r="AT483" s="165" t="s">
        <v>205</v>
      </c>
      <c r="AU483" s="165" t="s">
        <v>82</v>
      </c>
      <c r="AV483" s="13" t="s">
        <v>82</v>
      </c>
      <c r="AW483" s="13" t="s">
        <v>33</v>
      </c>
      <c r="AX483" s="13" t="s">
        <v>80</v>
      </c>
      <c r="AY483" s="165" t="s">
        <v>195</v>
      </c>
    </row>
    <row r="484" spans="1:65" s="2" customFormat="1" ht="33" customHeight="1">
      <c r="A484" s="35"/>
      <c r="B484" s="143"/>
      <c r="C484" s="144" t="s">
        <v>856</v>
      </c>
      <c r="D484" s="144" t="s">
        <v>197</v>
      </c>
      <c r="E484" s="145" t="s">
        <v>857</v>
      </c>
      <c r="F484" s="146" t="s">
        <v>858</v>
      </c>
      <c r="G484" s="147" t="s">
        <v>305</v>
      </c>
      <c r="H484" s="148">
        <v>2.35</v>
      </c>
      <c r="I484" s="149"/>
      <c r="J484" s="150">
        <f>ROUND(I484*H484,2)</f>
        <v>0</v>
      </c>
      <c r="K484" s="151"/>
      <c r="L484" s="36"/>
      <c r="M484" s="152" t="s">
        <v>3</v>
      </c>
      <c r="N484" s="153" t="s">
        <v>43</v>
      </c>
      <c r="O484" s="56"/>
      <c r="P484" s="154">
        <f>O484*H484</f>
        <v>0</v>
      </c>
      <c r="Q484" s="154">
        <v>0</v>
      </c>
      <c r="R484" s="154">
        <f>Q484*H484</f>
        <v>0</v>
      </c>
      <c r="S484" s="154">
        <v>0</v>
      </c>
      <c r="T484" s="155">
        <f>S484*H484</f>
        <v>0</v>
      </c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R484" s="156" t="s">
        <v>291</v>
      </c>
      <c r="AT484" s="156" t="s">
        <v>197</v>
      </c>
      <c r="AU484" s="156" t="s">
        <v>82</v>
      </c>
      <c r="AY484" s="20" t="s">
        <v>195</v>
      </c>
      <c r="BE484" s="157">
        <f>IF(N484="základní",J484,0)</f>
        <v>0</v>
      </c>
      <c r="BF484" s="157">
        <f>IF(N484="snížená",J484,0)</f>
        <v>0</v>
      </c>
      <c r="BG484" s="157">
        <f>IF(N484="zákl. přenesená",J484,0)</f>
        <v>0</v>
      </c>
      <c r="BH484" s="157">
        <f>IF(N484="sníž. přenesená",J484,0)</f>
        <v>0</v>
      </c>
      <c r="BI484" s="157">
        <f>IF(N484="nulová",J484,0)</f>
        <v>0</v>
      </c>
      <c r="BJ484" s="20" t="s">
        <v>80</v>
      </c>
      <c r="BK484" s="157">
        <f>ROUND(I484*H484,2)</f>
        <v>0</v>
      </c>
      <c r="BL484" s="20" t="s">
        <v>291</v>
      </c>
      <c r="BM484" s="156" t="s">
        <v>859</v>
      </c>
    </row>
    <row r="485" spans="1:65" s="2" customFormat="1">
      <c r="A485" s="35"/>
      <c r="B485" s="36"/>
      <c r="C485" s="35"/>
      <c r="D485" s="158" t="s">
        <v>203</v>
      </c>
      <c r="E485" s="35"/>
      <c r="F485" s="159" t="s">
        <v>860</v>
      </c>
      <c r="G485" s="35"/>
      <c r="H485" s="35"/>
      <c r="I485" s="160"/>
      <c r="J485" s="35"/>
      <c r="K485" s="35"/>
      <c r="L485" s="36"/>
      <c r="M485" s="161"/>
      <c r="N485" s="162"/>
      <c r="O485" s="56"/>
      <c r="P485" s="56"/>
      <c r="Q485" s="56"/>
      <c r="R485" s="56"/>
      <c r="S485" s="56"/>
      <c r="T485" s="57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T485" s="20" t="s">
        <v>203</v>
      </c>
      <c r="AU485" s="20" t="s">
        <v>82</v>
      </c>
    </row>
    <row r="486" spans="1:65" s="13" customFormat="1">
      <c r="B486" s="163"/>
      <c r="D486" s="164" t="s">
        <v>205</v>
      </c>
      <c r="E486" s="165" t="s">
        <v>3</v>
      </c>
      <c r="F486" s="166" t="s">
        <v>486</v>
      </c>
      <c r="H486" s="167">
        <v>2.35</v>
      </c>
      <c r="I486" s="168"/>
      <c r="L486" s="163"/>
      <c r="M486" s="169"/>
      <c r="N486" s="170"/>
      <c r="O486" s="170"/>
      <c r="P486" s="170"/>
      <c r="Q486" s="170"/>
      <c r="R486" s="170"/>
      <c r="S486" s="170"/>
      <c r="T486" s="171"/>
      <c r="AT486" s="165" t="s">
        <v>205</v>
      </c>
      <c r="AU486" s="165" t="s">
        <v>82</v>
      </c>
      <c r="AV486" s="13" t="s">
        <v>82</v>
      </c>
      <c r="AW486" s="13" t="s">
        <v>33</v>
      </c>
      <c r="AX486" s="13" t="s">
        <v>80</v>
      </c>
      <c r="AY486" s="165" t="s">
        <v>195</v>
      </c>
    </row>
    <row r="487" spans="1:65" s="2" customFormat="1" ht="24.15" customHeight="1">
      <c r="A487" s="35"/>
      <c r="B487" s="143"/>
      <c r="C487" s="180" t="s">
        <v>861</v>
      </c>
      <c r="D487" s="180" t="s">
        <v>241</v>
      </c>
      <c r="E487" s="181" t="s">
        <v>862</v>
      </c>
      <c r="F487" s="182" t="s">
        <v>863</v>
      </c>
      <c r="G487" s="183" t="s">
        <v>305</v>
      </c>
      <c r="H487" s="184">
        <v>2.35</v>
      </c>
      <c r="I487" s="185"/>
      <c r="J487" s="186">
        <f>ROUND(I487*H487,2)</f>
        <v>0</v>
      </c>
      <c r="K487" s="187"/>
      <c r="L487" s="188"/>
      <c r="M487" s="189" t="s">
        <v>3</v>
      </c>
      <c r="N487" s="190" t="s">
        <v>43</v>
      </c>
      <c r="O487" s="56"/>
      <c r="P487" s="154">
        <f>O487*H487</f>
        <v>0</v>
      </c>
      <c r="Q487" s="154">
        <v>4.0000000000000001E-3</v>
      </c>
      <c r="R487" s="154">
        <f>Q487*H487</f>
        <v>9.4000000000000004E-3</v>
      </c>
      <c r="S487" s="154">
        <v>0</v>
      </c>
      <c r="T487" s="155">
        <f>S487*H487</f>
        <v>0</v>
      </c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R487" s="156" t="s">
        <v>386</v>
      </c>
      <c r="AT487" s="156" t="s">
        <v>241</v>
      </c>
      <c r="AU487" s="156" t="s">
        <v>82</v>
      </c>
      <c r="AY487" s="20" t="s">
        <v>195</v>
      </c>
      <c r="BE487" s="157">
        <f>IF(N487="základní",J487,0)</f>
        <v>0</v>
      </c>
      <c r="BF487" s="157">
        <f>IF(N487="snížená",J487,0)</f>
        <v>0</v>
      </c>
      <c r="BG487" s="157">
        <f>IF(N487="zákl. přenesená",J487,0)</f>
        <v>0</v>
      </c>
      <c r="BH487" s="157">
        <f>IF(N487="sníž. přenesená",J487,0)</f>
        <v>0</v>
      </c>
      <c r="BI487" s="157">
        <f>IF(N487="nulová",J487,0)</f>
        <v>0</v>
      </c>
      <c r="BJ487" s="20" t="s">
        <v>80</v>
      </c>
      <c r="BK487" s="157">
        <f>ROUND(I487*H487,2)</f>
        <v>0</v>
      </c>
      <c r="BL487" s="20" t="s">
        <v>291</v>
      </c>
      <c r="BM487" s="156" t="s">
        <v>864</v>
      </c>
    </row>
    <row r="488" spans="1:65" s="2" customFormat="1" ht="44.25" customHeight="1">
      <c r="A488" s="35"/>
      <c r="B488" s="143"/>
      <c r="C488" s="144" t="s">
        <v>865</v>
      </c>
      <c r="D488" s="144" t="s">
        <v>197</v>
      </c>
      <c r="E488" s="145" t="s">
        <v>866</v>
      </c>
      <c r="F488" s="146" t="s">
        <v>867</v>
      </c>
      <c r="G488" s="147" t="s">
        <v>762</v>
      </c>
      <c r="H488" s="206"/>
      <c r="I488" s="149"/>
      <c r="J488" s="150">
        <f>ROUND(I488*H488,2)</f>
        <v>0</v>
      </c>
      <c r="K488" s="151"/>
      <c r="L488" s="36"/>
      <c r="M488" s="152" t="s">
        <v>3</v>
      </c>
      <c r="N488" s="153" t="s">
        <v>43</v>
      </c>
      <c r="O488" s="56"/>
      <c r="P488" s="154">
        <f>O488*H488</f>
        <v>0</v>
      </c>
      <c r="Q488" s="154">
        <v>0</v>
      </c>
      <c r="R488" s="154">
        <f>Q488*H488</f>
        <v>0</v>
      </c>
      <c r="S488" s="154">
        <v>0</v>
      </c>
      <c r="T488" s="155">
        <f>S488*H488</f>
        <v>0</v>
      </c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R488" s="156" t="s">
        <v>291</v>
      </c>
      <c r="AT488" s="156" t="s">
        <v>197</v>
      </c>
      <c r="AU488" s="156" t="s">
        <v>82</v>
      </c>
      <c r="AY488" s="20" t="s">
        <v>195</v>
      </c>
      <c r="BE488" s="157">
        <f>IF(N488="základní",J488,0)</f>
        <v>0</v>
      </c>
      <c r="BF488" s="157">
        <f>IF(N488="snížená",J488,0)</f>
        <v>0</v>
      </c>
      <c r="BG488" s="157">
        <f>IF(N488="zákl. přenesená",J488,0)</f>
        <v>0</v>
      </c>
      <c r="BH488" s="157">
        <f>IF(N488="sníž. přenesená",J488,0)</f>
        <v>0</v>
      </c>
      <c r="BI488" s="157">
        <f>IF(N488="nulová",J488,0)</f>
        <v>0</v>
      </c>
      <c r="BJ488" s="20" t="s">
        <v>80</v>
      </c>
      <c r="BK488" s="157">
        <f>ROUND(I488*H488,2)</f>
        <v>0</v>
      </c>
      <c r="BL488" s="20" t="s">
        <v>291</v>
      </c>
      <c r="BM488" s="156" t="s">
        <v>868</v>
      </c>
    </row>
    <row r="489" spans="1:65" s="2" customFormat="1">
      <c r="A489" s="35"/>
      <c r="B489" s="36"/>
      <c r="C489" s="35"/>
      <c r="D489" s="158" t="s">
        <v>203</v>
      </c>
      <c r="E489" s="35"/>
      <c r="F489" s="159" t="s">
        <v>869</v>
      </c>
      <c r="G489" s="35"/>
      <c r="H489" s="35"/>
      <c r="I489" s="160"/>
      <c r="J489" s="35"/>
      <c r="K489" s="35"/>
      <c r="L489" s="36"/>
      <c r="M489" s="161"/>
      <c r="N489" s="162"/>
      <c r="O489" s="56"/>
      <c r="P489" s="56"/>
      <c r="Q489" s="56"/>
      <c r="R489" s="56"/>
      <c r="S489" s="56"/>
      <c r="T489" s="57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T489" s="20" t="s">
        <v>203</v>
      </c>
      <c r="AU489" s="20" t="s">
        <v>82</v>
      </c>
    </row>
    <row r="490" spans="1:65" s="12" customFormat="1" ht="22.8" customHeight="1">
      <c r="B490" s="130"/>
      <c r="D490" s="131" t="s">
        <v>71</v>
      </c>
      <c r="E490" s="141" t="s">
        <v>870</v>
      </c>
      <c r="F490" s="141" t="s">
        <v>871</v>
      </c>
      <c r="I490" s="133"/>
      <c r="J490" s="142">
        <f>BK490</f>
        <v>0</v>
      </c>
      <c r="L490" s="130"/>
      <c r="M490" s="135"/>
      <c r="N490" s="136"/>
      <c r="O490" s="136"/>
      <c r="P490" s="137">
        <f>SUM(P491:P513)</f>
        <v>0</v>
      </c>
      <c r="Q490" s="136"/>
      <c r="R490" s="137">
        <f>SUM(R491:R513)</f>
        <v>0.18683794000000004</v>
      </c>
      <c r="S490" s="136"/>
      <c r="T490" s="138">
        <f>SUM(T491:T513)</f>
        <v>0</v>
      </c>
      <c r="AR490" s="131" t="s">
        <v>82</v>
      </c>
      <c r="AT490" s="139" t="s">
        <v>71</v>
      </c>
      <c r="AU490" s="139" t="s">
        <v>80</v>
      </c>
      <c r="AY490" s="131" t="s">
        <v>195</v>
      </c>
      <c r="BK490" s="140">
        <f>SUM(BK491:BK513)</f>
        <v>0</v>
      </c>
    </row>
    <row r="491" spans="1:65" s="2" customFormat="1" ht="33" customHeight="1">
      <c r="A491" s="35"/>
      <c r="B491" s="143"/>
      <c r="C491" s="144" t="s">
        <v>872</v>
      </c>
      <c r="D491" s="144" t="s">
        <v>197</v>
      </c>
      <c r="E491" s="145" t="s">
        <v>873</v>
      </c>
      <c r="F491" s="146" t="s">
        <v>874</v>
      </c>
      <c r="G491" s="147" t="s">
        <v>287</v>
      </c>
      <c r="H491" s="148">
        <v>1</v>
      </c>
      <c r="I491" s="149"/>
      <c r="J491" s="150">
        <f>ROUND(I491*H491,2)</f>
        <v>0</v>
      </c>
      <c r="K491" s="151"/>
      <c r="L491" s="36"/>
      <c r="M491" s="152" t="s">
        <v>3</v>
      </c>
      <c r="N491" s="153" t="s">
        <v>43</v>
      </c>
      <c r="O491" s="56"/>
      <c r="P491" s="154">
        <f>O491*H491</f>
        <v>0</v>
      </c>
      <c r="Q491" s="154">
        <v>0</v>
      </c>
      <c r="R491" s="154">
        <f>Q491*H491</f>
        <v>0</v>
      </c>
      <c r="S491" s="154">
        <v>0</v>
      </c>
      <c r="T491" s="155">
        <f>S491*H491</f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156" t="s">
        <v>291</v>
      </c>
      <c r="AT491" s="156" t="s">
        <v>197</v>
      </c>
      <c r="AU491" s="156" t="s">
        <v>82</v>
      </c>
      <c r="AY491" s="20" t="s">
        <v>195</v>
      </c>
      <c r="BE491" s="157">
        <f>IF(N491="základní",J491,0)</f>
        <v>0</v>
      </c>
      <c r="BF491" s="157">
        <f>IF(N491="snížená",J491,0)</f>
        <v>0</v>
      </c>
      <c r="BG491" s="157">
        <f>IF(N491="zákl. přenesená",J491,0)</f>
        <v>0</v>
      </c>
      <c r="BH491" s="157">
        <f>IF(N491="sníž. přenesená",J491,0)</f>
        <v>0</v>
      </c>
      <c r="BI491" s="157">
        <f>IF(N491="nulová",J491,0)</f>
        <v>0</v>
      </c>
      <c r="BJ491" s="20" t="s">
        <v>80</v>
      </c>
      <c r="BK491" s="157">
        <f>ROUND(I491*H491,2)</f>
        <v>0</v>
      </c>
      <c r="BL491" s="20" t="s">
        <v>291</v>
      </c>
      <c r="BM491" s="156" t="s">
        <v>875</v>
      </c>
    </row>
    <row r="492" spans="1:65" s="2" customFormat="1">
      <c r="A492" s="35"/>
      <c r="B492" s="36"/>
      <c r="C492" s="35"/>
      <c r="D492" s="158" t="s">
        <v>203</v>
      </c>
      <c r="E492" s="35"/>
      <c r="F492" s="159" t="s">
        <v>876</v>
      </c>
      <c r="G492" s="35"/>
      <c r="H492" s="35"/>
      <c r="I492" s="160"/>
      <c r="J492" s="35"/>
      <c r="K492" s="35"/>
      <c r="L492" s="36"/>
      <c r="M492" s="161"/>
      <c r="N492" s="162"/>
      <c r="O492" s="56"/>
      <c r="P492" s="56"/>
      <c r="Q492" s="56"/>
      <c r="R492" s="56"/>
      <c r="S492" s="56"/>
      <c r="T492" s="57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T492" s="20" t="s">
        <v>203</v>
      </c>
      <c r="AU492" s="20" t="s">
        <v>82</v>
      </c>
    </row>
    <row r="493" spans="1:65" s="13" customFormat="1">
      <c r="B493" s="163"/>
      <c r="D493" s="164" t="s">
        <v>205</v>
      </c>
      <c r="E493" s="165" t="s">
        <v>3</v>
      </c>
      <c r="F493" s="166" t="s">
        <v>877</v>
      </c>
      <c r="H493" s="167">
        <v>1</v>
      </c>
      <c r="I493" s="168"/>
      <c r="L493" s="163"/>
      <c r="M493" s="169"/>
      <c r="N493" s="170"/>
      <c r="O493" s="170"/>
      <c r="P493" s="170"/>
      <c r="Q493" s="170"/>
      <c r="R493" s="170"/>
      <c r="S493" s="170"/>
      <c r="T493" s="171"/>
      <c r="AT493" s="165" t="s">
        <v>205</v>
      </c>
      <c r="AU493" s="165" t="s">
        <v>82</v>
      </c>
      <c r="AV493" s="13" t="s">
        <v>82</v>
      </c>
      <c r="AW493" s="13" t="s">
        <v>33</v>
      </c>
      <c r="AX493" s="13" t="s">
        <v>80</v>
      </c>
      <c r="AY493" s="165" t="s">
        <v>195</v>
      </c>
    </row>
    <row r="494" spans="1:65" s="2" customFormat="1" ht="78" customHeight="1">
      <c r="A494" s="35"/>
      <c r="B494" s="143"/>
      <c r="C494" s="180" t="s">
        <v>878</v>
      </c>
      <c r="D494" s="180" t="s">
        <v>241</v>
      </c>
      <c r="E494" s="181" t="s">
        <v>879</v>
      </c>
      <c r="F494" s="182" t="s">
        <v>880</v>
      </c>
      <c r="G494" s="183" t="s">
        <v>287</v>
      </c>
      <c r="H494" s="184">
        <v>1</v>
      </c>
      <c r="I494" s="185"/>
      <c r="J494" s="186">
        <f>ROUND(I494*H494,2)</f>
        <v>0</v>
      </c>
      <c r="K494" s="187"/>
      <c r="L494" s="188"/>
      <c r="M494" s="189" t="s">
        <v>3</v>
      </c>
      <c r="N494" s="190" t="s">
        <v>43</v>
      </c>
      <c r="O494" s="56"/>
      <c r="P494" s="154">
        <f>O494*H494</f>
        <v>0</v>
      </c>
      <c r="Q494" s="154">
        <v>0.1353</v>
      </c>
      <c r="R494" s="154">
        <f>Q494*H494</f>
        <v>0.1353</v>
      </c>
      <c r="S494" s="154">
        <v>0</v>
      </c>
      <c r="T494" s="155">
        <f>S494*H494</f>
        <v>0</v>
      </c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R494" s="156" t="s">
        <v>386</v>
      </c>
      <c r="AT494" s="156" t="s">
        <v>241</v>
      </c>
      <c r="AU494" s="156" t="s">
        <v>82</v>
      </c>
      <c r="AY494" s="20" t="s">
        <v>195</v>
      </c>
      <c r="BE494" s="157">
        <f>IF(N494="základní",J494,0)</f>
        <v>0</v>
      </c>
      <c r="BF494" s="157">
        <f>IF(N494="snížená",J494,0)</f>
        <v>0</v>
      </c>
      <c r="BG494" s="157">
        <f>IF(N494="zákl. přenesená",J494,0)</f>
        <v>0</v>
      </c>
      <c r="BH494" s="157">
        <f>IF(N494="sníž. přenesená",J494,0)</f>
        <v>0</v>
      </c>
      <c r="BI494" s="157">
        <f>IF(N494="nulová",J494,0)</f>
        <v>0</v>
      </c>
      <c r="BJ494" s="20" t="s">
        <v>80</v>
      </c>
      <c r="BK494" s="157">
        <f>ROUND(I494*H494,2)</f>
        <v>0</v>
      </c>
      <c r="BL494" s="20" t="s">
        <v>291</v>
      </c>
      <c r="BM494" s="156" t="s">
        <v>881</v>
      </c>
    </row>
    <row r="495" spans="1:65" s="2" customFormat="1" ht="19.2">
      <c r="A495" s="35"/>
      <c r="B495" s="36"/>
      <c r="C495" s="35"/>
      <c r="D495" s="164" t="s">
        <v>882</v>
      </c>
      <c r="E495" s="35"/>
      <c r="F495" s="207" t="s">
        <v>883</v>
      </c>
      <c r="G495" s="35"/>
      <c r="H495" s="35"/>
      <c r="I495" s="160"/>
      <c r="J495" s="35"/>
      <c r="K495" s="35"/>
      <c r="L495" s="36"/>
      <c r="M495" s="161"/>
      <c r="N495" s="162"/>
      <c r="O495" s="56"/>
      <c r="P495" s="56"/>
      <c r="Q495" s="56"/>
      <c r="R495" s="56"/>
      <c r="S495" s="56"/>
      <c r="T495" s="57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T495" s="20" t="s">
        <v>882</v>
      </c>
      <c r="AU495" s="20" t="s">
        <v>82</v>
      </c>
    </row>
    <row r="496" spans="1:65" s="2" customFormat="1" ht="37.799999999999997" customHeight="1">
      <c r="A496" s="35"/>
      <c r="B496" s="143"/>
      <c r="C496" s="144" t="s">
        <v>884</v>
      </c>
      <c r="D496" s="144" t="s">
        <v>197</v>
      </c>
      <c r="E496" s="145" t="s">
        <v>885</v>
      </c>
      <c r="F496" s="146" t="s">
        <v>886</v>
      </c>
      <c r="G496" s="147" t="s">
        <v>287</v>
      </c>
      <c r="H496" s="148">
        <v>1</v>
      </c>
      <c r="I496" s="149"/>
      <c r="J496" s="150">
        <f>ROUND(I496*H496,2)</f>
        <v>0</v>
      </c>
      <c r="K496" s="151"/>
      <c r="L496" s="36"/>
      <c r="M496" s="152" t="s">
        <v>3</v>
      </c>
      <c r="N496" s="153" t="s">
        <v>43</v>
      </c>
      <c r="O496" s="56"/>
      <c r="P496" s="154">
        <f>O496*H496</f>
        <v>0</v>
      </c>
      <c r="Q496" s="154">
        <v>0</v>
      </c>
      <c r="R496" s="154">
        <f>Q496*H496</f>
        <v>0</v>
      </c>
      <c r="S496" s="154">
        <v>0</v>
      </c>
      <c r="T496" s="155">
        <f>S496*H496</f>
        <v>0</v>
      </c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R496" s="156" t="s">
        <v>291</v>
      </c>
      <c r="AT496" s="156" t="s">
        <v>197</v>
      </c>
      <c r="AU496" s="156" t="s">
        <v>82</v>
      </c>
      <c r="AY496" s="20" t="s">
        <v>195</v>
      </c>
      <c r="BE496" s="157">
        <f>IF(N496="základní",J496,0)</f>
        <v>0</v>
      </c>
      <c r="BF496" s="157">
        <f>IF(N496="snížená",J496,0)</f>
        <v>0</v>
      </c>
      <c r="BG496" s="157">
        <f>IF(N496="zákl. přenesená",J496,0)</f>
        <v>0</v>
      </c>
      <c r="BH496" s="157">
        <f>IF(N496="sníž. přenesená",J496,0)</f>
        <v>0</v>
      </c>
      <c r="BI496" s="157">
        <f>IF(N496="nulová",J496,0)</f>
        <v>0</v>
      </c>
      <c r="BJ496" s="20" t="s">
        <v>80</v>
      </c>
      <c r="BK496" s="157">
        <f>ROUND(I496*H496,2)</f>
        <v>0</v>
      </c>
      <c r="BL496" s="20" t="s">
        <v>291</v>
      </c>
      <c r="BM496" s="156" t="s">
        <v>887</v>
      </c>
    </row>
    <row r="497" spans="1:65" s="2" customFormat="1">
      <c r="A497" s="35"/>
      <c r="B497" s="36"/>
      <c r="C497" s="35"/>
      <c r="D497" s="158" t="s">
        <v>203</v>
      </c>
      <c r="E497" s="35"/>
      <c r="F497" s="159" t="s">
        <v>888</v>
      </c>
      <c r="G497" s="35"/>
      <c r="H497" s="35"/>
      <c r="I497" s="160"/>
      <c r="J497" s="35"/>
      <c r="K497" s="35"/>
      <c r="L497" s="36"/>
      <c r="M497" s="161"/>
      <c r="N497" s="162"/>
      <c r="O497" s="56"/>
      <c r="P497" s="56"/>
      <c r="Q497" s="56"/>
      <c r="R497" s="56"/>
      <c r="S497" s="56"/>
      <c r="T497" s="57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T497" s="20" t="s">
        <v>203</v>
      </c>
      <c r="AU497" s="20" t="s">
        <v>82</v>
      </c>
    </row>
    <row r="498" spans="1:65" s="2" customFormat="1" ht="24.15" customHeight="1">
      <c r="A498" s="35"/>
      <c r="B498" s="143"/>
      <c r="C498" s="144" t="s">
        <v>889</v>
      </c>
      <c r="D498" s="144" t="s">
        <v>197</v>
      </c>
      <c r="E498" s="145" t="s">
        <v>890</v>
      </c>
      <c r="F498" s="146" t="s">
        <v>891</v>
      </c>
      <c r="G498" s="147" t="s">
        <v>287</v>
      </c>
      <c r="H498" s="148">
        <v>4</v>
      </c>
      <c r="I498" s="149"/>
      <c r="J498" s="150">
        <f>ROUND(I498*H498,2)</f>
        <v>0</v>
      </c>
      <c r="K498" s="151"/>
      <c r="L498" s="36"/>
      <c r="M498" s="152" t="s">
        <v>3</v>
      </c>
      <c r="N498" s="153" t="s">
        <v>43</v>
      </c>
      <c r="O498" s="56"/>
      <c r="P498" s="154">
        <f>O498*H498</f>
        <v>0</v>
      </c>
      <c r="Q498" s="154">
        <v>0</v>
      </c>
      <c r="R498" s="154">
        <f>Q498*H498</f>
        <v>0</v>
      </c>
      <c r="S498" s="154">
        <v>0</v>
      </c>
      <c r="T498" s="155">
        <f>S498*H498</f>
        <v>0</v>
      </c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R498" s="156" t="s">
        <v>291</v>
      </c>
      <c r="AT498" s="156" t="s">
        <v>197</v>
      </c>
      <c r="AU498" s="156" t="s">
        <v>82</v>
      </c>
      <c r="AY498" s="20" t="s">
        <v>195</v>
      </c>
      <c r="BE498" s="157">
        <f>IF(N498="základní",J498,0)</f>
        <v>0</v>
      </c>
      <c r="BF498" s="157">
        <f>IF(N498="snížená",J498,0)</f>
        <v>0</v>
      </c>
      <c r="BG498" s="157">
        <f>IF(N498="zákl. přenesená",J498,0)</f>
        <v>0</v>
      </c>
      <c r="BH498" s="157">
        <f>IF(N498="sníž. přenesená",J498,0)</f>
        <v>0</v>
      </c>
      <c r="BI498" s="157">
        <f>IF(N498="nulová",J498,0)</f>
        <v>0</v>
      </c>
      <c r="BJ498" s="20" t="s">
        <v>80</v>
      </c>
      <c r="BK498" s="157">
        <f>ROUND(I498*H498,2)</f>
        <v>0</v>
      </c>
      <c r="BL498" s="20" t="s">
        <v>291</v>
      </c>
      <c r="BM498" s="156" t="s">
        <v>892</v>
      </c>
    </row>
    <row r="499" spans="1:65" s="2" customFormat="1">
      <c r="A499" s="35"/>
      <c r="B499" s="36"/>
      <c r="C499" s="35"/>
      <c r="D499" s="158" t="s">
        <v>203</v>
      </c>
      <c r="E499" s="35"/>
      <c r="F499" s="159" t="s">
        <v>893</v>
      </c>
      <c r="G499" s="35"/>
      <c r="H499" s="35"/>
      <c r="I499" s="160"/>
      <c r="J499" s="35"/>
      <c r="K499" s="35"/>
      <c r="L499" s="36"/>
      <c r="M499" s="161"/>
      <c r="N499" s="162"/>
      <c r="O499" s="56"/>
      <c r="P499" s="56"/>
      <c r="Q499" s="56"/>
      <c r="R499" s="56"/>
      <c r="S499" s="56"/>
      <c r="T499" s="57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T499" s="20" t="s">
        <v>203</v>
      </c>
      <c r="AU499" s="20" t="s">
        <v>82</v>
      </c>
    </row>
    <row r="500" spans="1:65" s="2" customFormat="1" ht="33" customHeight="1">
      <c r="A500" s="35"/>
      <c r="B500" s="143"/>
      <c r="C500" s="180" t="s">
        <v>894</v>
      </c>
      <c r="D500" s="180" t="s">
        <v>241</v>
      </c>
      <c r="E500" s="181" t="s">
        <v>895</v>
      </c>
      <c r="F500" s="182" t="s">
        <v>896</v>
      </c>
      <c r="G500" s="183" t="s">
        <v>287</v>
      </c>
      <c r="H500" s="184">
        <v>1</v>
      </c>
      <c r="I500" s="185"/>
      <c r="J500" s="186">
        <f>ROUND(I500*H500,2)</f>
        <v>0</v>
      </c>
      <c r="K500" s="187"/>
      <c r="L500" s="188"/>
      <c r="M500" s="189" t="s">
        <v>3</v>
      </c>
      <c r="N500" s="190" t="s">
        <v>43</v>
      </c>
      <c r="O500" s="56"/>
      <c r="P500" s="154">
        <f>O500*H500</f>
        <v>0</v>
      </c>
      <c r="Q500" s="154">
        <v>1.2E-2</v>
      </c>
      <c r="R500" s="154">
        <f>Q500*H500</f>
        <v>1.2E-2</v>
      </c>
      <c r="S500" s="154">
        <v>0</v>
      </c>
      <c r="T500" s="155">
        <f>S500*H500</f>
        <v>0</v>
      </c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R500" s="156" t="s">
        <v>386</v>
      </c>
      <c r="AT500" s="156" t="s">
        <v>241</v>
      </c>
      <c r="AU500" s="156" t="s">
        <v>82</v>
      </c>
      <c r="AY500" s="20" t="s">
        <v>195</v>
      </c>
      <c r="BE500" s="157">
        <f>IF(N500="základní",J500,0)</f>
        <v>0</v>
      </c>
      <c r="BF500" s="157">
        <f>IF(N500="snížená",J500,0)</f>
        <v>0</v>
      </c>
      <c r="BG500" s="157">
        <f>IF(N500="zákl. přenesená",J500,0)</f>
        <v>0</v>
      </c>
      <c r="BH500" s="157">
        <f>IF(N500="sníž. přenesená",J500,0)</f>
        <v>0</v>
      </c>
      <c r="BI500" s="157">
        <f>IF(N500="nulová",J500,0)</f>
        <v>0</v>
      </c>
      <c r="BJ500" s="20" t="s">
        <v>80</v>
      </c>
      <c r="BK500" s="157">
        <f>ROUND(I500*H500,2)</f>
        <v>0</v>
      </c>
      <c r="BL500" s="20" t="s">
        <v>291</v>
      </c>
      <c r="BM500" s="156" t="s">
        <v>897</v>
      </c>
    </row>
    <row r="501" spans="1:65" s="2" customFormat="1" ht="24.15" customHeight="1">
      <c r="A501" s="35"/>
      <c r="B501" s="143"/>
      <c r="C501" s="180" t="s">
        <v>898</v>
      </c>
      <c r="D501" s="180" t="s">
        <v>241</v>
      </c>
      <c r="E501" s="181" t="s">
        <v>899</v>
      </c>
      <c r="F501" s="182" t="s">
        <v>900</v>
      </c>
      <c r="G501" s="183" t="s">
        <v>287</v>
      </c>
      <c r="H501" s="184">
        <v>3</v>
      </c>
      <c r="I501" s="185"/>
      <c r="J501" s="186">
        <f>ROUND(I501*H501,2)</f>
        <v>0</v>
      </c>
      <c r="K501" s="187"/>
      <c r="L501" s="188"/>
      <c r="M501" s="189" t="s">
        <v>3</v>
      </c>
      <c r="N501" s="190" t="s">
        <v>43</v>
      </c>
      <c r="O501" s="56"/>
      <c r="P501" s="154">
        <f>O501*H501</f>
        <v>0</v>
      </c>
      <c r="Q501" s="154">
        <v>1.2E-2</v>
      </c>
      <c r="R501" s="154">
        <f>Q501*H501</f>
        <v>3.6000000000000004E-2</v>
      </c>
      <c r="S501" s="154">
        <v>0</v>
      </c>
      <c r="T501" s="155">
        <f>S501*H501</f>
        <v>0</v>
      </c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R501" s="156" t="s">
        <v>386</v>
      </c>
      <c r="AT501" s="156" t="s">
        <v>241</v>
      </c>
      <c r="AU501" s="156" t="s">
        <v>82</v>
      </c>
      <c r="AY501" s="20" t="s">
        <v>195</v>
      </c>
      <c r="BE501" s="157">
        <f>IF(N501="základní",J501,0)</f>
        <v>0</v>
      </c>
      <c r="BF501" s="157">
        <f>IF(N501="snížená",J501,0)</f>
        <v>0</v>
      </c>
      <c r="BG501" s="157">
        <f>IF(N501="zákl. přenesená",J501,0)</f>
        <v>0</v>
      </c>
      <c r="BH501" s="157">
        <f>IF(N501="sníž. přenesená",J501,0)</f>
        <v>0</v>
      </c>
      <c r="BI501" s="157">
        <f>IF(N501="nulová",J501,0)</f>
        <v>0</v>
      </c>
      <c r="BJ501" s="20" t="s">
        <v>80</v>
      </c>
      <c r="BK501" s="157">
        <f>ROUND(I501*H501,2)</f>
        <v>0</v>
      </c>
      <c r="BL501" s="20" t="s">
        <v>291</v>
      </c>
      <c r="BM501" s="156" t="s">
        <v>901</v>
      </c>
    </row>
    <row r="502" spans="1:65" s="2" customFormat="1" ht="37.799999999999997" customHeight="1">
      <c r="A502" s="35"/>
      <c r="B502" s="143"/>
      <c r="C502" s="144" t="s">
        <v>902</v>
      </c>
      <c r="D502" s="144" t="s">
        <v>197</v>
      </c>
      <c r="E502" s="145" t="s">
        <v>903</v>
      </c>
      <c r="F502" s="146" t="s">
        <v>904</v>
      </c>
      <c r="G502" s="147" t="s">
        <v>287</v>
      </c>
      <c r="H502" s="148">
        <v>1</v>
      </c>
      <c r="I502" s="149"/>
      <c r="J502" s="150">
        <f>ROUND(I502*H502,2)</f>
        <v>0</v>
      </c>
      <c r="K502" s="151"/>
      <c r="L502" s="36"/>
      <c r="M502" s="152" t="s">
        <v>3</v>
      </c>
      <c r="N502" s="153" t="s">
        <v>43</v>
      </c>
      <c r="O502" s="56"/>
      <c r="P502" s="154">
        <f>O502*H502</f>
        <v>0</v>
      </c>
      <c r="Q502" s="154">
        <v>7.5000000000000002E-4</v>
      </c>
      <c r="R502" s="154">
        <f>Q502*H502</f>
        <v>7.5000000000000002E-4</v>
      </c>
      <c r="S502" s="154">
        <v>0</v>
      </c>
      <c r="T502" s="155">
        <f>S502*H502</f>
        <v>0</v>
      </c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R502" s="156" t="s">
        <v>291</v>
      </c>
      <c r="AT502" s="156" t="s">
        <v>197</v>
      </c>
      <c r="AU502" s="156" t="s">
        <v>82</v>
      </c>
      <c r="AY502" s="20" t="s">
        <v>195</v>
      </c>
      <c r="BE502" s="157">
        <f>IF(N502="základní",J502,0)</f>
        <v>0</v>
      </c>
      <c r="BF502" s="157">
        <f>IF(N502="snížená",J502,0)</f>
        <v>0</v>
      </c>
      <c r="BG502" s="157">
        <f>IF(N502="zákl. přenesená",J502,0)</f>
        <v>0</v>
      </c>
      <c r="BH502" s="157">
        <f>IF(N502="sníž. přenesená",J502,0)</f>
        <v>0</v>
      </c>
      <c r="BI502" s="157">
        <f>IF(N502="nulová",J502,0)</f>
        <v>0</v>
      </c>
      <c r="BJ502" s="20" t="s">
        <v>80</v>
      </c>
      <c r="BK502" s="157">
        <f>ROUND(I502*H502,2)</f>
        <v>0</v>
      </c>
      <c r="BL502" s="20" t="s">
        <v>291</v>
      </c>
      <c r="BM502" s="156" t="s">
        <v>905</v>
      </c>
    </row>
    <row r="503" spans="1:65" s="2" customFormat="1">
      <c r="A503" s="35"/>
      <c r="B503" s="36"/>
      <c r="C503" s="35"/>
      <c r="D503" s="158" t="s">
        <v>203</v>
      </c>
      <c r="E503" s="35"/>
      <c r="F503" s="159" t="s">
        <v>906</v>
      </c>
      <c r="G503" s="35"/>
      <c r="H503" s="35"/>
      <c r="I503" s="160"/>
      <c r="J503" s="35"/>
      <c r="K503" s="35"/>
      <c r="L503" s="36"/>
      <c r="M503" s="161"/>
      <c r="N503" s="162"/>
      <c r="O503" s="56"/>
      <c r="P503" s="56"/>
      <c r="Q503" s="56"/>
      <c r="R503" s="56"/>
      <c r="S503" s="56"/>
      <c r="T503" s="57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T503" s="20" t="s">
        <v>203</v>
      </c>
      <c r="AU503" s="20" t="s">
        <v>82</v>
      </c>
    </row>
    <row r="504" spans="1:65" s="2" customFormat="1" ht="44.25" customHeight="1">
      <c r="A504" s="35"/>
      <c r="B504" s="143"/>
      <c r="C504" s="180" t="s">
        <v>907</v>
      </c>
      <c r="D504" s="180" t="s">
        <v>241</v>
      </c>
      <c r="E504" s="181" t="s">
        <v>908</v>
      </c>
      <c r="F504" s="182" t="s">
        <v>909</v>
      </c>
      <c r="G504" s="183" t="s">
        <v>287</v>
      </c>
      <c r="H504" s="184">
        <v>1</v>
      </c>
      <c r="I504" s="185"/>
      <c r="J504" s="186">
        <f>ROUND(I504*H504,2)</f>
        <v>0</v>
      </c>
      <c r="K504" s="187"/>
      <c r="L504" s="188"/>
      <c r="M504" s="189" t="s">
        <v>3</v>
      </c>
      <c r="N504" s="190" t="s">
        <v>43</v>
      </c>
      <c r="O504" s="56"/>
      <c r="P504" s="154">
        <f>O504*H504</f>
        <v>0</v>
      </c>
      <c r="Q504" s="154">
        <v>0</v>
      </c>
      <c r="R504" s="154">
        <f>Q504*H504</f>
        <v>0</v>
      </c>
      <c r="S504" s="154">
        <v>0</v>
      </c>
      <c r="T504" s="155">
        <f>S504*H504</f>
        <v>0</v>
      </c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R504" s="156" t="s">
        <v>386</v>
      </c>
      <c r="AT504" s="156" t="s">
        <v>241</v>
      </c>
      <c r="AU504" s="156" t="s">
        <v>82</v>
      </c>
      <c r="AY504" s="20" t="s">
        <v>195</v>
      </c>
      <c r="BE504" s="157">
        <f>IF(N504="základní",J504,0)</f>
        <v>0</v>
      </c>
      <c r="BF504" s="157">
        <f>IF(N504="snížená",J504,0)</f>
        <v>0</v>
      </c>
      <c r="BG504" s="157">
        <f>IF(N504="zákl. přenesená",J504,0)</f>
        <v>0</v>
      </c>
      <c r="BH504" s="157">
        <f>IF(N504="sníž. přenesená",J504,0)</f>
        <v>0</v>
      </c>
      <c r="BI504" s="157">
        <f>IF(N504="nulová",J504,0)</f>
        <v>0</v>
      </c>
      <c r="BJ504" s="20" t="s">
        <v>80</v>
      </c>
      <c r="BK504" s="157">
        <f>ROUND(I504*H504,2)</f>
        <v>0</v>
      </c>
      <c r="BL504" s="20" t="s">
        <v>291</v>
      </c>
      <c r="BM504" s="156" t="s">
        <v>910</v>
      </c>
    </row>
    <row r="505" spans="1:65" s="2" customFormat="1" ht="37.799999999999997" customHeight="1">
      <c r="A505" s="35"/>
      <c r="B505" s="143"/>
      <c r="C505" s="144" t="s">
        <v>911</v>
      </c>
      <c r="D505" s="144" t="s">
        <v>197</v>
      </c>
      <c r="E505" s="145" t="s">
        <v>912</v>
      </c>
      <c r="F505" s="146" t="s">
        <v>913</v>
      </c>
      <c r="G505" s="147" t="s">
        <v>287</v>
      </c>
      <c r="H505" s="148">
        <v>2</v>
      </c>
      <c r="I505" s="149"/>
      <c r="J505" s="150">
        <f>ROUND(I505*H505,2)</f>
        <v>0</v>
      </c>
      <c r="K505" s="151"/>
      <c r="L505" s="36"/>
      <c r="M505" s="152" t="s">
        <v>3</v>
      </c>
      <c r="N505" s="153" t="s">
        <v>43</v>
      </c>
      <c r="O505" s="56"/>
      <c r="P505" s="154">
        <f>O505*H505</f>
        <v>0</v>
      </c>
      <c r="Q505" s="154">
        <v>1.1299999999999999E-3</v>
      </c>
      <c r="R505" s="154">
        <f>Q505*H505</f>
        <v>2.2599999999999999E-3</v>
      </c>
      <c r="S505" s="154">
        <v>0</v>
      </c>
      <c r="T505" s="155">
        <f>S505*H505</f>
        <v>0</v>
      </c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R505" s="156" t="s">
        <v>291</v>
      </c>
      <c r="AT505" s="156" t="s">
        <v>197</v>
      </c>
      <c r="AU505" s="156" t="s">
        <v>82</v>
      </c>
      <c r="AY505" s="20" t="s">
        <v>195</v>
      </c>
      <c r="BE505" s="157">
        <f>IF(N505="základní",J505,0)</f>
        <v>0</v>
      </c>
      <c r="BF505" s="157">
        <f>IF(N505="snížená",J505,0)</f>
        <v>0</v>
      </c>
      <c r="BG505" s="157">
        <f>IF(N505="zákl. přenesená",J505,0)</f>
        <v>0</v>
      </c>
      <c r="BH505" s="157">
        <f>IF(N505="sníž. přenesená",J505,0)</f>
        <v>0</v>
      </c>
      <c r="BI505" s="157">
        <f>IF(N505="nulová",J505,0)</f>
        <v>0</v>
      </c>
      <c r="BJ505" s="20" t="s">
        <v>80</v>
      </c>
      <c r="BK505" s="157">
        <f>ROUND(I505*H505,2)</f>
        <v>0</v>
      </c>
      <c r="BL505" s="20" t="s">
        <v>291</v>
      </c>
      <c r="BM505" s="156" t="s">
        <v>914</v>
      </c>
    </row>
    <row r="506" spans="1:65" s="2" customFormat="1">
      <c r="A506" s="35"/>
      <c r="B506" s="36"/>
      <c r="C506" s="35"/>
      <c r="D506" s="158" t="s">
        <v>203</v>
      </c>
      <c r="E506" s="35"/>
      <c r="F506" s="159" t="s">
        <v>915</v>
      </c>
      <c r="G506" s="35"/>
      <c r="H506" s="35"/>
      <c r="I506" s="160"/>
      <c r="J506" s="35"/>
      <c r="K506" s="35"/>
      <c r="L506" s="36"/>
      <c r="M506" s="161"/>
      <c r="N506" s="162"/>
      <c r="O506" s="56"/>
      <c r="P506" s="56"/>
      <c r="Q506" s="56"/>
      <c r="R506" s="56"/>
      <c r="S506" s="56"/>
      <c r="T506" s="57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T506" s="20" t="s">
        <v>203</v>
      </c>
      <c r="AU506" s="20" t="s">
        <v>82</v>
      </c>
    </row>
    <row r="507" spans="1:65" s="2" customFormat="1" ht="44.25" customHeight="1">
      <c r="A507" s="35"/>
      <c r="B507" s="143"/>
      <c r="C507" s="180" t="s">
        <v>916</v>
      </c>
      <c r="D507" s="180" t="s">
        <v>241</v>
      </c>
      <c r="E507" s="181" t="s">
        <v>917</v>
      </c>
      <c r="F507" s="182" t="s">
        <v>918</v>
      </c>
      <c r="G507" s="183" t="s">
        <v>287</v>
      </c>
      <c r="H507" s="184">
        <v>2</v>
      </c>
      <c r="I507" s="185"/>
      <c r="J507" s="186">
        <f>ROUND(I507*H507,2)</f>
        <v>0</v>
      </c>
      <c r="K507" s="187"/>
      <c r="L507" s="188"/>
      <c r="M507" s="189" t="s">
        <v>3</v>
      </c>
      <c r="N507" s="190" t="s">
        <v>43</v>
      </c>
      <c r="O507" s="56"/>
      <c r="P507" s="154">
        <f>O507*H507</f>
        <v>0</v>
      </c>
      <c r="Q507" s="154">
        <v>0</v>
      </c>
      <c r="R507" s="154">
        <f>Q507*H507</f>
        <v>0</v>
      </c>
      <c r="S507" s="154">
        <v>0</v>
      </c>
      <c r="T507" s="155">
        <f>S507*H507</f>
        <v>0</v>
      </c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R507" s="156" t="s">
        <v>386</v>
      </c>
      <c r="AT507" s="156" t="s">
        <v>241</v>
      </c>
      <c r="AU507" s="156" t="s">
        <v>82</v>
      </c>
      <c r="AY507" s="20" t="s">
        <v>195</v>
      </c>
      <c r="BE507" s="157">
        <f>IF(N507="základní",J507,0)</f>
        <v>0</v>
      </c>
      <c r="BF507" s="157">
        <f>IF(N507="snížená",J507,0)</f>
        <v>0</v>
      </c>
      <c r="BG507" s="157">
        <f>IF(N507="zákl. přenesená",J507,0)</f>
        <v>0</v>
      </c>
      <c r="BH507" s="157">
        <f>IF(N507="sníž. přenesená",J507,0)</f>
        <v>0</v>
      </c>
      <c r="BI507" s="157">
        <f>IF(N507="nulová",J507,0)</f>
        <v>0</v>
      </c>
      <c r="BJ507" s="20" t="s">
        <v>80</v>
      </c>
      <c r="BK507" s="157">
        <f>ROUND(I507*H507,2)</f>
        <v>0</v>
      </c>
      <c r="BL507" s="20" t="s">
        <v>291</v>
      </c>
      <c r="BM507" s="156" t="s">
        <v>919</v>
      </c>
    </row>
    <row r="508" spans="1:65" s="2" customFormat="1" ht="24.15" customHeight="1">
      <c r="A508" s="35"/>
      <c r="B508" s="143"/>
      <c r="C508" s="144" t="s">
        <v>920</v>
      </c>
      <c r="D508" s="144" t="s">
        <v>197</v>
      </c>
      <c r="E508" s="145" t="s">
        <v>921</v>
      </c>
      <c r="F508" s="146" t="s">
        <v>922</v>
      </c>
      <c r="G508" s="147" t="s">
        <v>923</v>
      </c>
      <c r="H508" s="148">
        <v>7.5419999999999998</v>
      </c>
      <c r="I508" s="149"/>
      <c r="J508" s="150">
        <f>ROUND(I508*H508,2)</f>
        <v>0</v>
      </c>
      <c r="K508" s="151"/>
      <c r="L508" s="36"/>
      <c r="M508" s="152" t="s">
        <v>3</v>
      </c>
      <c r="N508" s="153" t="s">
        <v>43</v>
      </c>
      <c r="O508" s="56"/>
      <c r="P508" s="154">
        <f>O508*H508</f>
        <v>0</v>
      </c>
      <c r="Q508" s="154">
        <v>6.9999999999999994E-5</v>
      </c>
      <c r="R508" s="154">
        <f>Q508*H508</f>
        <v>5.2793999999999996E-4</v>
      </c>
      <c r="S508" s="154">
        <v>0</v>
      </c>
      <c r="T508" s="155">
        <f>S508*H508</f>
        <v>0</v>
      </c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R508" s="156" t="s">
        <v>291</v>
      </c>
      <c r="AT508" s="156" t="s">
        <v>197</v>
      </c>
      <c r="AU508" s="156" t="s">
        <v>82</v>
      </c>
      <c r="AY508" s="20" t="s">
        <v>195</v>
      </c>
      <c r="BE508" s="157">
        <f>IF(N508="základní",J508,0)</f>
        <v>0</v>
      </c>
      <c r="BF508" s="157">
        <f>IF(N508="snížená",J508,0)</f>
        <v>0</v>
      </c>
      <c r="BG508" s="157">
        <f>IF(N508="zákl. přenesená",J508,0)</f>
        <v>0</v>
      </c>
      <c r="BH508" s="157">
        <f>IF(N508="sníž. přenesená",J508,0)</f>
        <v>0</v>
      </c>
      <c r="BI508" s="157">
        <f>IF(N508="nulová",J508,0)</f>
        <v>0</v>
      </c>
      <c r="BJ508" s="20" t="s">
        <v>80</v>
      </c>
      <c r="BK508" s="157">
        <f>ROUND(I508*H508,2)</f>
        <v>0</v>
      </c>
      <c r="BL508" s="20" t="s">
        <v>291</v>
      </c>
      <c r="BM508" s="156" t="s">
        <v>924</v>
      </c>
    </row>
    <row r="509" spans="1:65" s="2" customFormat="1">
      <c r="A509" s="35"/>
      <c r="B509" s="36"/>
      <c r="C509" s="35"/>
      <c r="D509" s="158" t="s">
        <v>203</v>
      </c>
      <c r="E509" s="35"/>
      <c r="F509" s="159" t="s">
        <v>925</v>
      </c>
      <c r="G509" s="35"/>
      <c r="H509" s="35"/>
      <c r="I509" s="160"/>
      <c r="J509" s="35"/>
      <c r="K509" s="35"/>
      <c r="L509" s="36"/>
      <c r="M509" s="161"/>
      <c r="N509" s="162"/>
      <c r="O509" s="56"/>
      <c r="P509" s="56"/>
      <c r="Q509" s="56"/>
      <c r="R509" s="56"/>
      <c r="S509" s="56"/>
      <c r="T509" s="57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T509" s="20" t="s">
        <v>203</v>
      </c>
      <c r="AU509" s="20" t="s">
        <v>82</v>
      </c>
    </row>
    <row r="510" spans="1:65" s="13" customFormat="1">
      <c r="B510" s="163"/>
      <c r="D510" s="164" t="s">
        <v>205</v>
      </c>
      <c r="E510" s="165" t="s">
        <v>3</v>
      </c>
      <c r="F510" s="166" t="s">
        <v>926</v>
      </c>
      <c r="H510" s="167">
        <v>7.5419999999999998</v>
      </c>
      <c r="I510" s="168"/>
      <c r="L510" s="163"/>
      <c r="M510" s="169"/>
      <c r="N510" s="170"/>
      <c r="O510" s="170"/>
      <c r="P510" s="170"/>
      <c r="Q510" s="170"/>
      <c r="R510" s="170"/>
      <c r="S510" s="170"/>
      <c r="T510" s="171"/>
      <c r="AT510" s="165" t="s">
        <v>205</v>
      </c>
      <c r="AU510" s="165" t="s">
        <v>82</v>
      </c>
      <c r="AV510" s="13" t="s">
        <v>82</v>
      </c>
      <c r="AW510" s="13" t="s">
        <v>33</v>
      </c>
      <c r="AX510" s="13" t="s">
        <v>80</v>
      </c>
      <c r="AY510" s="165" t="s">
        <v>195</v>
      </c>
    </row>
    <row r="511" spans="1:65" s="2" customFormat="1" ht="16.5" customHeight="1">
      <c r="A511" s="35"/>
      <c r="B511" s="143"/>
      <c r="C511" s="180" t="s">
        <v>927</v>
      </c>
      <c r="D511" s="180" t="s">
        <v>241</v>
      </c>
      <c r="E511" s="181" t="s">
        <v>928</v>
      </c>
      <c r="F511" s="182" t="s">
        <v>1758</v>
      </c>
      <c r="G511" s="183" t="s">
        <v>287</v>
      </c>
      <c r="H511" s="184">
        <v>14</v>
      </c>
      <c r="I511" s="185"/>
      <c r="J511" s="186">
        <f>ROUND(I511*H511,2)</f>
        <v>0</v>
      </c>
      <c r="K511" s="187"/>
      <c r="L511" s="188"/>
      <c r="M511" s="189" t="s">
        <v>3</v>
      </c>
      <c r="N511" s="190" t="s">
        <v>43</v>
      </c>
      <c r="O511" s="56"/>
      <c r="P511" s="154">
        <f>O511*H511</f>
        <v>0</v>
      </c>
      <c r="Q511" s="154">
        <v>0</v>
      </c>
      <c r="R511" s="154">
        <f>Q511*H511</f>
        <v>0</v>
      </c>
      <c r="S511" s="154">
        <v>0</v>
      </c>
      <c r="T511" s="155">
        <f>S511*H511</f>
        <v>0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156" t="s">
        <v>386</v>
      </c>
      <c r="AT511" s="156" t="s">
        <v>241</v>
      </c>
      <c r="AU511" s="156" t="s">
        <v>82</v>
      </c>
      <c r="AY511" s="20" t="s">
        <v>195</v>
      </c>
      <c r="BE511" s="157">
        <f>IF(N511="základní",J511,0)</f>
        <v>0</v>
      </c>
      <c r="BF511" s="157">
        <f>IF(N511="snížená",J511,0)</f>
        <v>0</v>
      </c>
      <c r="BG511" s="157">
        <f>IF(N511="zákl. přenesená",J511,0)</f>
        <v>0</v>
      </c>
      <c r="BH511" s="157">
        <f>IF(N511="sníž. přenesená",J511,0)</f>
        <v>0</v>
      </c>
      <c r="BI511" s="157">
        <f>IF(N511="nulová",J511,0)</f>
        <v>0</v>
      </c>
      <c r="BJ511" s="20" t="s">
        <v>80</v>
      </c>
      <c r="BK511" s="157">
        <f>ROUND(I511*H511,2)</f>
        <v>0</v>
      </c>
      <c r="BL511" s="20" t="s">
        <v>291</v>
      </c>
      <c r="BM511" s="156" t="s">
        <v>929</v>
      </c>
    </row>
    <row r="512" spans="1:65" s="2" customFormat="1" ht="44.25" customHeight="1">
      <c r="A512" s="35"/>
      <c r="B512" s="143"/>
      <c r="C512" s="144" t="s">
        <v>930</v>
      </c>
      <c r="D512" s="144" t="s">
        <v>197</v>
      </c>
      <c r="E512" s="145" t="s">
        <v>931</v>
      </c>
      <c r="F512" s="146" t="s">
        <v>932</v>
      </c>
      <c r="G512" s="147" t="s">
        <v>762</v>
      </c>
      <c r="H512" s="206"/>
      <c r="I512" s="149"/>
      <c r="J512" s="150">
        <f>ROUND(I512*H512,2)</f>
        <v>0</v>
      </c>
      <c r="K512" s="151"/>
      <c r="L512" s="36"/>
      <c r="M512" s="152" t="s">
        <v>3</v>
      </c>
      <c r="N512" s="153" t="s">
        <v>43</v>
      </c>
      <c r="O512" s="56"/>
      <c r="P512" s="154">
        <f>O512*H512</f>
        <v>0</v>
      </c>
      <c r="Q512" s="154">
        <v>0</v>
      </c>
      <c r="R512" s="154">
        <f>Q512*H512</f>
        <v>0</v>
      </c>
      <c r="S512" s="154">
        <v>0</v>
      </c>
      <c r="T512" s="155">
        <f>S512*H512</f>
        <v>0</v>
      </c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R512" s="156" t="s">
        <v>291</v>
      </c>
      <c r="AT512" s="156" t="s">
        <v>197</v>
      </c>
      <c r="AU512" s="156" t="s">
        <v>82</v>
      </c>
      <c r="AY512" s="20" t="s">
        <v>195</v>
      </c>
      <c r="BE512" s="157">
        <f>IF(N512="základní",J512,0)</f>
        <v>0</v>
      </c>
      <c r="BF512" s="157">
        <f>IF(N512="snížená",J512,0)</f>
        <v>0</v>
      </c>
      <c r="BG512" s="157">
        <f>IF(N512="zákl. přenesená",J512,0)</f>
        <v>0</v>
      </c>
      <c r="BH512" s="157">
        <f>IF(N512="sníž. přenesená",J512,0)</f>
        <v>0</v>
      </c>
      <c r="BI512" s="157">
        <f>IF(N512="nulová",J512,0)</f>
        <v>0</v>
      </c>
      <c r="BJ512" s="20" t="s">
        <v>80</v>
      </c>
      <c r="BK512" s="157">
        <f>ROUND(I512*H512,2)</f>
        <v>0</v>
      </c>
      <c r="BL512" s="20" t="s">
        <v>291</v>
      </c>
      <c r="BM512" s="156" t="s">
        <v>933</v>
      </c>
    </row>
    <row r="513" spans="1:65" s="2" customFormat="1">
      <c r="A513" s="35"/>
      <c r="B513" s="36"/>
      <c r="C513" s="35"/>
      <c r="D513" s="158" t="s">
        <v>203</v>
      </c>
      <c r="E513" s="35"/>
      <c r="F513" s="159" t="s">
        <v>934</v>
      </c>
      <c r="G513" s="35"/>
      <c r="H513" s="35"/>
      <c r="I513" s="160"/>
      <c r="J513" s="35"/>
      <c r="K513" s="35"/>
      <c r="L513" s="36"/>
      <c r="M513" s="161"/>
      <c r="N513" s="162"/>
      <c r="O513" s="56"/>
      <c r="P513" s="56"/>
      <c r="Q513" s="56"/>
      <c r="R513" s="56"/>
      <c r="S513" s="56"/>
      <c r="T513" s="57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T513" s="20" t="s">
        <v>203</v>
      </c>
      <c r="AU513" s="20" t="s">
        <v>82</v>
      </c>
    </row>
    <row r="514" spans="1:65" s="12" customFormat="1" ht="22.8" customHeight="1">
      <c r="B514" s="130"/>
      <c r="D514" s="131" t="s">
        <v>71</v>
      </c>
      <c r="E514" s="141" t="s">
        <v>935</v>
      </c>
      <c r="F514" s="141" t="s">
        <v>936</v>
      </c>
      <c r="I514" s="133"/>
      <c r="J514" s="142">
        <f>BK514</f>
        <v>0</v>
      </c>
      <c r="L514" s="130"/>
      <c r="M514" s="135"/>
      <c r="N514" s="136"/>
      <c r="O514" s="136"/>
      <c r="P514" s="137">
        <f>SUM(P515:P538)</f>
        <v>0</v>
      </c>
      <c r="Q514" s="136"/>
      <c r="R514" s="137">
        <f>SUM(R515:R538)</f>
        <v>2.4911999999999998E-3</v>
      </c>
      <c r="S514" s="136"/>
      <c r="T514" s="138">
        <f>SUM(T515:T538)</f>
        <v>1.6305E-2</v>
      </c>
      <c r="AR514" s="131" t="s">
        <v>82</v>
      </c>
      <c r="AT514" s="139" t="s">
        <v>71</v>
      </c>
      <c r="AU514" s="139" t="s">
        <v>80</v>
      </c>
      <c r="AY514" s="131" t="s">
        <v>195</v>
      </c>
      <c r="BK514" s="140">
        <f>SUM(BK515:BK538)</f>
        <v>0</v>
      </c>
    </row>
    <row r="515" spans="1:65" s="2" customFormat="1" ht="24.15" customHeight="1">
      <c r="A515" s="35"/>
      <c r="B515" s="143"/>
      <c r="C515" s="144" t="s">
        <v>937</v>
      </c>
      <c r="D515" s="144" t="s">
        <v>197</v>
      </c>
      <c r="E515" s="145" t="s">
        <v>938</v>
      </c>
      <c r="F515" s="146" t="s">
        <v>939</v>
      </c>
      <c r="G515" s="147" t="s">
        <v>262</v>
      </c>
      <c r="H515" s="148">
        <v>6</v>
      </c>
      <c r="I515" s="149"/>
      <c r="J515" s="150">
        <f>ROUND(I515*H515,2)</f>
        <v>0</v>
      </c>
      <c r="K515" s="151"/>
      <c r="L515" s="36"/>
      <c r="M515" s="152" t="s">
        <v>3</v>
      </c>
      <c r="N515" s="153" t="s">
        <v>43</v>
      </c>
      <c r="O515" s="56"/>
      <c r="P515" s="154">
        <f>O515*H515</f>
        <v>0</v>
      </c>
      <c r="Q515" s="154">
        <v>0</v>
      </c>
      <c r="R515" s="154">
        <f>Q515*H515</f>
        <v>0</v>
      </c>
      <c r="S515" s="154">
        <v>2.5000000000000001E-3</v>
      </c>
      <c r="T515" s="155">
        <f>S515*H515</f>
        <v>1.4999999999999999E-2</v>
      </c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R515" s="156" t="s">
        <v>291</v>
      </c>
      <c r="AT515" s="156" t="s">
        <v>197</v>
      </c>
      <c r="AU515" s="156" t="s">
        <v>82</v>
      </c>
      <c r="AY515" s="20" t="s">
        <v>195</v>
      </c>
      <c r="BE515" s="157">
        <f>IF(N515="základní",J515,0)</f>
        <v>0</v>
      </c>
      <c r="BF515" s="157">
        <f>IF(N515="snížená",J515,0)</f>
        <v>0</v>
      </c>
      <c r="BG515" s="157">
        <f>IF(N515="zákl. přenesená",J515,0)</f>
        <v>0</v>
      </c>
      <c r="BH515" s="157">
        <f>IF(N515="sníž. přenesená",J515,0)</f>
        <v>0</v>
      </c>
      <c r="BI515" s="157">
        <f>IF(N515="nulová",J515,0)</f>
        <v>0</v>
      </c>
      <c r="BJ515" s="20" t="s">
        <v>80</v>
      </c>
      <c r="BK515" s="157">
        <f>ROUND(I515*H515,2)</f>
        <v>0</v>
      </c>
      <c r="BL515" s="20" t="s">
        <v>291</v>
      </c>
      <c r="BM515" s="156" t="s">
        <v>940</v>
      </c>
    </row>
    <row r="516" spans="1:65" s="2" customFormat="1">
      <c r="A516" s="35"/>
      <c r="B516" s="36"/>
      <c r="C516" s="35"/>
      <c r="D516" s="158" t="s">
        <v>203</v>
      </c>
      <c r="E516" s="35"/>
      <c r="F516" s="159" t="s">
        <v>941</v>
      </c>
      <c r="G516" s="35"/>
      <c r="H516" s="35"/>
      <c r="I516" s="160"/>
      <c r="J516" s="35"/>
      <c r="K516" s="35"/>
      <c r="L516" s="36"/>
      <c r="M516" s="161"/>
      <c r="N516" s="162"/>
      <c r="O516" s="56"/>
      <c r="P516" s="56"/>
      <c r="Q516" s="56"/>
      <c r="R516" s="56"/>
      <c r="S516" s="56"/>
      <c r="T516" s="57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T516" s="20" t="s">
        <v>203</v>
      </c>
      <c r="AU516" s="20" t="s">
        <v>82</v>
      </c>
    </row>
    <row r="517" spans="1:65" s="13" customFormat="1">
      <c r="B517" s="163"/>
      <c r="D517" s="164" t="s">
        <v>205</v>
      </c>
      <c r="E517" s="165" t="s">
        <v>3</v>
      </c>
      <c r="F517" s="166" t="s">
        <v>942</v>
      </c>
      <c r="H517" s="167">
        <v>6</v>
      </c>
      <c r="I517" s="168"/>
      <c r="L517" s="163"/>
      <c r="M517" s="169"/>
      <c r="N517" s="170"/>
      <c r="O517" s="170"/>
      <c r="P517" s="170"/>
      <c r="Q517" s="170"/>
      <c r="R517" s="170"/>
      <c r="S517" s="170"/>
      <c r="T517" s="171"/>
      <c r="AT517" s="165" t="s">
        <v>205</v>
      </c>
      <c r="AU517" s="165" t="s">
        <v>82</v>
      </c>
      <c r="AV517" s="13" t="s">
        <v>82</v>
      </c>
      <c r="AW517" s="13" t="s">
        <v>33</v>
      </c>
      <c r="AX517" s="13" t="s">
        <v>72</v>
      </c>
      <c r="AY517" s="165" t="s">
        <v>195</v>
      </c>
    </row>
    <row r="518" spans="1:65" s="14" customFormat="1">
      <c r="B518" s="172"/>
      <c r="D518" s="164" t="s">
        <v>205</v>
      </c>
      <c r="E518" s="173" t="s">
        <v>122</v>
      </c>
      <c r="F518" s="174" t="s">
        <v>207</v>
      </c>
      <c r="H518" s="175">
        <v>6</v>
      </c>
      <c r="I518" s="176"/>
      <c r="L518" s="172"/>
      <c r="M518" s="177"/>
      <c r="N518" s="178"/>
      <c r="O518" s="178"/>
      <c r="P518" s="178"/>
      <c r="Q518" s="178"/>
      <c r="R518" s="178"/>
      <c r="S518" s="178"/>
      <c r="T518" s="179"/>
      <c r="AT518" s="173" t="s">
        <v>205</v>
      </c>
      <c r="AU518" s="173" t="s">
        <v>82</v>
      </c>
      <c r="AV518" s="14" t="s">
        <v>208</v>
      </c>
      <c r="AW518" s="14" t="s">
        <v>33</v>
      </c>
      <c r="AX518" s="14" t="s">
        <v>80</v>
      </c>
      <c r="AY518" s="173" t="s">
        <v>195</v>
      </c>
    </row>
    <row r="519" spans="1:65" s="2" customFormat="1" ht="24.15" customHeight="1">
      <c r="A519" s="35"/>
      <c r="B519" s="143"/>
      <c r="C519" s="144" t="s">
        <v>943</v>
      </c>
      <c r="D519" s="144" t="s">
        <v>197</v>
      </c>
      <c r="E519" s="145" t="s">
        <v>944</v>
      </c>
      <c r="F519" s="146" t="s">
        <v>945</v>
      </c>
      <c r="G519" s="147" t="s">
        <v>262</v>
      </c>
      <c r="H519" s="148">
        <v>6</v>
      </c>
      <c r="I519" s="149"/>
      <c r="J519" s="150">
        <f>ROUND(I519*H519,2)</f>
        <v>0</v>
      </c>
      <c r="K519" s="151"/>
      <c r="L519" s="36"/>
      <c r="M519" s="152" t="s">
        <v>3</v>
      </c>
      <c r="N519" s="153" t="s">
        <v>43</v>
      </c>
      <c r="O519" s="56"/>
      <c r="P519" s="154">
        <f>O519*H519</f>
        <v>0</v>
      </c>
      <c r="Q519" s="154">
        <v>2.9999999999999997E-4</v>
      </c>
      <c r="R519" s="154">
        <f>Q519*H519</f>
        <v>1.8E-3</v>
      </c>
      <c r="S519" s="154">
        <v>0</v>
      </c>
      <c r="T519" s="155">
        <f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156" t="s">
        <v>291</v>
      </c>
      <c r="AT519" s="156" t="s">
        <v>197</v>
      </c>
      <c r="AU519" s="156" t="s">
        <v>82</v>
      </c>
      <c r="AY519" s="20" t="s">
        <v>195</v>
      </c>
      <c r="BE519" s="157">
        <f>IF(N519="základní",J519,0)</f>
        <v>0</v>
      </c>
      <c r="BF519" s="157">
        <f>IF(N519="snížená",J519,0)</f>
        <v>0</v>
      </c>
      <c r="BG519" s="157">
        <f>IF(N519="zákl. přenesená",J519,0)</f>
        <v>0</v>
      </c>
      <c r="BH519" s="157">
        <f>IF(N519="sníž. přenesená",J519,0)</f>
        <v>0</v>
      </c>
      <c r="BI519" s="157">
        <f>IF(N519="nulová",J519,0)</f>
        <v>0</v>
      </c>
      <c r="BJ519" s="20" t="s">
        <v>80</v>
      </c>
      <c r="BK519" s="157">
        <f>ROUND(I519*H519,2)</f>
        <v>0</v>
      </c>
      <c r="BL519" s="20" t="s">
        <v>291</v>
      </c>
      <c r="BM519" s="156" t="s">
        <v>946</v>
      </c>
    </row>
    <row r="520" spans="1:65" s="2" customFormat="1">
      <c r="A520" s="35"/>
      <c r="B520" s="36"/>
      <c r="C520" s="35"/>
      <c r="D520" s="158" t="s">
        <v>203</v>
      </c>
      <c r="E520" s="35"/>
      <c r="F520" s="159" t="s">
        <v>947</v>
      </c>
      <c r="G520" s="35"/>
      <c r="H520" s="35"/>
      <c r="I520" s="160"/>
      <c r="J520" s="35"/>
      <c r="K520" s="35"/>
      <c r="L520" s="36"/>
      <c r="M520" s="161"/>
      <c r="N520" s="162"/>
      <c r="O520" s="56"/>
      <c r="P520" s="56"/>
      <c r="Q520" s="56"/>
      <c r="R520" s="56"/>
      <c r="S520" s="56"/>
      <c r="T520" s="57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T520" s="20" t="s">
        <v>203</v>
      </c>
      <c r="AU520" s="20" t="s">
        <v>82</v>
      </c>
    </row>
    <row r="521" spans="1:65" s="13" customFormat="1">
      <c r="B521" s="163"/>
      <c r="D521" s="164" t="s">
        <v>205</v>
      </c>
      <c r="E521" s="165" t="s">
        <v>3</v>
      </c>
      <c r="F521" s="166" t="s">
        <v>122</v>
      </c>
      <c r="H521" s="167">
        <v>6</v>
      </c>
      <c r="I521" s="168"/>
      <c r="L521" s="163"/>
      <c r="M521" s="169"/>
      <c r="N521" s="170"/>
      <c r="O521" s="170"/>
      <c r="P521" s="170"/>
      <c r="Q521" s="170"/>
      <c r="R521" s="170"/>
      <c r="S521" s="170"/>
      <c r="T521" s="171"/>
      <c r="AT521" s="165" t="s">
        <v>205</v>
      </c>
      <c r="AU521" s="165" t="s">
        <v>82</v>
      </c>
      <c r="AV521" s="13" t="s">
        <v>82</v>
      </c>
      <c r="AW521" s="13" t="s">
        <v>33</v>
      </c>
      <c r="AX521" s="13" t="s">
        <v>80</v>
      </c>
      <c r="AY521" s="165" t="s">
        <v>195</v>
      </c>
    </row>
    <row r="522" spans="1:65" s="2" customFormat="1" ht="24.15" customHeight="1">
      <c r="A522" s="35"/>
      <c r="B522" s="143"/>
      <c r="C522" s="144" t="s">
        <v>948</v>
      </c>
      <c r="D522" s="144" t="s">
        <v>197</v>
      </c>
      <c r="E522" s="145" t="s">
        <v>949</v>
      </c>
      <c r="F522" s="146" t="s">
        <v>950</v>
      </c>
      <c r="G522" s="147" t="s">
        <v>305</v>
      </c>
      <c r="H522" s="148">
        <v>5</v>
      </c>
      <c r="I522" s="149"/>
      <c r="J522" s="150">
        <f>ROUND(I522*H522,2)</f>
        <v>0</v>
      </c>
      <c r="K522" s="151"/>
      <c r="L522" s="36"/>
      <c r="M522" s="152" t="s">
        <v>3</v>
      </c>
      <c r="N522" s="153" t="s">
        <v>43</v>
      </c>
      <c r="O522" s="56"/>
      <c r="P522" s="154">
        <f>O522*H522</f>
        <v>0</v>
      </c>
      <c r="Q522" s="154">
        <v>2.0000000000000002E-5</v>
      </c>
      <c r="R522" s="154">
        <f>Q522*H522</f>
        <v>1E-4</v>
      </c>
      <c r="S522" s="154">
        <v>0</v>
      </c>
      <c r="T522" s="155">
        <f>S522*H522</f>
        <v>0</v>
      </c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R522" s="156" t="s">
        <v>291</v>
      </c>
      <c r="AT522" s="156" t="s">
        <v>197</v>
      </c>
      <c r="AU522" s="156" t="s">
        <v>82</v>
      </c>
      <c r="AY522" s="20" t="s">
        <v>195</v>
      </c>
      <c r="BE522" s="157">
        <f>IF(N522="základní",J522,0)</f>
        <v>0</v>
      </c>
      <c r="BF522" s="157">
        <f>IF(N522="snížená",J522,0)</f>
        <v>0</v>
      </c>
      <c r="BG522" s="157">
        <f>IF(N522="zákl. přenesená",J522,0)</f>
        <v>0</v>
      </c>
      <c r="BH522" s="157">
        <f>IF(N522="sníž. přenesená",J522,0)</f>
        <v>0</v>
      </c>
      <c r="BI522" s="157">
        <f>IF(N522="nulová",J522,0)</f>
        <v>0</v>
      </c>
      <c r="BJ522" s="20" t="s">
        <v>80</v>
      </c>
      <c r="BK522" s="157">
        <f>ROUND(I522*H522,2)</f>
        <v>0</v>
      </c>
      <c r="BL522" s="20" t="s">
        <v>291</v>
      </c>
      <c r="BM522" s="156" t="s">
        <v>951</v>
      </c>
    </row>
    <row r="523" spans="1:65" s="2" customFormat="1">
      <c r="A523" s="35"/>
      <c r="B523" s="36"/>
      <c r="C523" s="35"/>
      <c r="D523" s="158" t="s">
        <v>203</v>
      </c>
      <c r="E523" s="35"/>
      <c r="F523" s="159" t="s">
        <v>952</v>
      </c>
      <c r="G523" s="35"/>
      <c r="H523" s="35"/>
      <c r="I523" s="160"/>
      <c r="J523" s="35"/>
      <c r="K523" s="35"/>
      <c r="L523" s="36"/>
      <c r="M523" s="161"/>
      <c r="N523" s="162"/>
      <c r="O523" s="56"/>
      <c r="P523" s="56"/>
      <c r="Q523" s="56"/>
      <c r="R523" s="56"/>
      <c r="S523" s="56"/>
      <c r="T523" s="57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T523" s="20" t="s">
        <v>203</v>
      </c>
      <c r="AU523" s="20" t="s">
        <v>82</v>
      </c>
    </row>
    <row r="524" spans="1:65" s="13" customFormat="1">
      <c r="B524" s="163"/>
      <c r="D524" s="164" t="s">
        <v>205</v>
      </c>
      <c r="E524" s="165" t="s">
        <v>3</v>
      </c>
      <c r="F524" s="166" t="s">
        <v>953</v>
      </c>
      <c r="H524" s="167">
        <v>5</v>
      </c>
      <c r="I524" s="168"/>
      <c r="L524" s="163"/>
      <c r="M524" s="169"/>
      <c r="N524" s="170"/>
      <c r="O524" s="170"/>
      <c r="P524" s="170"/>
      <c r="Q524" s="170"/>
      <c r="R524" s="170"/>
      <c r="S524" s="170"/>
      <c r="T524" s="171"/>
      <c r="AT524" s="165" t="s">
        <v>205</v>
      </c>
      <c r="AU524" s="165" t="s">
        <v>82</v>
      </c>
      <c r="AV524" s="13" t="s">
        <v>82</v>
      </c>
      <c r="AW524" s="13" t="s">
        <v>33</v>
      </c>
      <c r="AX524" s="13" t="s">
        <v>80</v>
      </c>
      <c r="AY524" s="165" t="s">
        <v>195</v>
      </c>
    </row>
    <row r="525" spans="1:65" s="2" customFormat="1" ht="21.75" customHeight="1">
      <c r="A525" s="35"/>
      <c r="B525" s="143"/>
      <c r="C525" s="144" t="s">
        <v>954</v>
      </c>
      <c r="D525" s="144" t="s">
        <v>197</v>
      </c>
      <c r="E525" s="145" t="s">
        <v>955</v>
      </c>
      <c r="F525" s="146" t="s">
        <v>956</v>
      </c>
      <c r="G525" s="147" t="s">
        <v>305</v>
      </c>
      <c r="H525" s="148">
        <v>4.3499999999999996</v>
      </c>
      <c r="I525" s="149"/>
      <c r="J525" s="150">
        <f>ROUND(I525*H525,2)</f>
        <v>0</v>
      </c>
      <c r="K525" s="151"/>
      <c r="L525" s="36"/>
      <c r="M525" s="152" t="s">
        <v>3</v>
      </c>
      <c r="N525" s="153" t="s">
        <v>43</v>
      </c>
      <c r="O525" s="56"/>
      <c r="P525" s="154">
        <f>O525*H525</f>
        <v>0</v>
      </c>
      <c r="Q525" s="154">
        <v>0</v>
      </c>
      <c r="R525" s="154">
        <f>Q525*H525</f>
        <v>0</v>
      </c>
      <c r="S525" s="154">
        <v>2.9999999999999997E-4</v>
      </c>
      <c r="T525" s="155">
        <f>S525*H525</f>
        <v>1.3049999999999997E-3</v>
      </c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R525" s="156" t="s">
        <v>291</v>
      </c>
      <c r="AT525" s="156" t="s">
        <v>197</v>
      </c>
      <c r="AU525" s="156" t="s">
        <v>82</v>
      </c>
      <c r="AY525" s="20" t="s">
        <v>195</v>
      </c>
      <c r="BE525" s="157">
        <f>IF(N525="základní",J525,0)</f>
        <v>0</v>
      </c>
      <c r="BF525" s="157">
        <f>IF(N525="snížená",J525,0)</f>
        <v>0</v>
      </c>
      <c r="BG525" s="157">
        <f>IF(N525="zákl. přenesená",J525,0)</f>
        <v>0</v>
      </c>
      <c r="BH525" s="157">
        <f>IF(N525="sníž. přenesená",J525,0)</f>
        <v>0</v>
      </c>
      <c r="BI525" s="157">
        <f>IF(N525="nulová",J525,0)</f>
        <v>0</v>
      </c>
      <c r="BJ525" s="20" t="s">
        <v>80</v>
      </c>
      <c r="BK525" s="157">
        <f>ROUND(I525*H525,2)</f>
        <v>0</v>
      </c>
      <c r="BL525" s="20" t="s">
        <v>291</v>
      </c>
      <c r="BM525" s="156" t="s">
        <v>957</v>
      </c>
    </row>
    <row r="526" spans="1:65" s="2" customFormat="1">
      <c r="A526" s="35"/>
      <c r="B526" s="36"/>
      <c r="C526" s="35"/>
      <c r="D526" s="158" t="s">
        <v>203</v>
      </c>
      <c r="E526" s="35"/>
      <c r="F526" s="159" t="s">
        <v>958</v>
      </c>
      <c r="G526" s="35"/>
      <c r="H526" s="35"/>
      <c r="I526" s="160"/>
      <c r="J526" s="35"/>
      <c r="K526" s="35"/>
      <c r="L526" s="36"/>
      <c r="M526" s="161"/>
      <c r="N526" s="162"/>
      <c r="O526" s="56"/>
      <c r="P526" s="56"/>
      <c r="Q526" s="56"/>
      <c r="R526" s="56"/>
      <c r="S526" s="56"/>
      <c r="T526" s="57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T526" s="20" t="s">
        <v>203</v>
      </c>
      <c r="AU526" s="20" t="s">
        <v>82</v>
      </c>
    </row>
    <row r="527" spans="1:65" s="13" customFormat="1">
      <c r="B527" s="163"/>
      <c r="D527" s="164" t="s">
        <v>205</v>
      </c>
      <c r="E527" s="165" t="s">
        <v>3</v>
      </c>
      <c r="F527" s="166" t="s">
        <v>959</v>
      </c>
      <c r="H527" s="167">
        <v>4.3499999999999996</v>
      </c>
      <c r="I527" s="168"/>
      <c r="L527" s="163"/>
      <c r="M527" s="169"/>
      <c r="N527" s="170"/>
      <c r="O527" s="170"/>
      <c r="P527" s="170"/>
      <c r="Q527" s="170"/>
      <c r="R527" s="170"/>
      <c r="S527" s="170"/>
      <c r="T527" s="171"/>
      <c r="AT527" s="165" t="s">
        <v>205</v>
      </c>
      <c r="AU527" s="165" t="s">
        <v>82</v>
      </c>
      <c r="AV527" s="13" t="s">
        <v>82</v>
      </c>
      <c r="AW527" s="13" t="s">
        <v>33</v>
      </c>
      <c r="AX527" s="13" t="s">
        <v>80</v>
      </c>
      <c r="AY527" s="165" t="s">
        <v>195</v>
      </c>
    </row>
    <row r="528" spans="1:65" s="2" customFormat="1" ht="21.75" customHeight="1">
      <c r="A528" s="35"/>
      <c r="B528" s="143"/>
      <c r="C528" s="144" t="s">
        <v>960</v>
      </c>
      <c r="D528" s="144" t="s">
        <v>197</v>
      </c>
      <c r="E528" s="145" t="s">
        <v>961</v>
      </c>
      <c r="F528" s="146" t="s">
        <v>962</v>
      </c>
      <c r="G528" s="147" t="s">
        <v>305</v>
      </c>
      <c r="H528" s="148">
        <v>2</v>
      </c>
      <c r="I528" s="149"/>
      <c r="J528" s="150">
        <f>ROUND(I528*H528,2)</f>
        <v>0</v>
      </c>
      <c r="K528" s="151"/>
      <c r="L528" s="36"/>
      <c r="M528" s="152" t="s">
        <v>3</v>
      </c>
      <c r="N528" s="153" t="s">
        <v>43</v>
      </c>
      <c r="O528" s="56"/>
      <c r="P528" s="154">
        <f>O528*H528</f>
        <v>0</v>
      </c>
      <c r="Q528" s="154">
        <v>1.0000000000000001E-5</v>
      </c>
      <c r="R528" s="154">
        <f>Q528*H528</f>
        <v>2.0000000000000002E-5</v>
      </c>
      <c r="S528" s="154">
        <v>0</v>
      </c>
      <c r="T528" s="155">
        <f>S528*H528</f>
        <v>0</v>
      </c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R528" s="156" t="s">
        <v>291</v>
      </c>
      <c r="AT528" s="156" t="s">
        <v>197</v>
      </c>
      <c r="AU528" s="156" t="s">
        <v>82</v>
      </c>
      <c r="AY528" s="20" t="s">
        <v>195</v>
      </c>
      <c r="BE528" s="157">
        <f>IF(N528="základní",J528,0)</f>
        <v>0</v>
      </c>
      <c r="BF528" s="157">
        <f>IF(N528="snížená",J528,0)</f>
        <v>0</v>
      </c>
      <c r="BG528" s="157">
        <f>IF(N528="zákl. přenesená",J528,0)</f>
        <v>0</v>
      </c>
      <c r="BH528" s="157">
        <f>IF(N528="sníž. přenesená",J528,0)</f>
        <v>0</v>
      </c>
      <c r="BI528" s="157">
        <f>IF(N528="nulová",J528,0)</f>
        <v>0</v>
      </c>
      <c r="BJ528" s="20" t="s">
        <v>80</v>
      </c>
      <c r="BK528" s="157">
        <f>ROUND(I528*H528,2)</f>
        <v>0</v>
      </c>
      <c r="BL528" s="20" t="s">
        <v>291</v>
      </c>
      <c r="BM528" s="156" t="s">
        <v>963</v>
      </c>
    </row>
    <row r="529" spans="1:65" s="2" customFormat="1">
      <c r="A529" s="35"/>
      <c r="B529" s="36"/>
      <c r="C529" s="35"/>
      <c r="D529" s="158" t="s">
        <v>203</v>
      </c>
      <c r="E529" s="35"/>
      <c r="F529" s="159" t="s">
        <v>964</v>
      </c>
      <c r="G529" s="35"/>
      <c r="H529" s="35"/>
      <c r="I529" s="160"/>
      <c r="J529" s="35"/>
      <c r="K529" s="35"/>
      <c r="L529" s="36"/>
      <c r="M529" s="161"/>
      <c r="N529" s="162"/>
      <c r="O529" s="56"/>
      <c r="P529" s="56"/>
      <c r="Q529" s="56"/>
      <c r="R529" s="56"/>
      <c r="S529" s="56"/>
      <c r="T529" s="57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T529" s="20" t="s">
        <v>203</v>
      </c>
      <c r="AU529" s="20" t="s">
        <v>82</v>
      </c>
    </row>
    <row r="530" spans="1:65" s="13" customFormat="1">
      <c r="B530" s="163"/>
      <c r="D530" s="164" t="s">
        <v>205</v>
      </c>
      <c r="E530" s="165" t="s">
        <v>3</v>
      </c>
      <c r="F530" s="166" t="s">
        <v>965</v>
      </c>
      <c r="H530" s="167">
        <v>2</v>
      </c>
      <c r="I530" s="168"/>
      <c r="L530" s="163"/>
      <c r="M530" s="169"/>
      <c r="N530" s="170"/>
      <c r="O530" s="170"/>
      <c r="P530" s="170"/>
      <c r="Q530" s="170"/>
      <c r="R530" s="170"/>
      <c r="S530" s="170"/>
      <c r="T530" s="171"/>
      <c r="AT530" s="165" t="s">
        <v>205</v>
      </c>
      <c r="AU530" s="165" t="s">
        <v>82</v>
      </c>
      <c r="AV530" s="13" t="s">
        <v>82</v>
      </c>
      <c r="AW530" s="13" t="s">
        <v>33</v>
      </c>
      <c r="AX530" s="13" t="s">
        <v>72</v>
      </c>
      <c r="AY530" s="165" t="s">
        <v>195</v>
      </c>
    </row>
    <row r="531" spans="1:65" s="14" customFormat="1">
      <c r="B531" s="172"/>
      <c r="D531" s="164" t="s">
        <v>205</v>
      </c>
      <c r="E531" s="173" t="s">
        <v>124</v>
      </c>
      <c r="F531" s="174" t="s">
        <v>207</v>
      </c>
      <c r="H531" s="175">
        <v>2</v>
      </c>
      <c r="I531" s="176"/>
      <c r="L531" s="172"/>
      <c r="M531" s="177"/>
      <c r="N531" s="178"/>
      <c r="O531" s="178"/>
      <c r="P531" s="178"/>
      <c r="Q531" s="178"/>
      <c r="R531" s="178"/>
      <c r="S531" s="178"/>
      <c r="T531" s="179"/>
      <c r="AT531" s="173" t="s">
        <v>205</v>
      </c>
      <c r="AU531" s="173" t="s">
        <v>82</v>
      </c>
      <c r="AV531" s="14" t="s">
        <v>208</v>
      </c>
      <c r="AW531" s="14" t="s">
        <v>33</v>
      </c>
      <c r="AX531" s="14" t="s">
        <v>80</v>
      </c>
      <c r="AY531" s="173" t="s">
        <v>195</v>
      </c>
    </row>
    <row r="532" spans="1:65" s="2" customFormat="1" ht="16.5" customHeight="1">
      <c r="A532" s="35"/>
      <c r="B532" s="143"/>
      <c r="C532" s="180" t="s">
        <v>966</v>
      </c>
      <c r="D532" s="180" t="s">
        <v>241</v>
      </c>
      <c r="E532" s="181" t="s">
        <v>967</v>
      </c>
      <c r="F532" s="182" t="s">
        <v>968</v>
      </c>
      <c r="G532" s="183" t="s">
        <v>305</v>
      </c>
      <c r="H532" s="184">
        <v>2.04</v>
      </c>
      <c r="I532" s="185"/>
      <c r="J532" s="186">
        <f>ROUND(I532*H532,2)</f>
        <v>0</v>
      </c>
      <c r="K532" s="187"/>
      <c r="L532" s="188"/>
      <c r="M532" s="189" t="s">
        <v>3</v>
      </c>
      <c r="N532" s="190" t="s">
        <v>43</v>
      </c>
      <c r="O532" s="56"/>
      <c r="P532" s="154">
        <f>O532*H532</f>
        <v>0</v>
      </c>
      <c r="Q532" s="154">
        <v>2.7999999999999998E-4</v>
      </c>
      <c r="R532" s="154">
        <f>Q532*H532</f>
        <v>5.7120000000000001E-4</v>
      </c>
      <c r="S532" s="154">
        <v>0</v>
      </c>
      <c r="T532" s="155">
        <f>S532*H532</f>
        <v>0</v>
      </c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R532" s="156" t="s">
        <v>386</v>
      </c>
      <c r="AT532" s="156" t="s">
        <v>241</v>
      </c>
      <c r="AU532" s="156" t="s">
        <v>82</v>
      </c>
      <c r="AY532" s="20" t="s">
        <v>195</v>
      </c>
      <c r="BE532" s="157">
        <f>IF(N532="základní",J532,0)</f>
        <v>0</v>
      </c>
      <c r="BF532" s="157">
        <f>IF(N532="snížená",J532,0)</f>
        <v>0</v>
      </c>
      <c r="BG532" s="157">
        <f>IF(N532="zákl. přenesená",J532,0)</f>
        <v>0</v>
      </c>
      <c r="BH532" s="157">
        <f>IF(N532="sníž. přenesená",J532,0)</f>
        <v>0</v>
      </c>
      <c r="BI532" s="157">
        <f>IF(N532="nulová",J532,0)</f>
        <v>0</v>
      </c>
      <c r="BJ532" s="20" t="s">
        <v>80</v>
      </c>
      <c r="BK532" s="157">
        <f>ROUND(I532*H532,2)</f>
        <v>0</v>
      </c>
      <c r="BL532" s="20" t="s">
        <v>291</v>
      </c>
      <c r="BM532" s="156" t="s">
        <v>969</v>
      </c>
    </row>
    <row r="533" spans="1:65" s="13" customFormat="1">
      <c r="B533" s="163"/>
      <c r="D533" s="164" t="s">
        <v>205</v>
      </c>
      <c r="E533" s="165" t="s">
        <v>3</v>
      </c>
      <c r="F533" s="166" t="s">
        <v>970</v>
      </c>
      <c r="H533" s="167">
        <v>2.04</v>
      </c>
      <c r="I533" s="168"/>
      <c r="L533" s="163"/>
      <c r="M533" s="169"/>
      <c r="N533" s="170"/>
      <c r="O533" s="170"/>
      <c r="P533" s="170"/>
      <c r="Q533" s="170"/>
      <c r="R533" s="170"/>
      <c r="S533" s="170"/>
      <c r="T533" s="171"/>
      <c r="AT533" s="165" t="s">
        <v>205</v>
      </c>
      <c r="AU533" s="165" t="s">
        <v>82</v>
      </c>
      <c r="AV533" s="13" t="s">
        <v>82</v>
      </c>
      <c r="AW533" s="13" t="s">
        <v>33</v>
      </c>
      <c r="AX533" s="13" t="s">
        <v>80</v>
      </c>
      <c r="AY533" s="165" t="s">
        <v>195</v>
      </c>
    </row>
    <row r="534" spans="1:65" s="2" customFormat="1" ht="16.5" customHeight="1">
      <c r="A534" s="35"/>
      <c r="B534" s="143"/>
      <c r="C534" s="144" t="s">
        <v>971</v>
      </c>
      <c r="D534" s="144" t="s">
        <v>197</v>
      </c>
      <c r="E534" s="145" t="s">
        <v>972</v>
      </c>
      <c r="F534" s="146" t="s">
        <v>973</v>
      </c>
      <c r="G534" s="147" t="s">
        <v>262</v>
      </c>
      <c r="H534" s="148">
        <v>6</v>
      </c>
      <c r="I534" s="149"/>
      <c r="J534" s="150">
        <f>ROUND(I534*H534,2)</f>
        <v>0</v>
      </c>
      <c r="K534" s="151"/>
      <c r="L534" s="36"/>
      <c r="M534" s="152" t="s">
        <v>3</v>
      </c>
      <c r="N534" s="153" t="s">
        <v>43</v>
      </c>
      <c r="O534" s="56"/>
      <c r="P534" s="154">
        <f>O534*H534</f>
        <v>0</v>
      </c>
      <c r="Q534" s="154">
        <v>0</v>
      </c>
      <c r="R534" s="154">
        <f>Q534*H534</f>
        <v>0</v>
      </c>
      <c r="S534" s="154">
        <v>0</v>
      </c>
      <c r="T534" s="155">
        <f>S534*H534</f>
        <v>0</v>
      </c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R534" s="156" t="s">
        <v>291</v>
      </c>
      <c r="AT534" s="156" t="s">
        <v>197</v>
      </c>
      <c r="AU534" s="156" t="s">
        <v>82</v>
      </c>
      <c r="AY534" s="20" t="s">
        <v>195</v>
      </c>
      <c r="BE534" s="157">
        <f>IF(N534="základní",J534,0)</f>
        <v>0</v>
      </c>
      <c r="BF534" s="157">
        <f>IF(N534="snížená",J534,0)</f>
        <v>0</v>
      </c>
      <c r="BG534" s="157">
        <f>IF(N534="zákl. přenesená",J534,0)</f>
        <v>0</v>
      </c>
      <c r="BH534" s="157">
        <f>IF(N534="sníž. přenesená",J534,0)</f>
        <v>0</v>
      </c>
      <c r="BI534" s="157">
        <f>IF(N534="nulová",J534,0)</f>
        <v>0</v>
      </c>
      <c r="BJ534" s="20" t="s">
        <v>80</v>
      </c>
      <c r="BK534" s="157">
        <f>ROUND(I534*H534,2)</f>
        <v>0</v>
      </c>
      <c r="BL534" s="20" t="s">
        <v>291</v>
      </c>
      <c r="BM534" s="156" t="s">
        <v>974</v>
      </c>
    </row>
    <row r="535" spans="1:65" s="2" customFormat="1">
      <c r="A535" s="35"/>
      <c r="B535" s="36"/>
      <c r="C535" s="35"/>
      <c r="D535" s="158" t="s">
        <v>203</v>
      </c>
      <c r="E535" s="35"/>
      <c r="F535" s="159" t="s">
        <v>975</v>
      </c>
      <c r="G535" s="35"/>
      <c r="H535" s="35"/>
      <c r="I535" s="160"/>
      <c r="J535" s="35"/>
      <c r="K535" s="35"/>
      <c r="L535" s="36"/>
      <c r="M535" s="161"/>
      <c r="N535" s="162"/>
      <c r="O535" s="56"/>
      <c r="P535" s="56"/>
      <c r="Q535" s="56"/>
      <c r="R535" s="56"/>
      <c r="S535" s="56"/>
      <c r="T535" s="57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T535" s="20" t="s">
        <v>203</v>
      </c>
      <c r="AU535" s="20" t="s">
        <v>82</v>
      </c>
    </row>
    <row r="536" spans="1:65" s="13" customFormat="1">
      <c r="B536" s="163"/>
      <c r="D536" s="164" t="s">
        <v>205</v>
      </c>
      <c r="E536" s="165" t="s">
        <v>3</v>
      </c>
      <c r="F536" s="166" t="s">
        <v>122</v>
      </c>
      <c r="H536" s="167">
        <v>6</v>
      </c>
      <c r="I536" s="168"/>
      <c r="L536" s="163"/>
      <c r="M536" s="169"/>
      <c r="N536" s="170"/>
      <c r="O536" s="170"/>
      <c r="P536" s="170"/>
      <c r="Q536" s="170"/>
      <c r="R536" s="170"/>
      <c r="S536" s="170"/>
      <c r="T536" s="171"/>
      <c r="AT536" s="165" t="s">
        <v>205</v>
      </c>
      <c r="AU536" s="165" t="s">
        <v>82</v>
      </c>
      <c r="AV536" s="13" t="s">
        <v>82</v>
      </c>
      <c r="AW536" s="13" t="s">
        <v>33</v>
      </c>
      <c r="AX536" s="13" t="s">
        <v>80</v>
      </c>
      <c r="AY536" s="165" t="s">
        <v>195</v>
      </c>
    </row>
    <row r="537" spans="1:65" s="2" customFormat="1" ht="44.25" customHeight="1">
      <c r="A537" s="35"/>
      <c r="B537" s="143"/>
      <c r="C537" s="144" t="s">
        <v>976</v>
      </c>
      <c r="D537" s="144" t="s">
        <v>197</v>
      </c>
      <c r="E537" s="145" t="s">
        <v>977</v>
      </c>
      <c r="F537" s="146" t="s">
        <v>978</v>
      </c>
      <c r="G537" s="147" t="s">
        <v>762</v>
      </c>
      <c r="H537" s="206"/>
      <c r="I537" s="149"/>
      <c r="J537" s="150">
        <f>ROUND(I537*H537,2)</f>
        <v>0</v>
      </c>
      <c r="K537" s="151"/>
      <c r="L537" s="36"/>
      <c r="M537" s="152" t="s">
        <v>3</v>
      </c>
      <c r="N537" s="153" t="s">
        <v>43</v>
      </c>
      <c r="O537" s="56"/>
      <c r="P537" s="154">
        <f>O537*H537</f>
        <v>0</v>
      </c>
      <c r="Q537" s="154">
        <v>0</v>
      </c>
      <c r="R537" s="154">
        <f>Q537*H537</f>
        <v>0</v>
      </c>
      <c r="S537" s="154">
        <v>0</v>
      </c>
      <c r="T537" s="155">
        <f>S537*H537</f>
        <v>0</v>
      </c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R537" s="156" t="s">
        <v>291</v>
      </c>
      <c r="AT537" s="156" t="s">
        <v>197</v>
      </c>
      <c r="AU537" s="156" t="s">
        <v>82</v>
      </c>
      <c r="AY537" s="20" t="s">
        <v>195</v>
      </c>
      <c r="BE537" s="157">
        <f>IF(N537="základní",J537,0)</f>
        <v>0</v>
      </c>
      <c r="BF537" s="157">
        <f>IF(N537="snížená",J537,0)</f>
        <v>0</v>
      </c>
      <c r="BG537" s="157">
        <f>IF(N537="zákl. přenesená",J537,0)</f>
        <v>0</v>
      </c>
      <c r="BH537" s="157">
        <f>IF(N537="sníž. přenesená",J537,0)</f>
        <v>0</v>
      </c>
      <c r="BI537" s="157">
        <f>IF(N537="nulová",J537,0)</f>
        <v>0</v>
      </c>
      <c r="BJ537" s="20" t="s">
        <v>80</v>
      </c>
      <c r="BK537" s="157">
        <f>ROUND(I537*H537,2)</f>
        <v>0</v>
      </c>
      <c r="BL537" s="20" t="s">
        <v>291</v>
      </c>
      <c r="BM537" s="156" t="s">
        <v>979</v>
      </c>
    </row>
    <row r="538" spans="1:65" s="2" customFormat="1">
      <c r="A538" s="35"/>
      <c r="B538" s="36"/>
      <c r="C538" s="35"/>
      <c r="D538" s="158" t="s">
        <v>203</v>
      </c>
      <c r="E538" s="35"/>
      <c r="F538" s="159" t="s">
        <v>980</v>
      </c>
      <c r="G538" s="35"/>
      <c r="H538" s="35"/>
      <c r="I538" s="160"/>
      <c r="J538" s="35"/>
      <c r="K538" s="35"/>
      <c r="L538" s="36"/>
      <c r="M538" s="161"/>
      <c r="N538" s="162"/>
      <c r="O538" s="56"/>
      <c r="P538" s="56"/>
      <c r="Q538" s="56"/>
      <c r="R538" s="56"/>
      <c r="S538" s="56"/>
      <c r="T538" s="57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T538" s="20" t="s">
        <v>203</v>
      </c>
      <c r="AU538" s="20" t="s">
        <v>82</v>
      </c>
    </row>
    <row r="539" spans="1:65" s="12" customFormat="1" ht="22.8" customHeight="1">
      <c r="B539" s="130"/>
      <c r="D539" s="131" t="s">
        <v>71</v>
      </c>
      <c r="E539" s="141" t="s">
        <v>981</v>
      </c>
      <c r="F539" s="141" t="s">
        <v>982</v>
      </c>
      <c r="I539" s="133"/>
      <c r="J539" s="142">
        <f>BK539</f>
        <v>0</v>
      </c>
      <c r="L539" s="130"/>
      <c r="M539" s="135"/>
      <c r="N539" s="136"/>
      <c r="O539" s="136"/>
      <c r="P539" s="137">
        <f>SUM(P540:P552)</f>
        <v>0</v>
      </c>
      <c r="Q539" s="136"/>
      <c r="R539" s="137">
        <f>SUM(R540:R552)</f>
        <v>0.86935640000000003</v>
      </c>
      <c r="S539" s="136"/>
      <c r="T539" s="138">
        <f>SUM(T540:T552)</f>
        <v>0</v>
      </c>
      <c r="AR539" s="131" t="s">
        <v>82</v>
      </c>
      <c r="AT539" s="139" t="s">
        <v>71</v>
      </c>
      <c r="AU539" s="139" t="s">
        <v>80</v>
      </c>
      <c r="AY539" s="131" t="s">
        <v>195</v>
      </c>
      <c r="BK539" s="140">
        <f>SUM(BK540:BK552)</f>
        <v>0</v>
      </c>
    </row>
    <row r="540" spans="1:65" s="2" customFormat="1" ht="16.5" customHeight="1">
      <c r="A540" s="35"/>
      <c r="B540" s="143"/>
      <c r="C540" s="144" t="s">
        <v>983</v>
      </c>
      <c r="D540" s="144" t="s">
        <v>197</v>
      </c>
      <c r="E540" s="145" t="s">
        <v>984</v>
      </c>
      <c r="F540" s="146" t="s">
        <v>985</v>
      </c>
      <c r="G540" s="147" t="s">
        <v>262</v>
      </c>
      <c r="H540" s="148">
        <v>197.58099999999999</v>
      </c>
      <c r="I540" s="149"/>
      <c r="J540" s="150">
        <f>ROUND(I540*H540,2)</f>
        <v>0</v>
      </c>
      <c r="K540" s="151"/>
      <c r="L540" s="36"/>
      <c r="M540" s="152" t="s">
        <v>3</v>
      </c>
      <c r="N540" s="153" t="s">
        <v>43</v>
      </c>
      <c r="O540" s="56"/>
      <c r="P540" s="154">
        <f>O540*H540</f>
        <v>0</v>
      </c>
      <c r="Q540" s="154">
        <v>8.9999999999999998E-4</v>
      </c>
      <c r="R540" s="154">
        <f>Q540*H540</f>
        <v>0.17782289999999998</v>
      </c>
      <c r="S540" s="154">
        <v>0</v>
      </c>
      <c r="T540" s="155">
        <f>S540*H540</f>
        <v>0</v>
      </c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R540" s="156" t="s">
        <v>291</v>
      </c>
      <c r="AT540" s="156" t="s">
        <v>197</v>
      </c>
      <c r="AU540" s="156" t="s">
        <v>82</v>
      </c>
      <c r="AY540" s="20" t="s">
        <v>195</v>
      </c>
      <c r="BE540" s="157">
        <f>IF(N540="základní",J540,0)</f>
        <v>0</v>
      </c>
      <c r="BF540" s="157">
        <f>IF(N540="snížená",J540,0)</f>
        <v>0</v>
      </c>
      <c r="BG540" s="157">
        <f>IF(N540="zákl. přenesená",J540,0)</f>
        <v>0</v>
      </c>
      <c r="BH540" s="157">
        <f>IF(N540="sníž. přenesená",J540,0)</f>
        <v>0</v>
      </c>
      <c r="BI540" s="157">
        <f>IF(N540="nulová",J540,0)</f>
        <v>0</v>
      </c>
      <c r="BJ540" s="20" t="s">
        <v>80</v>
      </c>
      <c r="BK540" s="157">
        <f>ROUND(I540*H540,2)</f>
        <v>0</v>
      </c>
      <c r="BL540" s="20" t="s">
        <v>291</v>
      </c>
      <c r="BM540" s="156" t="s">
        <v>986</v>
      </c>
    </row>
    <row r="541" spans="1:65" s="2" customFormat="1">
      <c r="A541" s="35"/>
      <c r="B541" s="36"/>
      <c r="C541" s="35"/>
      <c r="D541" s="158" t="s">
        <v>203</v>
      </c>
      <c r="E541" s="35"/>
      <c r="F541" s="159" t="s">
        <v>987</v>
      </c>
      <c r="G541" s="35"/>
      <c r="H541" s="35"/>
      <c r="I541" s="160"/>
      <c r="J541" s="35"/>
      <c r="K541" s="35"/>
      <c r="L541" s="36"/>
      <c r="M541" s="161"/>
      <c r="N541" s="162"/>
      <c r="O541" s="56"/>
      <c r="P541" s="56"/>
      <c r="Q541" s="56"/>
      <c r="R541" s="56"/>
      <c r="S541" s="56"/>
      <c r="T541" s="57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T541" s="20" t="s">
        <v>203</v>
      </c>
      <c r="AU541" s="20" t="s">
        <v>82</v>
      </c>
    </row>
    <row r="542" spans="1:65" s="13" customFormat="1">
      <c r="B542" s="163"/>
      <c r="D542" s="164" t="s">
        <v>205</v>
      </c>
      <c r="E542" s="165" t="s">
        <v>3</v>
      </c>
      <c r="F542" s="166" t="s">
        <v>988</v>
      </c>
      <c r="H542" s="167">
        <v>188.9</v>
      </c>
      <c r="I542" s="168"/>
      <c r="L542" s="163"/>
      <c r="M542" s="169"/>
      <c r="N542" s="170"/>
      <c r="O542" s="170"/>
      <c r="P542" s="170"/>
      <c r="Q542" s="170"/>
      <c r="R542" s="170"/>
      <c r="S542" s="170"/>
      <c r="T542" s="171"/>
      <c r="AT542" s="165" t="s">
        <v>205</v>
      </c>
      <c r="AU542" s="165" t="s">
        <v>82</v>
      </c>
      <c r="AV542" s="13" t="s">
        <v>82</v>
      </c>
      <c r="AW542" s="13" t="s">
        <v>33</v>
      </c>
      <c r="AX542" s="13" t="s">
        <v>72</v>
      </c>
      <c r="AY542" s="165" t="s">
        <v>195</v>
      </c>
    </row>
    <row r="543" spans="1:65" s="15" customFormat="1">
      <c r="B543" s="191"/>
      <c r="D543" s="164" t="s">
        <v>205</v>
      </c>
      <c r="E543" s="192" t="s">
        <v>3</v>
      </c>
      <c r="F543" s="193" t="s">
        <v>989</v>
      </c>
      <c r="H543" s="192" t="s">
        <v>3</v>
      </c>
      <c r="I543" s="194"/>
      <c r="L543" s="191"/>
      <c r="M543" s="195"/>
      <c r="N543" s="196"/>
      <c r="O543" s="196"/>
      <c r="P543" s="196"/>
      <c r="Q543" s="196"/>
      <c r="R543" s="196"/>
      <c r="S543" s="196"/>
      <c r="T543" s="197"/>
      <c r="AT543" s="192" t="s">
        <v>205</v>
      </c>
      <c r="AU543" s="192" t="s">
        <v>82</v>
      </c>
      <c r="AV543" s="15" t="s">
        <v>80</v>
      </c>
      <c r="AW543" s="15" t="s">
        <v>33</v>
      </c>
      <c r="AX543" s="15" t="s">
        <v>72</v>
      </c>
      <c r="AY543" s="192" t="s">
        <v>195</v>
      </c>
    </row>
    <row r="544" spans="1:65" s="13" customFormat="1">
      <c r="B544" s="163"/>
      <c r="D544" s="164" t="s">
        <v>205</v>
      </c>
      <c r="E544" s="165" t="s">
        <v>3</v>
      </c>
      <c r="F544" s="166" t="s">
        <v>990</v>
      </c>
      <c r="H544" s="167">
        <v>3.665</v>
      </c>
      <c r="I544" s="168"/>
      <c r="L544" s="163"/>
      <c r="M544" s="169"/>
      <c r="N544" s="170"/>
      <c r="O544" s="170"/>
      <c r="P544" s="170"/>
      <c r="Q544" s="170"/>
      <c r="R544" s="170"/>
      <c r="S544" s="170"/>
      <c r="T544" s="171"/>
      <c r="AT544" s="165" t="s">
        <v>205</v>
      </c>
      <c r="AU544" s="165" t="s">
        <v>82</v>
      </c>
      <c r="AV544" s="13" t="s">
        <v>82</v>
      </c>
      <c r="AW544" s="13" t="s">
        <v>33</v>
      </c>
      <c r="AX544" s="13" t="s">
        <v>72</v>
      </c>
      <c r="AY544" s="165" t="s">
        <v>195</v>
      </c>
    </row>
    <row r="545" spans="1:65" s="13" customFormat="1" ht="20.399999999999999">
      <c r="B545" s="163"/>
      <c r="D545" s="164" t="s">
        <v>205</v>
      </c>
      <c r="E545" s="165" t="s">
        <v>3</v>
      </c>
      <c r="F545" s="166" t="s">
        <v>991</v>
      </c>
      <c r="H545" s="167">
        <v>4.4160000000000004</v>
      </c>
      <c r="I545" s="168"/>
      <c r="L545" s="163"/>
      <c r="M545" s="169"/>
      <c r="N545" s="170"/>
      <c r="O545" s="170"/>
      <c r="P545" s="170"/>
      <c r="Q545" s="170"/>
      <c r="R545" s="170"/>
      <c r="S545" s="170"/>
      <c r="T545" s="171"/>
      <c r="AT545" s="165" t="s">
        <v>205</v>
      </c>
      <c r="AU545" s="165" t="s">
        <v>82</v>
      </c>
      <c r="AV545" s="13" t="s">
        <v>82</v>
      </c>
      <c r="AW545" s="13" t="s">
        <v>33</v>
      </c>
      <c r="AX545" s="13" t="s">
        <v>72</v>
      </c>
      <c r="AY545" s="165" t="s">
        <v>195</v>
      </c>
    </row>
    <row r="546" spans="1:65" s="13" customFormat="1">
      <c r="B546" s="163"/>
      <c r="D546" s="164" t="s">
        <v>205</v>
      </c>
      <c r="E546" s="165" t="s">
        <v>3</v>
      </c>
      <c r="F546" s="166" t="s">
        <v>992</v>
      </c>
      <c r="H546" s="167">
        <v>0.6</v>
      </c>
      <c r="I546" s="168"/>
      <c r="L546" s="163"/>
      <c r="M546" s="169"/>
      <c r="N546" s="170"/>
      <c r="O546" s="170"/>
      <c r="P546" s="170"/>
      <c r="Q546" s="170"/>
      <c r="R546" s="170"/>
      <c r="S546" s="170"/>
      <c r="T546" s="171"/>
      <c r="AT546" s="165" t="s">
        <v>205</v>
      </c>
      <c r="AU546" s="165" t="s">
        <v>82</v>
      </c>
      <c r="AV546" s="13" t="s">
        <v>82</v>
      </c>
      <c r="AW546" s="13" t="s">
        <v>33</v>
      </c>
      <c r="AX546" s="13" t="s">
        <v>72</v>
      </c>
      <c r="AY546" s="165" t="s">
        <v>195</v>
      </c>
    </row>
    <row r="547" spans="1:65" s="14" customFormat="1">
      <c r="B547" s="172"/>
      <c r="D547" s="164" t="s">
        <v>205</v>
      </c>
      <c r="E547" s="173" t="s">
        <v>145</v>
      </c>
      <c r="F547" s="174" t="s">
        <v>207</v>
      </c>
      <c r="H547" s="175">
        <v>197.58099999999999</v>
      </c>
      <c r="I547" s="176"/>
      <c r="L547" s="172"/>
      <c r="M547" s="177"/>
      <c r="N547" s="178"/>
      <c r="O547" s="178"/>
      <c r="P547" s="178"/>
      <c r="Q547" s="178"/>
      <c r="R547" s="178"/>
      <c r="S547" s="178"/>
      <c r="T547" s="179"/>
      <c r="AT547" s="173" t="s">
        <v>205</v>
      </c>
      <c r="AU547" s="173" t="s">
        <v>82</v>
      </c>
      <c r="AV547" s="14" t="s">
        <v>208</v>
      </c>
      <c r="AW547" s="14" t="s">
        <v>33</v>
      </c>
      <c r="AX547" s="14" t="s">
        <v>80</v>
      </c>
      <c r="AY547" s="173" t="s">
        <v>195</v>
      </c>
    </row>
    <row r="548" spans="1:65" s="2" customFormat="1" ht="24.15" customHeight="1">
      <c r="A548" s="35"/>
      <c r="B548" s="143"/>
      <c r="C548" s="144" t="s">
        <v>993</v>
      </c>
      <c r="D548" s="144" t="s">
        <v>197</v>
      </c>
      <c r="E548" s="145" t="s">
        <v>994</v>
      </c>
      <c r="F548" s="146" t="s">
        <v>995</v>
      </c>
      <c r="G548" s="147" t="s">
        <v>262</v>
      </c>
      <c r="H548" s="148">
        <v>197.58099999999999</v>
      </c>
      <c r="I548" s="149"/>
      <c r="J548" s="150">
        <f>ROUND(I548*H548,2)</f>
        <v>0</v>
      </c>
      <c r="K548" s="151"/>
      <c r="L548" s="36"/>
      <c r="M548" s="152" t="s">
        <v>3</v>
      </c>
      <c r="N548" s="153" t="s">
        <v>43</v>
      </c>
      <c r="O548" s="56"/>
      <c r="P548" s="154">
        <f>O548*H548</f>
        <v>0</v>
      </c>
      <c r="Q548" s="154">
        <v>3.5000000000000001E-3</v>
      </c>
      <c r="R548" s="154">
        <f>Q548*H548</f>
        <v>0.69153350000000002</v>
      </c>
      <c r="S548" s="154">
        <v>0</v>
      </c>
      <c r="T548" s="155">
        <f>S548*H548</f>
        <v>0</v>
      </c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R548" s="156" t="s">
        <v>291</v>
      </c>
      <c r="AT548" s="156" t="s">
        <v>197</v>
      </c>
      <c r="AU548" s="156" t="s">
        <v>82</v>
      </c>
      <c r="AY548" s="20" t="s">
        <v>195</v>
      </c>
      <c r="BE548" s="157">
        <f>IF(N548="základní",J548,0)</f>
        <v>0</v>
      </c>
      <c r="BF548" s="157">
        <f>IF(N548="snížená",J548,0)</f>
        <v>0</v>
      </c>
      <c r="BG548" s="157">
        <f>IF(N548="zákl. přenesená",J548,0)</f>
        <v>0</v>
      </c>
      <c r="BH548" s="157">
        <f>IF(N548="sníž. přenesená",J548,0)</f>
        <v>0</v>
      </c>
      <c r="BI548" s="157">
        <f>IF(N548="nulová",J548,0)</f>
        <v>0</v>
      </c>
      <c r="BJ548" s="20" t="s">
        <v>80</v>
      </c>
      <c r="BK548" s="157">
        <f>ROUND(I548*H548,2)</f>
        <v>0</v>
      </c>
      <c r="BL548" s="20" t="s">
        <v>291</v>
      </c>
      <c r="BM548" s="156" t="s">
        <v>996</v>
      </c>
    </row>
    <row r="549" spans="1:65" s="2" customFormat="1">
      <c r="A549" s="35"/>
      <c r="B549" s="36"/>
      <c r="C549" s="35"/>
      <c r="D549" s="158" t="s">
        <v>203</v>
      </c>
      <c r="E549" s="35"/>
      <c r="F549" s="159" t="s">
        <v>997</v>
      </c>
      <c r="G549" s="35"/>
      <c r="H549" s="35"/>
      <c r="I549" s="160"/>
      <c r="J549" s="35"/>
      <c r="K549" s="35"/>
      <c r="L549" s="36"/>
      <c r="M549" s="161"/>
      <c r="N549" s="162"/>
      <c r="O549" s="56"/>
      <c r="P549" s="56"/>
      <c r="Q549" s="56"/>
      <c r="R549" s="56"/>
      <c r="S549" s="56"/>
      <c r="T549" s="57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T549" s="20" t="s">
        <v>203</v>
      </c>
      <c r="AU549" s="20" t="s">
        <v>82</v>
      </c>
    </row>
    <row r="550" spans="1:65" s="13" customFormat="1">
      <c r="B550" s="163"/>
      <c r="D550" s="164" t="s">
        <v>205</v>
      </c>
      <c r="E550" s="165" t="s">
        <v>3</v>
      </c>
      <c r="F550" s="166" t="s">
        <v>145</v>
      </c>
      <c r="H550" s="167">
        <v>197.58099999999999</v>
      </c>
      <c r="I550" s="168"/>
      <c r="L550" s="163"/>
      <c r="M550" s="169"/>
      <c r="N550" s="170"/>
      <c r="O550" s="170"/>
      <c r="P550" s="170"/>
      <c r="Q550" s="170"/>
      <c r="R550" s="170"/>
      <c r="S550" s="170"/>
      <c r="T550" s="171"/>
      <c r="AT550" s="165" t="s">
        <v>205</v>
      </c>
      <c r="AU550" s="165" t="s">
        <v>82</v>
      </c>
      <c r="AV550" s="13" t="s">
        <v>82</v>
      </c>
      <c r="AW550" s="13" t="s">
        <v>33</v>
      </c>
      <c r="AX550" s="13" t="s">
        <v>80</v>
      </c>
      <c r="AY550" s="165" t="s">
        <v>195</v>
      </c>
    </row>
    <row r="551" spans="1:65" s="2" customFormat="1" ht="44.25" customHeight="1">
      <c r="A551" s="35"/>
      <c r="B551" s="143"/>
      <c r="C551" s="144" t="s">
        <v>998</v>
      </c>
      <c r="D551" s="144" t="s">
        <v>197</v>
      </c>
      <c r="E551" s="145" t="s">
        <v>999</v>
      </c>
      <c r="F551" s="146" t="s">
        <v>1000</v>
      </c>
      <c r="G551" s="147" t="s">
        <v>762</v>
      </c>
      <c r="H551" s="206"/>
      <c r="I551" s="149"/>
      <c r="J551" s="150">
        <f>ROUND(I551*H551,2)</f>
        <v>0</v>
      </c>
      <c r="K551" s="151"/>
      <c r="L551" s="36"/>
      <c r="M551" s="152" t="s">
        <v>3</v>
      </c>
      <c r="N551" s="153" t="s">
        <v>43</v>
      </c>
      <c r="O551" s="56"/>
      <c r="P551" s="154">
        <f>O551*H551</f>
        <v>0</v>
      </c>
      <c r="Q551" s="154">
        <v>0</v>
      </c>
      <c r="R551" s="154">
        <f>Q551*H551</f>
        <v>0</v>
      </c>
      <c r="S551" s="154">
        <v>0</v>
      </c>
      <c r="T551" s="155">
        <f>S551*H551</f>
        <v>0</v>
      </c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R551" s="156" t="s">
        <v>291</v>
      </c>
      <c r="AT551" s="156" t="s">
        <v>197</v>
      </c>
      <c r="AU551" s="156" t="s">
        <v>82</v>
      </c>
      <c r="AY551" s="20" t="s">
        <v>195</v>
      </c>
      <c r="BE551" s="157">
        <f>IF(N551="základní",J551,0)</f>
        <v>0</v>
      </c>
      <c r="BF551" s="157">
        <f>IF(N551="snížená",J551,0)</f>
        <v>0</v>
      </c>
      <c r="BG551" s="157">
        <f>IF(N551="zákl. přenesená",J551,0)</f>
        <v>0</v>
      </c>
      <c r="BH551" s="157">
        <f>IF(N551="sníž. přenesená",J551,0)</f>
        <v>0</v>
      </c>
      <c r="BI551" s="157">
        <f>IF(N551="nulová",J551,0)</f>
        <v>0</v>
      </c>
      <c r="BJ551" s="20" t="s">
        <v>80</v>
      </c>
      <c r="BK551" s="157">
        <f>ROUND(I551*H551,2)</f>
        <v>0</v>
      </c>
      <c r="BL551" s="20" t="s">
        <v>291</v>
      </c>
      <c r="BM551" s="156" t="s">
        <v>1001</v>
      </c>
    </row>
    <row r="552" spans="1:65" s="2" customFormat="1">
      <c r="A552" s="35"/>
      <c r="B552" s="36"/>
      <c r="C552" s="35"/>
      <c r="D552" s="158" t="s">
        <v>203</v>
      </c>
      <c r="E552" s="35"/>
      <c r="F552" s="159" t="s">
        <v>1002</v>
      </c>
      <c r="G552" s="35"/>
      <c r="H552" s="35"/>
      <c r="I552" s="160"/>
      <c r="J552" s="35"/>
      <c r="K552" s="35"/>
      <c r="L552" s="36"/>
      <c r="M552" s="161"/>
      <c r="N552" s="162"/>
      <c r="O552" s="56"/>
      <c r="P552" s="56"/>
      <c r="Q552" s="56"/>
      <c r="R552" s="56"/>
      <c r="S552" s="56"/>
      <c r="T552" s="57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T552" s="20" t="s">
        <v>203</v>
      </c>
      <c r="AU552" s="20" t="s">
        <v>82</v>
      </c>
    </row>
    <row r="553" spans="1:65" s="12" customFormat="1" ht="22.8" customHeight="1">
      <c r="B553" s="130"/>
      <c r="D553" s="131" t="s">
        <v>71</v>
      </c>
      <c r="E553" s="141" t="s">
        <v>1003</v>
      </c>
      <c r="F553" s="141" t="s">
        <v>1004</v>
      </c>
      <c r="I553" s="133"/>
      <c r="J553" s="142">
        <f>BK553</f>
        <v>0</v>
      </c>
      <c r="L553" s="130"/>
      <c r="M553" s="135"/>
      <c r="N553" s="136"/>
      <c r="O553" s="136"/>
      <c r="P553" s="137">
        <f>SUM(P554:P594)</f>
        <v>0</v>
      </c>
      <c r="Q553" s="136"/>
      <c r="R553" s="137">
        <f>SUM(R554:R594)</f>
        <v>0.32664234000000003</v>
      </c>
      <c r="S553" s="136"/>
      <c r="T553" s="138">
        <f>SUM(T554:T594)</f>
        <v>1.069083E-2</v>
      </c>
      <c r="AR553" s="131" t="s">
        <v>82</v>
      </c>
      <c r="AT553" s="139" t="s">
        <v>71</v>
      </c>
      <c r="AU553" s="139" t="s">
        <v>80</v>
      </c>
      <c r="AY553" s="131" t="s">
        <v>195</v>
      </c>
      <c r="BK553" s="140">
        <f>SUM(BK554:BK594)</f>
        <v>0</v>
      </c>
    </row>
    <row r="554" spans="1:65" s="2" customFormat="1" ht="24.15" customHeight="1">
      <c r="A554" s="35"/>
      <c r="B554" s="143"/>
      <c r="C554" s="144" t="s">
        <v>1005</v>
      </c>
      <c r="D554" s="144" t="s">
        <v>197</v>
      </c>
      <c r="E554" s="145" t="s">
        <v>1006</v>
      </c>
      <c r="F554" s="146" t="s">
        <v>1007</v>
      </c>
      <c r="G554" s="147" t="s">
        <v>262</v>
      </c>
      <c r="H554" s="148">
        <v>268.89999999999998</v>
      </c>
      <c r="I554" s="149"/>
      <c r="J554" s="150">
        <f>ROUND(I554*H554,2)</f>
        <v>0</v>
      </c>
      <c r="K554" s="151"/>
      <c r="L554" s="36"/>
      <c r="M554" s="152" t="s">
        <v>3</v>
      </c>
      <c r="N554" s="153" t="s">
        <v>43</v>
      </c>
      <c r="O554" s="56"/>
      <c r="P554" s="154">
        <f>O554*H554</f>
        <v>0</v>
      </c>
      <c r="Q554" s="154">
        <v>0</v>
      </c>
      <c r="R554" s="154">
        <f>Q554*H554</f>
        <v>0</v>
      </c>
      <c r="S554" s="154">
        <v>3.0000000000000001E-5</v>
      </c>
      <c r="T554" s="155">
        <f>S554*H554</f>
        <v>8.0669999999999995E-3</v>
      </c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R554" s="156" t="s">
        <v>291</v>
      </c>
      <c r="AT554" s="156" t="s">
        <v>197</v>
      </c>
      <c r="AU554" s="156" t="s">
        <v>82</v>
      </c>
      <c r="AY554" s="20" t="s">
        <v>195</v>
      </c>
      <c r="BE554" s="157">
        <f>IF(N554="základní",J554,0)</f>
        <v>0</v>
      </c>
      <c r="BF554" s="157">
        <f>IF(N554="snížená",J554,0)</f>
        <v>0</v>
      </c>
      <c r="BG554" s="157">
        <f>IF(N554="zákl. přenesená",J554,0)</f>
        <v>0</v>
      </c>
      <c r="BH554" s="157">
        <f>IF(N554="sníž. přenesená",J554,0)</f>
        <v>0</v>
      </c>
      <c r="BI554" s="157">
        <f>IF(N554="nulová",J554,0)</f>
        <v>0</v>
      </c>
      <c r="BJ554" s="20" t="s">
        <v>80</v>
      </c>
      <c r="BK554" s="157">
        <f>ROUND(I554*H554,2)</f>
        <v>0</v>
      </c>
      <c r="BL554" s="20" t="s">
        <v>291</v>
      </c>
      <c r="BM554" s="156" t="s">
        <v>1008</v>
      </c>
    </row>
    <row r="555" spans="1:65" s="2" customFormat="1">
      <c r="A555" s="35"/>
      <c r="B555" s="36"/>
      <c r="C555" s="35"/>
      <c r="D555" s="158" t="s">
        <v>203</v>
      </c>
      <c r="E555" s="35"/>
      <c r="F555" s="159" t="s">
        <v>1009</v>
      </c>
      <c r="G555" s="35"/>
      <c r="H555" s="35"/>
      <c r="I555" s="160"/>
      <c r="J555" s="35"/>
      <c r="K555" s="35"/>
      <c r="L555" s="36"/>
      <c r="M555" s="161"/>
      <c r="N555" s="162"/>
      <c r="O555" s="56"/>
      <c r="P555" s="56"/>
      <c r="Q555" s="56"/>
      <c r="R555" s="56"/>
      <c r="S555" s="56"/>
      <c r="T555" s="57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T555" s="20" t="s">
        <v>203</v>
      </c>
      <c r="AU555" s="20" t="s">
        <v>82</v>
      </c>
    </row>
    <row r="556" spans="1:65" s="13" customFormat="1">
      <c r="B556" s="163"/>
      <c r="D556" s="164" t="s">
        <v>205</v>
      </c>
      <c r="E556" s="165" t="s">
        <v>3</v>
      </c>
      <c r="F556" s="166" t="s">
        <v>1010</v>
      </c>
      <c r="H556" s="167">
        <v>80</v>
      </c>
      <c r="I556" s="168"/>
      <c r="L556" s="163"/>
      <c r="M556" s="169"/>
      <c r="N556" s="170"/>
      <c r="O556" s="170"/>
      <c r="P556" s="170"/>
      <c r="Q556" s="170"/>
      <c r="R556" s="170"/>
      <c r="S556" s="170"/>
      <c r="T556" s="171"/>
      <c r="AT556" s="165" t="s">
        <v>205</v>
      </c>
      <c r="AU556" s="165" t="s">
        <v>82</v>
      </c>
      <c r="AV556" s="13" t="s">
        <v>82</v>
      </c>
      <c r="AW556" s="13" t="s">
        <v>33</v>
      </c>
      <c r="AX556" s="13" t="s">
        <v>72</v>
      </c>
      <c r="AY556" s="165" t="s">
        <v>195</v>
      </c>
    </row>
    <row r="557" spans="1:65" s="13" customFormat="1">
      <c r="B557" s="163"/>
      <c r="D557" s="164" t="s">
        <v>205</v>
      </c>
      <c r="E557" s="165" t="s">
        <v>3</v>
      </c>
      <c r="F557" s="166" t="s">
        <v>516</v>
      </c>
      <c r="H557" s="167">
        <v>188.9</v>
      </c>
      <c r="I557" s="168"/>
      <c r="L557" s="163"/>
      <c r="M557" s="169"/>
      <c r="N557" s="170"/>
      <c r="O557" s="170"/>
      <c r="P557" s="170"/>
      <c r="Q557" s="170"/>
      <c r="R557" s="170"/>
      <c r="S557" s="170"/>
      <c r="T557" s="171"/>
      <c r="AT557" s="165" t="s">
        <v>205</v>
      </c>
      <c r="AU557" s="165" t="s">
        <v>82</v>
      </c>
      <c r="AV557" s="13" t="s">
        <v>82</v>
      </c>
      <c r="AW557" s="13" t="s">
        <v>33</v>
      </c>
      <c r="AX557" s="13" t="s">
        <v>72</v>
      </c>
      <c r="AY557" s="165" t="s">
        <v>195</v>
      </c>
    </row>
    <row r="558" spans="1:65" s="14" customFormat="1">
      <c r="B558" s="172"/>
      <c r="D558" s="164" t="s">
        <v>205</v>
      </c>
      <c r="E558" s="173" t="s">
        <v>120</v>
      </c>
      <c r="F558" s="174" t="s">
        <v>207</v>
      </c>
      <c r="H558" s="175">
        <v>268.89999999999998</v>
      </c>
      <c r="I558" s="176"/>
      <c r="L558" s="172"/>
      <c r="M558" s="177"/>
      <c r="N558" s="178"/>
      <c r="O558" s="178"/>
      <c r="P558" s="178"/>
      <c r="Q558" s="178"/>
      <c r="R558" s="178"/>
      <c r="S558" s="178"/>
      <c r="T558" s="179"/>
      <c r="AT558" s="173" t="s">
        <v>205</v>
      </c>
      <c r="AU558" s="173" t="s">
        <v>82</v>
      </c>
      <c r="AV558" s="14" t="s">
        <v>208</v>
      </c>
      <c r="AW558" s="14" t="s">
        <v>33</v>
      </c>
      <c r="AX558" s="14" t="s">
        <v>80</v>
      </c>
      <c r="AY558" s="173" t="s">
        <v>195</v>
      </c>
    </row>
    <row r="559" spans="1:65" s="2" customFormat="1" ht="16.5" customHeight="1">
      <c r="A559" s="35"/>
      <c r="B559" s="143"/>
      <c r="C559" s="180" t="s">
        <v>1011</v>
      </c>
      <c r="D559" s="180" t="s">
        <v>241</v>
      </c>
      <c r="E559" s="181" t="s">
        <v>1012</v>
      </c>
      <c r="F559" s="182" t="s">
        <v>1013</v>
      </c>
      <c r="G559" s="183" t="s">
        <v>262</v>
      </c>
      <c r="H559" s="184">
        <v>282.34500000000003</v>
      </c>
      <c r="I559" s="185"/>
      <c r="J559" s="186">
        <f>ROUND(I559*H559,2)</f>
        <v>0</v>
      </c>
      <c r="K559" s="187"/>
      <c r="L559" s="188"/>
      <c r="M559" s="189" t="s">
        <v>3</v>
      </c>
      <c r="N559" s="190" t="s">
        <v>43</v>
      </c>
      <c r="O559" s="56"/>
      <c r="P559" s="154">
        <f>O559*H559</f>
        <v>0</v>
      </c>
      <c r="Q559" s="154">
        <v>4.0000000000000003E-5</v>
      </c>
      <c r="R559" s="154">
        <f>Q559*H559</f>
        <v>1.1293800000000001E-2</v>
      </c>
      <c r="S559" s="154">
        <v>0</v>
      </c>
      <c r="T559" s="155">
        <f>S559*H559</f>
        <v>0</v>
      </c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R559" s="156" t="s">
        <v>386</v>
      </c>
      <c r="AT559" s="156" t="s">
        <v>241</v>
      </c>
      <c r="AU559" s="156" t="s">
        <v>82</v>
      </c>
      <c r="AY559" s="20" t="s">
        <v>195</v>
      </c>
      <c r="BE559" s="157">
        <f>IF(N559="základní",J559,0)</f>
        <v>0</v>
      </c>
      <c r="BF559" s="157">
        <f>IF(N559="snížená",J559,0)</f>
        <v>0</v>
      </c>
      <c r="BG559" s="157">
        <f>IF(N559="zákl. přenesená",J559,0)</f>
        <v>0</v>
      </c>
      <c r="BH559" s="157">
        <f>IF(N559="sníž. přenesená",J559,0)</f>
        <v>0</v>
      </c>
      <c r="BI559" s="157">
        <f>IF(N559="nulová",J559,0)</f>
        <v>0</v>
      </c>
      <c r="BJ559" s="20" t="s">
        <v>80</v>
      </c>
      <c r="BK559" s="157">
        <f>ROUND(I559*H559,2)</f>
        <v>0</v>
      </c>
      <c r="BL559" s="20" t="s">
        <v>291</v>
      </c>
      <c r="BM559" s="156" t="s">
        <v>1014</v>
      </c>
    </row>
    <row r="560" spans="1:65" s="13" customFormat="1">
      <c r="B560" s="163"/>
      <c r="D560" s="164" t="s">
        <v>205</v>
      </c>
      <c r="E560" s="165" t="s">
        <v>3</v>
      </c>
      <c r="F560" s="166" t="s">
        <v>1015</v>
      </c>
      <c r="H560" s="167">
        <v>282.34500000000003</v>
      </c>
      <c r="I560" s="168"/>
      <c r="L560" s="163"/>
      <c r="M560" s="169"/>
      <c r="N560" s="170"/>
      <c r="O560" s="170"/>
      <c r="P560" s="170"/>
      <c r="Q560" s="170"/>
      <c r="R560" s="170"/>
      <c r="S560" s="170"/>
      <c r="T560" s="171"/>
      <c r="AT560" s="165" t="s">
        <v>205</v>
      </c>
      <c r="AU560" s="165" t="s">
        <v>82</v>
      </c>
      <c r="AV560" s="13" t="s">
        <v>82</v>
      </c>
      <c r="AW560" s="13" t="s">
        <v>33</v>
      </c>
      <c r="AX560" s="13" t="s">
        <v>80</v>
      </c>
      <c r="AY560" s="165" t="s">
        <v>195</v>
      </c>
    </row>
    <row r="561" spans="1:65" s="2" customFormat="1" ht="33" customHeight="1">
      <c r="A561" s="35"/>
      <c r="B561" s="143"/>
      <c r="C561" s="144" t="s">
        <v>1016</v>
      </c>
      <c r="D561" s="144" t="s">
        <v>197</v>
      </c>
      <c r="E561" s="145" t="s">
        <v>1017</v>
      </c>
      <c r="F561" s="146" t="s">
        <v>1018</v>
      </c>
      <c r="G561" s="147" t="s">
        <v>305</v>
      </c>
      <c r="H561" s="148">
        <v>87.460999999999999</v>
      </c>
      <c r="I561" s="149"/>
      <c r="J561" s="150">
        <f>ROUND(I561*H561,2)</f>
        <v>0</v>
      </c>
      <c r="K561" s="151"/>
      <c r="L561" s="36"/>
      <c r="M561" s="152" t="s">
        <v>3</v>
      </c>
      <c r="N561" s="153" t="s">
        <v>43</v>
      </c>
      <c r="O561" s="56"/>
      <c r="P561" s="154">
        <f>O561*H561</f>
        <v>0</v>
      </c>
      <c r="Q561" s="154">
        <v>0</v>
      </c>
      <c r="R561" s="154">
        <f>Q561*H561</f>
        <v>0</v>
      </c>
      <c r="S561" s="154">
        <v>3.0000000000000001E-5</v>
      </c>
      <c r="T561" s="155">
        <f>S561*H561</f>
        <v>2.6238300000000002E-3</v>
      </c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R561" s="156" t="s">
        <v>291</v>
      </c>
      <c r="AT561" s="156" t="s">
        <v>197</v>
      </c>
      <c r="AU561" s="156" t="s">
        <v>82</v>
      </c>
      <c r="AY561" s="20" t="s">
        <v>195</v>
      </c>
      <c r="BE561" s="157">
        <f>IF(N561="základní",J561,0)</f>
        <v>0</v>
      </c>
      <c r="BF561" s="157">
        <f>IF(N561="snížená",J561,0)</f>
        <v>0</v>
      </c>
      <c r="BG561" s="157">
        <f>IF(N561="zákl. přenesená",J561,0)</f>
        <v>0</v>
      </c>
      <c r="BH561" s="157">
        <f>IF(N561="sníž. přenesená",J561,0)</f>
        <v>0</v>
      </c>
      <c r="BI561" s="157">
        <f>IF(N561="nulová",J561,0)</f>
        <v>0</v>
      </c>
      <c r="BJ561" s="20" t="s">
        <v>80</v>
      </c>
      <c r="BK561" s="157">
        <f>ROUND(I561*H561,2)</f>
        <v>0</v>
      </c>
      <c r="BL561" s="20" t="s">
        <v>291</v>
      </c>
      <c r="BM561" s="156" t="s">
        <v>1019</v>
      </c>
    </row>
    <row r="562" spans="1:65" s="2" customFormat="1">
      <c r="A562" s="35"/>
      <c r="B562" s="36"/>
      <c r="C562" s="35"/>
      <c r="D562" s="158" t="s">
        <v>203</v>
      </c>
      <c r="E562" s="35"/>
      <c r="F562" s="159" t="s">
        <v>1020</v>
      </c>
      <c r="G562" s="35"/>
      <c r="H562" s="35"/>
      <c r="I562" s="160"/>
      <c r="J562" s="35"/>
      <c r="K562" s="35"/>
      <c r="L562" s="36"/>
      <c r="M562" s="161"/>
      <c r="N562" s="162"/>
      <c r="O562" s="56"/>
      <c r="P562" s="56"/>
      <c r="Q562" s="56"/>
      <c r="R562" s="56"/>
      <c r="S562" s="56"/>
      <c r="T562" s="57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T562" s="20" t="s">
        <v>203</v>
      </c>
      <c r="AU562" s="20" t="s">
        <v>82</v>
      </c>
    </row>
    <row r="563" spans="1:65" s="13" customFormat="1">
      <c r="B563" s="163"/>
      <c r="D563" s="164" t="s">
        <v>205</v>
      </c>
      <c r="E563" s="165" t="s">
        <v>3</v>
      </c>
      <c r="F563" s="166" t="s">
        <v>447</v>
      </c>
      <c r="H563" s="167">
        <v>12.925000000000001</v>
      </c>
      <c r="I563" s="168"/>
      <c r="L563" s="163"/>
      <c r="M563" s="169"/>
      <c r="N563" s="170"/>
      <c r="O563" s="170"/>
      <c r="P563" s="170"/>
      <c r="Q563" s="170"/>
      <c r="R563" s="170"/>
      <c r="S563" s="170"/>
      <c r="T563" s="171"/>
      <c r="AT563" s="165" t="s">
        <v>205</v>
      </c>
      <c r="AU563" s="165" t="s">
        <v>82</v>
      </c>
      <c r="AV563" s="13" t="s">
        <v>82</v>
      </c>
      <c r="AW563" s="13" t="s">
        <v>33</v>
      </c>
      <c r="AX563" s="13" t="s">
        <v>72</v>
      </c>
      <c r="AY563" s="165" t="s">
        <v>195</v>
      </c>
    </row>
    <row r="564" spans="1:65" s="13" customFormat="1">
      <c r="B564" s="163"/>
      <c r="D564" s="164" t="s">
        <v>205</v>
      </c>
      <c r="E564" s="165" t="s">
        <v>3</v>
      </c>
      <c r="F564" s="166" t="s">
        <v>1021</v>
      </c>
      <c r="H564" s="167">
        <v>74.536000000000001</v>
      </c>
      <c r="I564" s="168"/>
      <c r="L564" s="163"/>
      <c r="M564" s="169"/>
      <c r="N564" s="170"/>
      <c r="O564" s="170"/>
      <c r="P564" s="170"/>
      <c r="Q564" s="170"/>
      <c r="R564" s="170"/>
      <c r="S564" s="170"/>
      <c r="T564" s="171"/>
      <c r="AT564" s="165" t="s">
        <v>205</v>
      </c>
      <c r="AU564" s="165" t="s">
        <v>82</v>
      </c>
      <c r="AV564" s="13" t="s">
        <v>82</v>
      </c>
      <c r="AW564" s="13" t="s">
        <v>33</v>
      </c>
      <c r="AX564" s="13" t="s">
        <v>72</v>
      </c>
      <c r="AY564" s="165" t="s">
        <v>195</v>
      </c>
    </row>
    <row r="565" spans="1:65" s="14" customFormat="1">
      <c r="B565" s="172"/>
      <c r="D565" s="164" t="s">
        <v>205</v>
      </c>
      <c r="E565" s="173" t="s">
        <v>116</v>
      </c>
      <c r="F565" s="174" t="s">
        <v>207</v>
      </c>
      <c r="H565" s="175">
        <v>87.460999999999999</v>
      </c>
      <c r="I565" s="176"/>
      <c r="L565" s="172"/>
      <c r="M565" s="177"/>
      <c r="N565" s="178"/>
      <c r="O565" s="178"/>
      <c r="P565" s="178"/>
      <c r="Q565" s="178"/>
      <c r="R565" s="178"/>
      <c r="S565" s="178"/>
      <c r="T565" s="179"/>
      <c r="AT565" s="173" t="s">
        <v>205</v>
      </c>
      <c r="AU565" s="173" t="s">
        <v>82</v>
      </c>
      <c r="AV565" s="14" t="s">
        <v>208</v>
      </c>
      <c r="AW565" s="14" t="s">
        <v>33</v>
      </c>
      <c r="AX565" s="14" t="s">
        <v>80</v>
      </c>
      <c r="AY565" s="173" t="s">
        <v>195</v>
      </c>
    </row>
    <row r="566" spans="1:65" s="2" customFormat="1" ht="16.5" customHeight="1">
      <c r="A566" s="35"/>
      <c r="B566" s="143"/>
      <c r="C566" s="180" t="s">
        <v>1022</v>
      </c>
      <c r="D566" s="180" t="s">
        <v>241</v>
      </c>
      <c r="E566" s="181" t="s">
        <v>1012</v>
      </c>
      <c r="F566" s="182" t="s">
        <v>1013</v>
      </c>
      <c r="G566" s="183" t="s">
        <v>262</v>
      </c>
      <c r="H566" s="184">
        <v>91.834000000000003</v>
      </c>
      <c r="I566" s="185"/>
      <c r="J566" s="186">
        <f>ROUND(I566*H566,2)</f>
        <v>0</v>
      </c>
      <c r="K566" s="187"/>
      <c r="L566" s="188"/>
      <c r="M566" s="189" t="s">
        <v>3</v>
      </c>
      <c r="N566" s="190" t="s">
        <v>43</v>
      </c>
      <c r="O566" s="56"/>
      <c r="P566" s="154">
        <f>O566*H566</f>
        <v>0</v>
      </c>
      <c r="Q566" s="154">
        <v>4.0000000000000003E-5</v>
      </c>
      <c r="R566" s="154">
        <f>Q566*H566</f>
        <v>3.6733600000000005E-3</v>
      </c>
      <c r="S566" s="154">
        <v>0</v>
      </c>
      <c r="T566" s="155">
        <f>S566*H566</f>
        <v>0</v>
      </c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R566" s="156" t="s">
        <v>386</v>
      </c>
      <c r="AT566" s="156" t="s">
        <v>241</v>
      </c>
      <c r="AU566" s="156" t="s">
        <v>82</v>
      </c>
      <c r="AY566" s="20" t="s">
        <v>195</v>
      </c>
      <c r="BE566" s="157">
        <f>IF(N566="základní",J566,0)</f>
        <v>0</v>
      </c>
      <c r="BF566" s="157">
        <f>IF(N566="snížená",J566,0)</f>
        <v>0</v>
      </c>
      <c r="BG566" s="157">
        <f>IF(N566="zákl. přenesená",J566,0)</f>
        <v>0</v>
      </c>
      <c r="BH566" s="157">
        <f>IF(N566="sníž. přenesená",J566,0)</f>
        <v>0</v>
      </c>
      <c r="BI566" s="157">
        <f>IF(N566="nulová",J566,0)</f>
        <v>0</v>
      </c>
      <c r="BJ566" s="20" t="s">
        <v>80</v>
      </c>
      <c r="BK566" s="157">
        <f>ROUND(I566*H566,2)</f>
        <v>0</v>
      </c>
      <c r="BL566" s="20" t="s">
        <v>291</v>
      </c>
      <c r="BM566" s="156" t="s">
        <v>1023</v>
      </c>
    </row>
    <row r="567" spans="1:65" s="13" customFormat="1">
      <c r="B567" s="163"/>
      <c r="D567" s="164" t="s">
        <v>205</v>
      </c>
      <c r="E567" s="165" t="s">
        <v>3</v>
      </c>
      <c r="F567" s="166" t="s">
        <v>1024</v>
      </c>
      <c r="H567" s="167">
        <v>91.834000000000003</v>
      </c>
      <c r="I567" s="168"/>
      <c r="L567" s="163"/>
      <c r="M567" s="169"/>
      <c r="N567" s="170"/>
      <c r="O567" s="170"/>
      <c r="P567" s="170"/>
      <c r="Q567" s="170"/>
      <c r="R567" s="170"/>
      <c r="S567" s="170"/>
      <c r="T567" s="171"/>
      <c r="AT567" s="165" t="s">
        <v>205</v>
      </c>
      <c r="AU567" s="165" t="s">
        <v>82</v>
      </c>
      <c r="AV567" s="13" t="s">
        <v>82</v>
      </c>
      <c r="AW567" s="13" t="s">
        <v>33</v>
      </c>
      <c r="AX567" s="13" t="s">
        <v>80</v>
      </c>
      <c r="AY567" s="165" t="s">
        <v>195</v>
      </c>
    </row>
    <row r="568" spans="1:65" s="2" customFormat="1" ht="24.15" customHeight="1">
      <c r="A568" s="35"/>
      <c r="B568" s="143"/>
      <c r="C568" s="144" t="s">
        <v>1025</v>
      </c>
      <c r="D568" s="144" t="s">
        <v>197</v>
      </c>
      <c r="E568" s="145" t="s">
        <v>1026</v>
      </c>
      <c r="F568" s="146" t="s">
        <v>1027</v>
      </c>
      <c r="G568" s="147" t="s">
        <v>262</v>
      </c>
      <c r="H568" s="148">
        <v>62.116</v>
      </c>
      <c r="I568" s="149"/>
      <c r="J568" s="150">
        <f>ROUND(I568*H568,2)</f>
        <v>0</v>
      </c>
      <c r="K568" s="151"/>
      <c r="L568" s="36"/>
      <c r="M568" s="152" t="s">
        <v>3</v>
      </c>
      <c r="N568" s="153" t="s">
        <v>43</v>
      </c>
      <c r="O568" s="56"/>
      <c r="P568" s="154">
        <f>O568*H568</f>
        <v>0</v>
      </c>
      <c r="Q568" s="154">
        <v>1.2999999999999999E-4</v>
      </c>
      <c r="R568" s="154">
        <f>Q568*H568</f>
        <v>8.0750800000000001E-3</v>
      </c>
      <c r="S568" s="154">
        <v>0</v>
      </c>
      <c r="T568" s="155">
        <f>S568*H568</f>
        <v>0</v>
      </c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R568" s="156" t="s">
        <v>291</v>
      </c>
      <c r="AT568" s="156" t="s">
        <v>197</v>
      </c>
      <c r="AU568" s="156" t="s">
        <v>82</v>
      </c>
      <c r="AY568" s="20" t="s">
        <v>195</v>
      </c>
      <c r="BE568" s="157">
        <f>IF(N568="základní",J568,0)</f>
        <v>0</v>
      </c>
      <c r="BF568" s="157">
        <f>IF(N568="snížená",J568,0)</f>
        <v>0</v>
      </c>
      <c r="BG568" s="157">
        <f>IF(N568="zákl. přenesená",J568,0)</f>
        <v>0</v>
      </c>
      <c r="BH568" s="157">
        <f>IF(N568="sníž. přenesená",J568,0)</f>
        <v>0</v>
      </c>
      <c r="BI568" s="157">
        <f>IF(N568="nulová",J568,0)</f>
        <v>0</v>
      </c>
      <c r="BJ568" s="20" t="s">
        <v>80</v>
      </c>
      <c r="BK568" s="157">
        <f>ROUND(I568*H568,2)</f>
        <v>0</v>
      </c>
      <c r="BL568" s="20" t="s">
        <v>291</v>
      </c>
      <c r="BM568" s="156" t="s">
        <v>1028</v>
      </c>
    </row>
    <row r="569" spans="1:65" s="2" customFormat="1">
      <c r="A569" s="35"/>
      <c r="B569" s="36"/>
      <c r="C569" s="35"/>
      <c r="D569" s="158" t="s">
        <v>203</v>
      </c>
      <c r="E569" s="35"/>
      <c r="F569" s="159" t="s">
        <v>1029</v>
      </c>
      <c r="G569" s="35"/>
      <c r="H569" s="35"/>
      <c r="I569" s="160"/>
      <c r="J569" s="35"/>
      <c r="K569" s="35"/>
      <c r="L569" s="36"/>
      <c r="M569" s="161"/>
      <c r="N569" s="162"/>
      <c r="O569" s="56"/>
      <c r="P569" s="56"/>
      <c r="Q569" s="56"/>
      <c r="R569" s="56"/>
      <c r="S569" s="56"/>
      <c r="T569" s="57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T569" s="20" t="s">
        <v>203</v>
      </c>
      <c r="AU569" s="20" t="s">
        <v>82</v>
      </c>
    </row>
    <row r="570" spans="1:65" s="13" customFormat="1">
      <c r="B570" s="163"/>
      <c r="D570" s="164" t="s">
        <v>205</v>
      </c>
      <c r="E570" s="165" t="s">
        <v>3</v>
      </c>
      <c r="F570" s="166" t="s">
        <v>1030</v>
      </c>
      <c r="H570" s="167">
        <v>41.28</v>
      </c>
      <c r="I570" s="168"/>
      <c r="L570" s="163"/>
      <c r="M570" s="169"/>
      <c r="N570" s="170"/>
      <c r="O570" s="170"/>
      <c r="P570" s="170"/>
      <c r="Q570" s="170"/>
      <c r="R570" s="170"/>
      <c r="S570" s="170"/>
      <c r="T570" s="171"/>
      <c r="AT570" s="165" t="s">
        <v>205</v>
      </c>
      <c r="AU570" s="165" t="s">
        <v>82</v>
      </c>
      <c r="AV570" s="13" t="s">
        <v>82</v>
      </c>
      <c r="AW570" s="13" t="s">
        <v>33</v>
      </c>
      <c r="AX570" s="13" t="s">
        <v>72</v>
      </c>
      <c r="AY570" s="165" t="s">
        <v>195</v>
      </c>
    </row>
    <row r="571" spans="1:65" s="13" customFormat="1">
      <c r="B571" s="163"/>
      <c r="D571" s="164" t="s">
        <v>205</v>
      </c>
      <c r="E571" s="165" t="s">
        <v>3</v>
      </c>
      <c r="F571" s="166" t="s">
        <v>1031</v>
      </c>
      <c r="H571" s="167">
        <v>15.084</v>
      </c>
      <c r="I571" s="168"/>
      <c r="L571" s="163"/>
      <c r="M571" s="169"/>
      <c r="N571" s="170"/>
      <c r="O571" s="170"/>
      <c r="P571" s="170"/>
      <c r="Q571" s="170"/>
      <c r="R571" s="170"/>
      <c r="S571" s="170"/>
      <c r="T571" s="171"/>
      <c r="AT571" s="165" t="s">
        <v>205</v>
      </c>
      <c r="AU571" s="165" t="s">
        <v>82</v>
      </c>
      <c r="AV571" s="13" t="s">
        <v>82</v>
      </c>
      <c r="AW571" s="13" t="s">
        <v>33</v>
      </c>
      <c r="AX571" s="13" t="s">
        <v>72</v>
      </c>
      <c r="AY571" s="165" t="s">
        <v>195</v>
      </c>
    </row>
    <row r="572" spans="1:65" s="13" customFormat="1">
      <c r="B572" s="163"/>
      <c r="D572" s="164" t="s">
        <v>205</v>
      </c>
      <c r="E572" s="165" t="s">
        <v>3</v>
      </c>
      <c r="F572" s="166" t="s">
        <v>1032</v>
      </c>
      <c r="H572" s="167">
        <v>0.84</v>
      </c>
      <c r="I572" s="168"/>
      <c r="L572" s="163"/>
      <c r="M572" s="169"/>
      <c r="N572" s="170"/>
      <c r="O572" s="170"/>
      <c r="P572" s="170"/>
      <c r="Q572" s="170"/>
      <c r="R572" s="170"/>
      <c r="S572" s="170"/>
      <c r="T572" s="171"/>
      <c r="AT572" s="165" t="s">
        <v>205</v>
      </c>
      <c r="AU572" s="165" t="s">
        <v>82</v>
      </c>
      <c r="AV572" s="13" t="s">
        <v>82</v>
      </c>
      <c r="AW572" s="13" t="s">
        <v>33</v>
      </c>
      <c r="AX572" s="13" t="s">
        <v>72</v>
      </c>
      <c r="AY572" s="165" t="s">
        <v>195</v>
      </c>
    </row>
    <row r="573" spans="1:65" s="13" customFormat="1">
      <c r="B573" s="163"/>
      <c r="D573" s="164" t="s">
        <v>205</v>
      </c>
      <c r="E573" s="165" t="s">
        <v>3</v>
      </c>
      <c r="F573" s="166" t="s">
        <v>1033</v>
      </c>
      <c r="H573" s="167">
        <v>4.9119999999999999</v>
      </c>
      <c r="I573" s="168"/>
      <c r="L573" s="163"/>
      <c r="M573" s="169"/>
      <c r="N573" s="170"/>
      <c r="O573" s="170"/>
      <c r="P573" s="170"/>
      <c r="Q573" s="170"/>
      <c r="R573" s="170"/>
      <c r="S573" s="170"/>
      <c r="T573" s="171"/>
      <c r="AT573" s="165" t="s">
        <v>205</v>
      </c>
      <c r="AU573" s="165" t="s">
        <v>82</v>
      </c>
      <c r="AV573" s="13" t="s">
        <v>82</v>
      </c>
      <c r="AW573" s="13" t="s">
        <v>33</v>
      </c>
      <c r="AX573" s="13" t="s">
        <v>72</v>
      </c>
      <c r="AY573" s="165" t="s">
        <v>195</v>
      </c>
    </row>
    <row r="574" spans="1:65" s="14" customFormat="1">
      <c r="B574" s="172"/>
      <c r="D574" s="164" t="s">
        <v>205</v>
      </c>
      <c r="E574" s="173" t="s">
        <v>3</v>
      </c>
      <c r="F574" s="174" t="s">
        <v>207</v>
      </c>
      <c r="H574" s="175">
        <v>62.116</v>
      </c>
      <c r="I574" s="176"/>
      <c r="L574" s="172"/>
      <c r="M574" s="177"/>
      <c r="N574" s="178"/>
      <c r="O574" s="178"/>
      <c r="P574" s="178"/>
      <c r="Q574" s="178"/>
      <c r="R574" s="178"/>
      <c r="S574" s="178"/>
      <c r="T574" s="179"/>
      <c r="AT574" s="173" t="s">
        <v>205</v>
      </c>
      <c r="AU574" s="173" t="s">
        <v>82</v>
      </c>
      <c r="AV574" s="14" t="s">
        <v>208</v>
      </c>
      <c r="AW574" s="14" t="s">
        <v>33</v>
      </c>
      <c r="AX574" s="14" t="s">
        <v>80</v>
      </c>
      <c r="AY574" s="173" t="s">
        <v>195</v>
      </c>
    </row>
    <row r="575" spans="1:65" s="2" customFormat="1" ht="24.15" customHeight="1">
      <c r="A575" s="35"/>
      <c r="B575" s="143"/>
      <c r="C575" s="144" t="s">
        <v>1034</v>
      </c>
      <c r="D575" s="144" t="s">
        <v>197</v>
      </c>
      <c r="E575" s="145" t="s">
        <v>1035</v>
      </c>
      <c r="F575" s="146" t="s">
        <v>1036</v>
      </c>
      <c r="G575" s="147" t="s">
        <v>262</v>
      </c>
      <c r="H575" s="148">
        <v>17.149999999999999</v>
      </c>
      <c r="I575" s="149"/>
      <c r="J575" s="150">
        <f>ROUND(I575*H575,2)</f>
        <v>0</v>
      </c>
      <c r="K575" s="151"/>
      <c r="L575" s="36"/>
      <c r="M575" s="152" t="s">
        <v>3</v>
      </c>
      <c r="N575" s="153" t="s">
        <v>43</v>
      </c>
      <c r="O575" s="56"/>
      <c r="P575" s="154">
        <f>O575*H575</f>
        <v>0</v>
      </c>
      <c r="Q575" s="154">
        <v>4.0000000000000003E-5</v>
      </c>
      <c r="R575" s="154">
        <f>Q575*H575</f>
        <v>6.8599999999999998E-4</v>
      </c>
      <c r="S575" s="154">
        <v>0</v>
      </c>
      <c r="T575" s="155">
        <f>S575*H575</f>
        <v>0</v>
      </c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R575" s="156" t="s">
        <v>291</v>
      </c>
      <c r="AT575" s="156" t="s">
        <v>197</v>
      </c>
      <c r="AU575" s="156" t="s">
        <v>82</v>
      </c>
      <c r="AY575" s="20" t="s">
        <v>195</v>
      </c>
      <c r="BE575" s="157">
        <f>IF(N575="základní",J575,0)</f>
        <v>0</v>
      </c>
      <c r="BF575" s="157">
        <f>IF(N575="snížená",J575,0)</f>
        <v>0</v>
      </c>
      <c r="BG575" s="157">
        <f>IF(N575="zákl. přenesená",J575,0)</f>
        <v>0</v>
      </c>
      <c r="BH575" s="157">
        <f>IF(N575="sníž. přenesená",J575,0)</f>
        <v>0</v>
      </c>
      <c r="BI575" s="157">
        <f>IF(N575="nulová",J575,0)</f>
        <v>0</v>
      </c>
      <c r="BJ575" s="20" t="s">
        <v>80</v>
      </c>
      <c r="BK575" s="157">
        <f>ROUND(I575*H575,2)</f>
        <v>0</v>
      </c>
      <c r="BL575" s="20" t="s">
        <v>291</v>
      </c>
      <c r="BM575" s="156" t="s">
        <v>1037</v>
      </c>
    </row>
    <row r="576" spans="1:65" s="2" customFormat="1">
      <c r="A576" s="35"/>
      <c r="B576" s="36"/>
      <c r="C576" s="35"/>
      <c r="D576" s="158" t="s">
        <v>203</v>
      </c>
      <c r="E576" s="35"/>
      <c r="F576" s="159" t="s">
        <v>1038</v>
      </c>
      <c r="G576" s="35"/>
      <c r="H576" s="35"/>
      <c r="I576" s="160"/>
      <c r="J576" s="35"/>
      <c r="K576" s="35"/>
      <c r="L576" s="36"/>
      <c r="M576" s="161"/>
      <c r="N576" s="162"/>
      <c r="O576" s="56"/>
      <c r="P576" s="56"/>
      <c r="Q576" s="56"/>
      <c r="R576" s="56"/>
      <c r="S576" s="56"/>
      <c r="T576" s="57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T576" s="20" t="s">
        <v>203</v>
      </c>
      <c r="AU576" s="20" t="s">
        <v>82</v>
      </c>
    </row>
    <row r="577" spans="1:65" s="13" customFormat="1">
      <c r="B577" s="163"/>
      <c r="D577" s="164" t="s">
        <v>205</v>
      </c>
      <c r="E577" s="165" t="s">
        <v>3</v>
      </c>
      <c r="F577" s="166" t="s">
        <v>118</v>
      </c>
      <c r="H577" s="167">
        <v>17.149999999999999</v>
      </c>
      <c r="I577" s="168"/>
      <c r="L577" s="163"/>
      <c r="M577" s="169"/>
      <c r="N577" s="170"/>
      <c r="O577" s="170"/>
      <c r="P577" s="170"/>
      <c r="Q577" s="170"/>
      <c r="R577" s="170"/>
      <c r="S577" s="170"/>
      <c r="T577" s="171"/>
      <c r="AT577" s="165" t="s">
        <v>205</v>
      </c>
      <c r="AU577" s="165" t="s">
        <v>82</v>
      </c>
      <c r="AV577" s="13" t="s">
        <v>82</v>
      </c>
      <c r="AW577" s="13" t="s">
        <v>33</v>
      </c>
      <c r="AX577" s="13" t="s">
        <v>80</v>
      </c>
      <c r="AY577" s="165" t="s">
        <v>195</v>
      </c>
    </row>
    <row r="578" spans="1:65" s="2" customFormat="1" ht="24.15" customHeight="1">
      <c r="A578" s="35"/>
      <c r="B578" s="143"/>
      <c r="C578" s="144" t="s">
        <v>1039</v>
      </c>
      <c r="D578" s="144" t="s">
        <v>197</v>
      </c>
      <c r="E578" s="145" t="s">
        <v>1040</v>
      </c>
      <c r="F578" s="146" t="s">
        <v>1041</v>
      </c>
      <c r="G578" s="147" t="s">
        <v>262</v>
      </c>
      <c r="H578" s="148">
        <v>17.149999999999999</v>
      </c>
      <c r="I578" s="149"/>
      <c r="J578" s="150">
        <f>ROUND(I578*H578,2)</f>
        <v>0</v>
      </c>
      <c r="K578" s="151"/>
      <c r="L578" s="36"/>
      <c r="M578" s="152" t="s">
        <v>3</v>
      </c>
      <c r="N578" s="153" t="s">
        <v>43</v>
      </c>
      <c r="O578" s="56"/>
      <c r="P578" s="154">
        <f>O578*H578</f>
        <v>0</v>
      </c>
      <c r="Q578" s="154">
        <v>4.2999999999999999E-4</v>
      </c>
      <c r="R578" s="154">
        <f>Q578*H578</f>
        <v>7.3744999999999991E-3</v>
      </c>
      <c r="S578" s="154">
        <v>0</v>
      </c>
      <c r="T578" s="155">
        <f>S578*H578</f>
        <v>0</v>
      </c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R578" s="156" t="s">
        <v>291</v>
      </c>
      <c r="AT578" s="156" t="s">
        <v>197</v>
      </c>
      <c r="AU578" s="156" t="s">
        <v>82</v>
      </c>
      <c r="AY578" s="20" t="s">
        <v>195</v>
      </c>
      <c r="BE578" s="157">
        <f>IF(N578="základní",J578,0)</f>
        <v>0</v>
      </c>
      <c r="BF578" s="157">
        <f>IF(N578="snížená",J578,0)</f>
        <v>0</v>
      </c>
      <c r="BG578" s="157">
        <f>IF(N578="zákl. přenesená",J578,0)</f>
        <v>0</v>
      </c>
      <c r="BH578" s="157">
        <f>IF(N578="sníž. přenesená",J578,0)</f>
        <v>0</v>
      </c>
      <c r="BI578" s="157">
        <f>IF(N578="nulová",J578,0)</f>
        <v>0</v>
      </c>
      <c r="BJ578" s="20" t="s">
        <v>80</v>
      </c>
      <c r="BK578" s="157">
        <f>ROUND(I578*H578,2)</f>
        <v>0</v>
      </c>
      <c r="BL578" s="20" t="s">
        <v>291</v>
      </c>
      <c r="BM578" s="156" t="s">
        <v>1042</v>
      </c>
    </row>
    <row r="579" spans="1:65" s="2" customFormat="1">
      <c r="A579" s="35"/>
      <c r="B579" s="36"/>
      <c r="C579" s="35"/>
      <c r="D579" s="158" t="s">
        <v>203</v>
      </c>
      <c r="E579" s="35"/>
      <c r="F579" s="159" t="s">
        <v>1043</v>
      </c>
      <c r="G579" s="35"/>
      <c r="H579" s="35"/>
      <c r="I579" s="160"/>
      <c r="J579" s="35"/>
      <c r="K579" s="35"/>
      <c r="L579" s="36"/>
      <c r="M579" s="161"/>
      <c r="N579" s="162"/>
      <c r="O579" s="56"/>
      <c r="P579" s="56"/>
      <c r="Q579" s="56"/>
      <c r="R579" s="56"/>
      <c r="S579" s="56"/>
      <c r="T579" s="57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T579" s="20" t="s">
        <v>203</v>
      </c>
      <c r="AU579" s="20" t="s">
        <v>82</v>
      </c>
    </row>
    <row r="580" spans="1:65" s="13" customFormat="1">
      <c r="B580" s="163"/>
      <c r="D580" s="164" t="s">
        <v>205</v>
      </c>
      <c r="E580" s="165" t="s">
        <v>3</v>
      </c>
      <c r="F580" s="166" t="s">
        <v>118</v>
      </c>
      <c r="H580" s="167">
        <v>17.149999999999999</v>
      </c>
      <c r="I580" s="168"/>
      <c r="L580" s="163"/>
      <c r="M580" s="169"/>
      <c r="N580" s="170"/>
      <c r="O580" s="170"/>
      <c r="P580" s="170"/>
      <c r="Q580" s="170"/>
      <c r="R580" s="170"/>
      <c r="S580" s="170"/>
      <c r="T580" s="171"/>
      <c r="AT580" s="165" t="s">
        <v>205</v>
      </c>
      <c r="AU580" s="165" t="s">
        <v>82</v>
      </c>
      <c r="AV580" s="13" t="s">
        <v>82</v>
      </c>
      <c r="AW580" s="13" t="s">
        <v>33</v>
      </c>
      <c r="AX580" s="13" t="s">
        <v>80</v>
      </c>
      <c r="AY580" s="165" t="s">
        <v>195</v>
      </c>
    </row>
    <row r="581" spans="1:65" s="2" customFormat="1" ht="24.15" customHeight="1">
      <c r="A581" s="35"/>
      <c r="B581" s="143"/>
      <c r="C581" s="144" t="s">
        <v>1044</v>
      </c>
      <c r="D581" s="144" t="s">
        <v>197</v>
      </c>
      <c r="E581" s="145" t="s">
        <v>1045</v>
      </c>
      <c r="F581" s="146" t="s">
        <v>1046</v>
      </c>
      <c r="G581" s="147" t="s">
        <v>262</v>
      </c>
      <c r="H581" s="148">
        <v>17.149999999999999</v>
      </c>
      <c r="I581" s="149"/>
      <c r="J581" s="150">
        <f>ROUND(I581*H581,2)</f>
        <v>0</v>
      </c>
      <c r="K581" s="151"/>
      <c r="L581" s="36"/>
      <c r="M581" s="152" t="s">
        <v>3</v>
      </c>
      <c r="N581" s="153" t="s">
        <v>43</v>
      </c>
      <c r="O581" s="56"/>
      <c r="P581" s="154">
        <f>O581*H581</f>
        <v>0</v>
      </c>
      <c r="Q581" s="154">
        <v>2.9999999999999997E-4</v>
      </c>
      <c r="R581" s="154">
        <f>Q581*H581</f>
        <v>5.1449999999999994E-3</v>
      </c>
      <c r="S581" s="154">
        <v>0</v>
      </c>
      <c r="T581" s="155">
        <f>S581*H581</f>
        <v>0</v>
      </c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R581" s="156" t="s">
        <v>291</v>
      </c>
      <c r="AT581" s="156" t="s">
        <v>197</v>
      </c>
      <c r="AU581" s="156" t="s">
        <v>82</v>
      </c>
      <c r="AY581" s="20" t="s">
        <v>195</v>
      </c>
      <c r="BE581" s="157">
        <f>IF(N581="základní",J581,0)</f>
        <v>0</v>
      </c>
      <c r="BF581" s="157">
        <f>IF(N581="snížená",J581,0)</f>
        <v>0</v>
      </c>
      <c r="BG581" s="157">
        <f>IF(N581="zákl. přenesená",J581,0)</f>
        <v>0</v>
      </c>
      <c r="BH581" s="157">
        <f>IF(N581="sníž. přenesená",J581,0)</f>
        <v>0</v>
      </c>
      <c r="BI581" s="157">
        <f>IF(N581="nulová",J581,0)</f>
        <v>0</v>
      </c>
      <c r="BJ581" s="20" t="s">
        <v>80</v>
      </c>
      <c r="BK581" s="157">
        <f>ROUND(I581*H581,2)</f>
        <v>0</v>
      </c>
      <c r="BL581" s="20" t="s">
        <v>291</v>
      </c>
      <c r="BM581" s="156" t="s">
        <v>1047</v>
      </c>
    </row>
    <row r="582" spans="1:65" s="2" customFormat="1">
      <c r="A582" s="35"/>
      <c r="B582" s="36"/>
      <c r="C582" s="35"/>
      <c r="D582" s="158" t="s">
        <v>203</v>
      </c>
      <c r="E582" s="35"/>
      <c r="F582" s="159" t="s">
        <v>1048</v>
      </c>
      <c r="G582" s="35"/>
      <c r="H582" s="35"/>
      <c r="I582" s="160"/>
      <c r="J582" s="35"/>
      <c r="K582" s="35"/>
      <c r="L582" s="36"/>
      <c r="M582" s="161"/>
      <c r="N582" s="162"/>
      <c r="O582" s="56"/>
      <c r="P582" s="56"/>
      <c r="Q582" s="56"/>
      <c r="R582" s="56"/>
      <c r="S582" s="56"/>
      <c r="T582" s="57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T582" s="20" t="s">
        <v>203</v>
      </c>
      <c r="AU582" s="20" t="s">
        <v>82</v>
      </c>
    </row>
    <row r="583" spans="1:65" s="13" customFormat="1">
      <c r="B583" s="163"/>
      <c r="D583" s="164" t="s">
        <v>205</v>
      </c>
      <c r="E583" s="165" t="s">
        <v>3</v>
      </c>
      <c r="F583" s="166" t="s">
        <v>1049</v>
      </c>
      <c r="H583" s="167">
        <v>17.149999999999999</v>
      </c>
      <c r="I583" s="168"/>
      <c r="L583" s="163"/>
      <c r="M583" s="169"/>
      <c r="N583" s="170"/>
      <c r="O583" s="170"/>
      <c r="P583" s="170"/>
      <c r="Q583" s="170"/>
      <c r="R583" s="170"/>
      <c r="S583" s="170"/>
      <c r="T583" s="171"/>
      <c r="AT583" s="165" t="s">
        <v>205</v>
      </c>
      <c r="AU583" s="165" t="s">
        <v>82</v>
      </c>
      <c r="AV583" s="13" t="s">
        <v>82</v>
      </c>
      <c r="AW583" s="13" t="s">
        <v>33</v>
      </c>
      <c r="AX583" s="13" t="s">
        <v>72</v>
      </c>
      <c r="AY583" s="165" t="s">
        <v>195</v>
      </c>
    </row>
    <row r="584" spans="1:65" s="14" customFormat="1">
      <c r="B584" s="172"/>
      <c r="D584" s="164" t="s">
        <v>205</v>
      </c>
      <c r="E584" s="173" t="s">
        <v>118</v>
      </c>
      <c r="F584" s="174" t="s">
        <v>207</v>
      </c>
      <c r="H584" s="175">
        <v>17.149999999999999</v>
      </c>
      <c r="I584" s="176"/>
      <c r="L584" s="172"/>
      <c r="M584" s="177"/>
      <c r="N584" s="178"/>
      <c r="O584" s="178"/>
      <c r="P584" s="178"/>
      <c r="Q584" s="178"/>
      <c r="R584" s="178"/>
      <c r="S584" s="178"/>
      <c r="T584" s="179"/>
      <c r="AT584" s="173" t="s">
        <v>205</v>
      </c>
      <c r="AU584" s="173" t="s">
        <v>82</v>
      </c>
      <c r="AV584" s="14" t="s">
        <v>208</v>
      </c>
      <c r="AW584" s="14" t="s">
        <v>33</v>
      </c>
      <c r="AX584" s="14" t="s">
        <v>80</v>
      </c>
      <c r="AY584" s="173" t="s">
        <v>195</v>
      </c>
    </row>
    <row r="585" spans="1:65" s="2" customFormat="1" ht="24.15" customHeight="1">
      <c r="A585" s="35"/>
      <c r="B585" s="143"/>
      <c r="C585" s="144" t="s">
        <v>1050</v>
      </c>
      <c r="D585" s="144" t="s">
        <v>197</v>
      </c>
      <c r="E585" s="145" t="s">
        <v>1051</v>
      </c>
      <c r="F585" s="146" t="s">
        <v>1052</v>
      </c>
      <c r="G585" s="147" t="s">
        <v>262</v>
      </c>
      <c r="H585" s="148">
        <v>30.631</v>
      </c>
      <c r="I585" s="149"/>
      <c r="J585" s="150">
        <f>ROUND(I585*H585,2)</f>
        <v>0</v>
      </c>
      <c r="K585" s="151"/>
      <c r="L585" s="36"/>
      <c r="M585" s="152" t="s">
        <v>3</v>
      </c>
      <c r="N585" s="153" t="s">
        <v>43</v>
      </c>
      <c r="O585" s="56"/>
      <c r="P585" s="154">
        <f>O585*H585</f>
        <v>0</v>
      </c>
      <c r="Q585" s="154">
        <v>5.9999999999999995E-4</v>
      </c>
      <c r="R585" s="154">
        <f>Q585*H585</f>
        <v>1.8378599999999998E-2</v>
      </c>
      <c r="S585" s="154">
        <v>0</v>
      </c>
      <c r="T585" s="155">
        <f>S585*H585</f>
        <v>0</v>
      </c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R585" s="156" t="s">
        <v>291</v>
      </c>
      <c r="AT585" s="156" t="s">
        <v>197</v>
      </c>
      <c r="AU585" s="156" t="s">
        <v>82</v>
      </c>
      <c r="AY585" s="20" t="s">
        <v>195</v>
      </c>
      <c r="BE585" s="157">
        <f>IF(N585="základní",J585,0)</f>
        <v>0</v>
      </c>
      <c r="BF585" s="157">
        <f>IF(N585="snížená",J585,0)</f>
        <v>0</v>
      </c>
      <c r="BG585" s="157">
        <f>IF(N585="zákl. přenesená",J585,0)</f>
        <v>0</v>
      </c>
      <c r="BH585" s="157">
        <f>IF(N585="sníž. přenesená",J585,0)</f>
        <v>0</v>
      </c>
      <c r="BI585" s="157">
        <f>IF(N585="nulová",J585,0)</f>
        <v>0</v>
      </c>
      <c r="BJ585" s="20" t="s">
        <v>80</v>
      </c>
      <c r="BK585" s="157">
        <f>ROUND(I585*H585,2)</f>
        <v>0</v>
      </c>
      <c r="BL585" s="20" t="s">
        <v>291</v>
      </c>
      <c r="BM585" s="156" t="s">
        <v>1053</v>
      </c>
    </row>
    <row r="586" spans="1:65" s="2" customFormat="1">
      <c r="A586" s="35"/>
      <c r="B586" s="36"/>
      <c r="C586" s="35"/>
      <c r="D586" s="158" t="s">
        <v>203</v>
      </c>
      <c r="E586" s="35"/>
      <c r="F586" s="159" t="s">
        <v>1054</v>
      </c>
      <c r="G586" s="35"/>
      <c r="H586" s="35"/>
      <c r="I586" s="160"/>
      <c r="J586" s="35"/>
      <c r="K586" s="35"/>
      <c r="L586" s="36"/>
      <c r="M586" s="161"/>
      <c r="N586" s="162"/>
      <c r="O586" s="56"/>
      <c r="P586" s="56"/>
      <c r="Q586" s="56"/>
      <c r="R586" s="56"/>
      <c r="S586" s="56"/>
      <c r="T586" s="57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T586" s="20" t="s">
        <v>203</v>
      </c>
      <c r="AU586" s="20" t="s">
        <v>82</v>
      </c>
    </row>
    <row r="587" spans="1:65" s="13" customFormat="1">
      <c r="B587" s="163"/>
      <c r="D587" s="164" t="s">
        <v>205</v>
      </c>
      <c r="E587" s="165" t="s">
        <v>3</v>
      </c>
      <c r="F587" s="166" t="s">
        <v>1055</v>
      </c>
      <c r="H587" s="167">
        <v>7.76</v>
      </c>
      <c r="I587" s="168"/>
      <c r="L587" s="163"/>
      <c r="M587" s="169"/>
      <c r="N587" s="170"/>
      <c r="O587" s="170"/>
      <c r="P587" s="170"/>
      <c r="Q587" s="170"/>
      <c r="R587" s="170"/>
      <c r="S587" s="170"/>
      <c r="T587" s="171"/>
      <c r="AT587" s="165" t="s">
        <v>205</v>
      </c>
      <c r="AU587" s="165" t="s">
        <v>82</v>
      </c>
      <c r="AV587" s="13" t="s">
        <v>82</v>
      </c>
      <c r="AW587" s="13" t="s">
        <v>33</v>
      </c>
      <c r="AX587" s="13" t="s">
        <v>72</v>
      </c>
      <c r="AY587" s="165" t="s">
        <v>195</v>
      </c>
    </row>
    <row r="588" spans="1:65" s="13" customFormat="1">
      <c r="B588" s="163"/>
      <c r="D588" s="164" t="s">
        <v>205</v>
      </c>
      <c r="E588" s="165" t="s">
        <v>3</v>
      </c>
      <c r="F588" s="166" t="s">
        <v>1056</v>
      </c>
      <c r="H588" s="167">
        <v>3.5329999999999999</v>
      </c>
      <c r="I588" s="168"/>
      <c r="L588" s="163"/>
      <c r="M588" s="169"/>
      <c r="N588" s="170"/>
      <c r="O588" s="170"/>
      <c r="P588" s="170"/>
      <c r="Q588" s="170"/>
      <c r="R588" s="170"/>
      <c r="S588" s="170"/>
      <c r="T588" s="171"/>
      <c r="AT588" s="165" t="s">
        <v>205</v>
      </c>
      <c r="AU588" s="165" t="s">
        <v>82</v>
      </c>
      <c r="AV588" s="13" t="s">
        <v>82</v>
      </c>
      <c r="AW588" s="13" t="s">
        <v>33</v>
      </c>
      <c r="AX588" s="13" t="s">
        <v>72</v>
      </c>
      <c r="AY588" s="165" t="s">
        <v>195</v>
      </c>
    </row>
    <row r="589" spans="1:65" s="13" customFormat="1">
      <c r="B589" s="163"/>
      <c r="D589" s="164" t="s">
        <v>205</v>
      </c>
      <c r="E589" s="165" t="s">
        <v>3</v>
      </c>
      <c r="F589" s="166" t="s">
        <v>478</v>
      </c>
      <c r="H589" s="167">
        <v>0.749</v>
      </c>
      <c r="I589" s="168"/>
      <c r="L589" s="163"/>
      <c r="M589" s="169"/>
      <c r="N589" s="170"/>
      <c r="O589" s="170"/>
      <c r="P589" s="170"/>
      <c r="Q589" s="170"/>
      <c r="R589" s="170"/>
      <c r="S589" s="170"/>
      <c r="T589" s="171"/>
      <c r="AT589" s="165" t="s">
        <v>205</v>
      </c>
      <c r="AU589" s="165" t="s">
        <v>82</v>
      </c>
      <c r="AV589" s="13" t="s">
        <v>82</v>
      </c>
      <c r="AW589" s="13" t="s">
        <v>33</v>
      </c>
      <c r="AX589" s="13" t="s">
        <v>72</v>
      </c>
      <c r="AY589" s="165" t="s">
        <v>195</v>
      </c>
    </row>
    <row r="590" spans="1:65" s="13" customFormat="1">
      <c r="B590" s="163"/>
      <c r="D590" s="164" t="s">
        <v>205</v>
      </c>
      <c r="E590" s="165" t="s">
        <v>3</v>
      </c>
      <c r="F590" s="166" t="s">
        <v>1057</v>
      </c>
      <c r="H590" s="167">
        <v>18.588999999999999</v>
      </c>
      <c r="I590" s="168"/>
      <c r="L590" s="163"/>
      <c r="M590" s="169"/>
      <c r="N590" s="170"/>
      <c r="O590" s="170"/>
      <c r="P590" s="170"/>
      <c r="Q590" s="170"/>
      <c r="R590" s="170"/>
      <c r="S590" s="170"/>
      <c r="T590" s="171"/>
      <c r="AT590" s="165" t="s">
        <v>205</v>
      </c>
      <c r="AU590" s="165" t="s">
        <v>82</v>
      </c>
      <c r="AV590" s="13" t="s">
        <v>82</v>
      </c>
      <c r="AW590" s="13" t="s">
        <v>33</v>
      </c>
      <c r="AX590" s="13" t="s">
        <v>72</v>
      </c>
      <c r="AY590" s="165" t="s">
        <v>195</v>
      </c>
    </row>
    <row r="591" spans="1:65" s="14" customFormat="1">
      <c r="B591" s="172"/>
      <c r="D591" s="164" t="s">
        <v>205</v>
      </c>
      <c r="E591" s="173" t="s">
        <v>3</v>
      </c>
      <c r="F591" s="174" t="s">
        <v>207</v>
      </c>
      <c r="H591" s="175">
        <v>30.631</v>
      </c>
      <c r="I591" s="176"/>
      <c r="L591" s="172"/>
      <c r="M591" s="177"/>
      <c r="N591" s="178"/>
      <c r="O591" s="178"/>
      <c r="P591" s="178"/>
      <c r="Q591" s="178"/>
      <c r="R591" s="178"/>
      <c r="S591" s="178"/>
      <c r="T591" s="179"/>
      <c r="AT591" s="173" t="s">
        <v>205</v>
      </c>
      <c r="AU591" s="173" t="s">
        <v>82</v>
      </c>
      <c r="AV591" s="14" t="s">
        <v>208</v>
      </c>
      <c r="AW591" s="14" t="s">
        <v>33</v>
      </c>
      <c r="AX591" s="14" t="s">
        <v>80</v>
      </c>
      <c r="AY591" s="173" t="s">
        <v>195</v>
      </c>
    </row>
    <row r="592" spans="1:65" s="2" customFormat="1" ht="44.25" customHeight="1">
      <c r="A592" s="35"/>
      <c r="B592" s="143"/>
      <c r="C592" s="144" t="s">
        <v>1058</v>
      </c>
      <c r="D592" s="144" t="s">
        <v>197</v>
      </c>
      <c r="E592" s="145" t="s">
        <v>1059</v>
      </c>
      <c r="F592" s="146" t="s">
        <v>1060</v>
      </c>
      <c r="G592" s="147" t="s">
        <v>262</v>
      </c>
      <c r="H592" s="148">
        <v>188.9</v>
      </c>
      <c r="I592" s="149"/>
      <c r="J592" s="150">
        <f>ROUND(I592*H592,2)</f>
        <v>0</v>
      </c>
      <c r="K592" s="151"/>
      <c r="L592" s="36"/>
      <c r="M592" s="152" t="s">
        <v>3</v>
      </c>
      <c r="N592" s="153" t="s">
        <v>43</v>
      </c>
      <c r="O592" s="56"/>
      <c r="P592" s="154">
        <f>O592*H592</f>
        <v>0</v>
      </c>
      <c r="Q592" s="154">
        <v>1.4400000000000001E-3</v>
      </c>
      <c r="R592" s="154">
        <f>Q592*H592</f>
        <v>0.27201600000000004</v>
      </c>
      <c r="S592" s="154">
        <v>0</v>
      </c>
      <c r="T592" s="155">
        <f>S592*H592</f>
        <v>0</v>
      </c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R592" s="156" t="s">
        <v>291</v>
      </c>
      <c r="AT592" s="156" t="s">
        <v>197</v>
      </c>
      <c r="AU592" s="156" t="s">
        <v>82</v>
      </c>
      <c r="AY592" s="20" t="s">
        <v>195</v>
      </c>
      <c r="BE592" s="157">
        <f>IF(N592="základní",J592,0)</f>
        <v>0</v>
      </c>
      <c r="BF592" s="157">
        <f>IF(N592="snížená",J592,0)</f>
        <v>0</v>
      </c>
      <c r="BG592" s="157">
        <f>IF(N592="zákl. přenesená",J592,0)</f>
        <v>0</v>
      </c>
      <c r="BH592" s="157">
        <f>IF(N592="sníž. přenesená",J592,0)</f>
        <v>0</v>
      </c>
      <c r="BI592" s="157">
        <f>IF(N592="nulová",J592,0)</f>
        <v>0</v>
      </c>
      <c r="BJ592" s="20" t="s">
        <v>80</v>
      </c>
      <c r="BK592" s="157">
        <f>ROUND(I592*H592,2)</f>
        <v>0</v>
      </c>
      <c r="BL592" s="20" t="s">
        <v>291</v>
      </c>
      <c r="BM592" s="156" t="s">
        <v>1061</v>
      </c>
    </row>
    <row r="593" spans="1:65" s="2" customFormat="1">
      <c r="A593" s="35"/>
      <c r="B593" s="36"/>
      <c r="C593" s="35"/>
      <c r="D593" s="158" t="s">
        <v>203</v>
      </c>
      <c r="E593" s="35"/>
      <c r="F593" s="159" t="s">
        <v>1062</v>
      </c>
      <c r="G593" s="35"/>
      <c r="H593" s="35"/>
      <c r="I593" s="160"/>
      <c r="J593" s="35"/>
      <c r="K593" s="35"/>
      <c r="L593" s="36"/>
      <c r="M593" s="161"/>
      <c r="N593" s="162"/>
      <c r="O593" s="56"/>
      <c r="P593" s="56"/>
      <c r="Q593" s="56"/>
      <c r="R593" s="56"/>
      <c r="S593" s="56"/>
      <c r="T593" s="57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T593" s="20" t="s">
        <v>203</v>
      </c>
      <c r="AU593" s="20" t="s">
        <v>82</v>
      </c>
    </row>
    <row r="594" spans="1:65" s="13" customFormat="1">
      <c r="B594" s="163"/>
      <c r="D594" s="164" t="s">
        <v>205</v>
      </c>
      <c r="E594" s="165" t="s">
        <v>3</v>
      </c>
      <c r="F594" s="166" t="s">
        <v>988</v>
      </c>
      <c r="H594" s="167">
        <v>188.9</v>
      </c>
      <c r="I594" s="168"/>
      <c r="L594" s="163"/>
      <c r="M594" s="169"/>
      <c r="N594" s="170"/>
      <c r="O594" s="170"/>
      <c r="P594" s="170"/>
      <c r="Q594" s="170"/>
      <c r="R594" s="170"/>
      <c r="S594" s="170"/>
      <c r="T594" s="171"/>
      <c r="AT594" s="165" t="s">
        <v>205</v>
      </c>
      <c r="AU594" s="165" t="s">
        <v>82</v>
      </c>
      <c r="AV594" s="13" t="s">
        <v>82</v>
      </c>
      <c r="AW594" s="13" t="s">
        <v>33</v>
      </c>
      <c r="AX594" s="13" t="s">
        <v>80</v>
      </c>
      <c r="AY594" s="165" t="s">
        <v>195</v>
      </c>
    </row>
    <row r="595" spans="1:65" s="12" customFormat="1" ht="22.8" customHeight="1">
      <c r="B595" s="130"/>
      <c r="D595" s="131" t="s">
        <v>71</v>
      </c>
      <c r="E595" s="141" t="s">
        <v>1063</v>
      </c>
      <c r="F595" s="141" t="s">
        <v>1064</v>
      </c>
      <c r="I595" s="133"/>
      <c r="J595" s="142">
        <f>BK595</f>
        <v>0</v>
      </c>
      <c r="L595" s="130"/>
      <c r="M595" s="135"/>
      <c r="N595" s="136"/>
      <c r="O595" s="136"/>
      <c r="P595" s="137">
        <f>SUM(P596:P611)</f>
        <v>0</v>
      </c>
      <c r="Q595" s="136"/>
      <c r="R595" s="137">
        <f>SUM(R596:R611)</f>
        <v>0.74497765999999999</v>
      </c>
      <c r="S595" s="136"/>
      <c r="T595" s="138">
        <f>SUM(T596:T611)</f>
        <v>0.17996833000000001</v>
      </c>
      <c r="AR595" s="131" t="s">
        <v>82</v>
      </c>
      <c r="AT595" s="139" t="s">
        <v>71</v>
      </c>
      <c r="AU595" s="139" t="s">
        <v>80</v>
      </c>
      <c r="AY595" s="131" t="s">
        <v>195</v>
      </c>
      <c r="BK595" s="140">
        <f>SUM(BK596:BK611)</f>
        <v>0</v>
      </c>
    </row>
    <row r="596" spans="1:65" s="2" customFormat="1" ht="24.15" customHeight="1">
      <c r="A596" s="35"/>
      <c r="B596" s="143"/>
      <c r="C596" s="144" t="s">
        <v>1065</v>
      </c>
      <c r="D596" s="144" t="s">
        <v>197</v>
      </c>
      <c r="E596" s="145" t="s">
        <v>1066</v>
      </c>
      <c r="F596" s="146" t="s">
        <v>1067</v>
      </c>
      <c r="G596" s="147" t="s">
        <v>262</v>
      </c>
      <c r="H596" s="148">
        <v>580.54300000000001</v>
      </c>
      <c r="I596" s="149"/>
      <c r="J596" s="150">
        <f>ROUND(I596*H596,2)</f>
        <v>0</v>
      </c>
      <c r="K596" s="151"/>
      <c r="L596" s="36"/>
      <c r="M596" s="152" t="s">
        <v>3</v>
      </c>
      <c r="N596" s="153" t="s">
        <v>43</v>
      </c>
      <c r="O596" s="56"/>
      <c r="P596" s="154">
        <f>O596*H596</f>
        <v>0</v>
      </c>
      <c r="Q596" s="154">
        <v>1E-3</v>
      </c>
      <c r="R596" s="154">
        <f>Q596*H596</f>
        <v>0.58054300000000003</v>
      </c>
      <c r="S596" s="154">
        <v>3.1E-4</v>
      </c>
      <c r="T596" s="155">
        <f>S596*H596</f>
        <v>0.17996833000000001</v>
      </c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R596" s="156" t="s">
        <v>291</v>
      </c>
      <c r="AT596" s="156" t="s">
        <v>197</v>
      </c>
      <c r="AU596" s="156" t="s">
        <v>82</v>
      </c>
      <c r="AY596" s="20" t="s">
        <v>195</v>
      </c>
      <c r="BE596" s="157">
        <f>IF(N596="základní",J596,0)</f>
        <v>0</v>
      </c>
      <c r="BF596" s="157">
        <f>IF(N596="snížená",J596,0)</f>
        <v>0</v>
      </c>
      <c r="BG596" s="157">
        <f>IF(N596="zákl. přenesená",J596,0)</f>
        <v>0</v>
      </c>
      <c r="BH596" s="157">
        <f>IF(N596="sníž. přenesená",J596,0)</f>
        <v>0</v>
      </c>
      <c r="BI596" s="157">
        <f>IF(N596="nulová",J596,0)</f>
        <v>0</v>
      </c>
      <c r="BJ596" s="20" t="s">
        <v>80</v>
      </c>
      <c r="BK596" s="157">
        <f>ROUND(I596*H596,2)</f>
        <v>0</v>
      </c>
      <c r="BL596" s="20" t="s">
        <v>291</v>
      </c>
      <c r="BM596" s="156" t="s">
        <v>1068</v>
      </c>
    </row>
    <row r="597" spans="1:65" s="2" customFormat="1">
      <c r="A597" s="35"/>
      <c r="B597" s="36"/>
      <c r="C597" s="35"/>
      <c r="D597" s="158" t="s">
        <v>203</v>
      </c>
      <c r="E597" s="35"/>
      <c r="F597" s="159" t="s">
        <v>1069</v>
      </c>
      <c r="G597" s="35"/>
      <c r="H597" s="35"/>
      <c r="I597" s="160"/>
      <c r="J597" s="35"/>
      <c r="K597" s="35"/>
      <c r="L597" s="36"/>
      <c r="M597" s="161"/>
      <c r="N597" s="162"/>
      <c r="O597" s="56"/>
      <c r="P597" s="56"/>
      <c r="Q597" s="56"/>
      <c r="R597" s="56"/>
      <c r="S597" s="56"/>
      <c r="T597" s="57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T597" s="20" t="s">
        <v>203</v>
      </c>
      <c r="AU597" s="20" t="s">
        <v>82</v>
      </c>
    </row>
    <row r="598" spans="1:65" s="13" customFormat="1">
      <c r="B598" s="163"/>
      <c r="D598" s="164" t="s">
        <v>205</v>
      </c>
      <c r="E598" s="165" t="s">
        <v>3</v>
      </c>
      <c r="F598" s="166" t="s">
        <v>1070</v>
      </c>
      <c r="H598" s="167">
        <v>580.54300000000001</v>
      </c>
      <c r="I598" s="168"/>
      <c r="L598" s="163"/>
      <c r="M598" s="169"/>
      <c r="N598" s="170"/>
      <c r="O598" s="170"/>
      <c r="P598" s="170"/>
      <c r="Q598" s="170"/>
      <c r="R598" s="170"/>
      <c r="S598" s="170"/>
      <c r="T598" s="171"/>
      <c r="AT598" s="165" t="s">
        <v>205</v>
      </c>
      <c r="AU598" s="165" t="s">
        <v>82</v>
      </c>
      <c r="AV598" s="13" t="s">
        <v>82</v>
      </c>
      <c r="AW598" s="13" t="s">
        <v>33</v>
      </c>
      <c r="AX598" s="13" t="s">
        <v>80</v>
      </c>
      <c r="AY598" s="165" t="s">
        <v>195</v>
      </c>
    </row>
    <row r="599" spans="1:65" s="2" customFormat="1" ht="44.25" customHeight="1">
      <c r="A599" s="35"/>
      <c r="B599" s="143"/>
      <c r="C599" s="144" t="s">
        <v>1071</v>
      </c>
      <c r="D599" s="144" t="s">
        <v>197</v>
      </c>
      <c r="E599" s="145" t="s">
        <v>1072</v>
      </c>
      <c r="F599" s="146" t="s">
        <v>1073</v>
      </c>
      <c r="G599" s="147" t="s">
        <v>262</v>
      </c>
      <c r="H599" s="148">
        <v>632.44100000000003</v>
      </c>
      <c r="I599" s="149"/>
      <c r="J599" s="150">
        <f>ROUND(I599*H599,2)</f>
        <v>0</v>
      </c>
      <c r="K599" s="151"/>
      <c r="L599" s="36"/>
      <c r="M599" s="152" t="s">
        <v>3</v>
      </c>
      <c r="N599" s="153" t="s">
        <v>43</v>
      </c>
      <c r="O599" s="56"/>
      <c r="P599" s="154">
        <f>O599*H599</f>
        <v>0</v>
      </c>
      <c r="Q599" s="154">
        <v>2.5999999999999998E-4</v>
      </c>
      <c r="R599" s="154">
        <f>Q599*H599</f>
        <v>0.16443465999999998</v>
      </c>
      <c r="S599" s="154">
        <v>0</v>
      </c>
      <c r="T599" s="155">
        <f>S599*H599</f>
        <v>0</v>
      </c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R599" s="156" t="s">
        <v>291</v>
      </c>
      <c r="AT599" s="156" t="s">
        <v>197</v>
      </c>
      <c r="AU599" s="156" t="s">
        <v>82</v>
      </c>
      <c r="AY599" s="20" t="s">
        <v>195</v>
      </c>
      <c r="BE599" s="157">
        <f>IF(N599="základní",J599,0)</f>
        <v>0</v>
      </c>
      <c r="BF599" s="157">
        <f>IF(N599="snížená",J599,0)</f>
        <v>0</v>
      </c>
      <c r="BG599" s="157">
        <f>IF(N599="zákl. přenesená",J599,0)</f>
        <v>0</v>
      </c>
      <c r="BH599" s="157">
        <f>IF(N599="sníž. přenesená",J599,0)</f>
        <v>0</v>
      </c>
      <c r="BI599" s="157">
        <f>IF(N599="nulová",J599,0)</f>
        <v>0</v>
      </c>
      <c r="BJ599" s="20" t="s">
        <v>80</v>
      </c>
      <c r="BK599" s="157">
        <f>ROUND(I599*H599,2)</f>
        <v>0</v>
      </c>
      <c r="BL599" s="20" t="s">
        <v>291</v>
      </c>
      <c r="BM599" s="156" t="s">
        <v>1074</v>
      </c>
    </row>
    <row r="600" spans="1:65" s="2" customFormat="1">
      <c r="A600" s="35"/>
      <c r="B600" s="36"/>
      <c r="C600" s="35"/>
      <c r="D600" s="158" t="s">
        <v>203</v>
      </c>
      <c r="E600" s="35"/>
      <c r="F600" s="159" t="s">
        <v>1075</v>
      </c>
      <c r="G600" s="35"/>
      <c r="H600" s="35"/>
      <c r="I600" s="160"/>
      <c r="J600" s="35"/>
      <c r="K600" s="35"/>
      <c r="L600" s="36"/>
      <c r="M600" s="161"/>
      <c r="N600" s="162"/>
      <c r="O600" s="56"/>
      <c r="P600" s="56"/>
      <c r="Q600" s="56"/>
      <c r="R600" s="56"/>
      <c r="S600" s="56"/>
      <c r="T600" s="57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T600" s="20" t="s">
        <v>203</v>
      </c>
      <c r="AU600" s="20" t="s">
        <v>82</v>
      </c>
    </row>
    <row r="601" spans="1:65" s="13" customFormat="1">
      <c r="B601" s="163"/>
      <c r="D601" s="164" t="s">
        <v>205</v>
      </c>
      <c r="E601" s="165" t="s">
        <v>3</v>
      </c>
      <c r="F601" s="166" t="s">
        <v>1076</v>
      </c>
      <c r="H601" s="167">
        <v>12.081</v>
      </c>
      <c r="I601" s="168"/>
      <c r="L601" s="163"/>
      <c r="M601" s="169"/>
      <c r="N601" s="170"/>
      <c r="O601" s="170"/>
      <c r="P601" s="170"/>
      <c r="Q601" s="170"/>
      <c r="R601" s="170"/>
      <c r="S601" s="170"/>
      <c r="T601" s="171"/>
      <c r="AT601" s="165" t="s">
        <v>205</v>
      </c>
      <c r="AU601" s="165" t="s">
        <v>82</v>
      </c>
      <c r="AV601" s="13" t="s">
        <v>82</v>
      </c>
      <c r="AW601" s="13" t="s">
        <v>33</v>
      </c>
      <c r="AX601" s="13" t="s">
        <v>72</v>
      </c>
      <c r="AY601" s="165" t="s">
        <v>195</v>
      </c>
    </row>
    <row r="602" spans="1:65" s="13" customFormat="1">
      <c r="B602" s="163"/>
      <c r="D602" s="164" t="s">
        <v>205</v>
      </c>
      <c r="E602" s="165" t="s">
        <v>3</v>
      </c>
      <c r="F602" s="166" t="s">
        <v>1077</v>
      </c>
      <c r="H602" s="167">
        <v>2.355</v>
      </c>
      <c r="I602" s="168"/>
      <c r="L602" s="163"/>
      <c r="M602" s="169"/>
      <c r="N602" s="170"/>
      <c r="O602" s="170"/>
      <c r="P602" s="170"/>
      <c r="Q602" s="170"/>
      <c r="R602" s="170"/>
      <c r="S602" s="170"/>
      <c r="T602" s="171"/>
      <c r="AT602" s="165" t="s">
        <v>205</v>
      </c>
      <c r="AU602" s="165" t="s">
        <v>82</v>
      </c>
      <c r="AV602" s="13" t="s">
        <v>82</v>
      </c>
      <c r="AW602" s="13" t="s">
        <v>33</v>
      </c>
      <c r="AX602" s="13" t="s">
        <v>72</v>
      </c>
      <c r="AY602" s="165" t="s">
        <v>195</v>
      </c>
    </row>
    <row r="603" spans="1:65" s="13" customFormat="1" ht="20.399999999999999">
      <c r="B603" s="163"/>
      <c r="D603" s="164" t="s">
        <v>205</v>
      </c>
      <c r="E603" s="165" t="s">
        <v>3</v>
      </c>
      <c r="F603" s="166" t="s">
        <v>1078</v>
      </c>
      <c r="H603" s="167">
        <v>154.727</v>
      </c>
      <c r="I603" s="168"/>
      <c r="L603" s="163"/>
      <c r="M603" s="169"/>
      <c r="N603" s="170"/>
      <c r="O603" s="170"/>
      <c r="P603" s="170"/>
      <c r="Q603" s="170"/>
      <c r="R603" s="170"/>
      <c r="S603" s="170"/>
      <c r="T603" s="171"/>
      <c r="AT603" s="165" t="s">
        <v>205</v>
      </c>
      <c r="AU603" s="165" t="s">
        <v>82</v>
      </c>
      <c r="AV603" s="13" t="s">
        <v>82</v>
      </c>
      <c r="AW603" s="13" t="s">
        <v>33</v>
      </c>
      <c r="AX603" s="13" t="s">
        <v>72</v>
      </c>
      <c r="AY603" s="165" t="s">
        <v>195</v>
      </c>
    </row>
    <row r="604" spans="1:65" s="13" customFormat="1" ht="20.399999999999999">
      <c r="B604" s="163"/>
      <c r="D604" s="164" t="s">
        <v>205</v>
      </c>
      <c r="E604" s="165" t="s">
        <v>3</v>
      </c>
      <c r="F604" s="166" t="s">
        <v>1079</v>
      </c>
      <c r="H604" s="167">
        <v>178.149</v>
      </c>
      <c r="I604" s="168"/>
      <c r="L604" s="163"/>
      <c r="M604" s="169"/>
      <c r="N604" s="170"/>
      <c r="O604" s="170"/>
      <c r="P604" s="170"/>
      <c r="Q604" s="170"/>
      <c r="R604" s="170"/>
      <c r="S604" s="170"/>
      <c r="T604" s="171"/>
      <c r="AT604" s="165" t="s">
        <v>205</v>
      </c>
      <c r="AU604" s="165" t="s">
        <v>82</v>
      </c>
      <c r="AV604" s="13" t="s">
        <v>82</v>
      </c>
      <c r="AW604" s="13" t="s">
        <v>33</v>
      </c>
      <c r="AX604" s="13" t="s">
        <v>72</v>
      </c>
      <c r="AY604" s="165" t="s">
        <v>195</v>
      </c>
    </row>
    <row r="605" spans="1:65" s="13" customFormat="1">
      <c r="B605" s="163"/>
      <c r="D605" s="164" t="s">
        <v>205</v>
      </c>
      <c r="E605" s="165" t="s">
        <v>3</v>
      </c>
      <c r="F605" s="166" t="s">
        <v>1080</v>
      </c>
      <c r="H605" s="167">
        <v>13.222</v>
      </c>
      <c r="I605" s="168"/>
      <c r="L605" s="163"/>
      <c r="M605" s="169"/>
      <c r="N605" s="170"/>
      <c r="O605" s="170"/>
      <c r="P605" s="170"/>
      <c r="Q605" s="170"/>
      <c r="R605" s="170"/>
      <c r="S605" s="170"/>
      <c r="T605" s="171"/>
      <c r="AT605" s="165" t="s">
        <v>205</v>
      </c>
      <c r="AU605" s="165" t="s">
        <v>82</v>
      </c>
      <c r="AV605" s="13" t="s">
        <v>82</v>
      </c>
      <c r="AW605" s="13" t="s">
        <v>33</v>
      </c>
      <c r="AX605" s="13" t="s">
        <v>72</v>
      </c>
      <c r="AY605" s="165" t="s">
        <v>195</v>
      </c>
    </row>
    <row r="606" spans="1:65" s="13" customFormat="1">
      <c r="B606" s="163"/>
      <c r="D606" s="164" t="s">
        <v>205</v>
      </c>
      <c r="E606" s="165" t="s">
        <v>3</v>
      </c>
      <c r="F606" s="166" t="s">
        <v>1081</v>
      </c>
      <c r="H606" s="167">
        <v>7.1870000000000003</v>
      </c>
      <c r="I606" s="168"/>
      <c r="L606" s="163"/>
      <c r="M606" s="169"/>
      <c r="N606" s="170"/>
      <c r="O606" s="170"/>
      <c r="P606" s="170"/>
      <c r="Q606" s="170"/>
      <c r="R606" s="170"/>
      <c r="S606" s="170"/>
      <c r="T606" s="171"/>
      <c r="AT606" s="165" t="s">
        <v>205</v>
      </c>
      <c r="AU606" s="165" t="s">
        <v>82</v>
      </c>
      <c r="AV606" s="13" t="s">
        <v>82</v>
      </c>
      <c r="AW606" s="13" t="s">
        <v>33</v>
      </c>
      <c r="AX606" s="13" t="s">
        <v>72</v>
      </c>
      <c r="AY606" s="165" t="s">
        <v>195</v>
      </c>
    </row>
    <row r="607" spans="1:65" s="13" customFormat="1">
      <c r="B607" s="163"/>
      <c r="D607" s="164" t="s">
        <v>205</v>
      </c>
      <c r="E607" s="165" t="s">
        <v>3</v>
      </c>
      <c r="F607" s="166" t="s">
        <v>1082</v>
      </c>
      <c r="H607" s="167">
        <v>22.684000000000001</v>
      </c>
      <c r="I607" s="168"/>
      <c r="L607" s="163"/>
      <c r="M607" s="169"/>
      <c r="N607" s="170"/>
      <c r="O607" s="170"/>
      <c r="P607" s="170"/>
      <c r="Q607" s="170"/>
      <c r="R607" s="170"/>
      <c r="S607" s="170"/>
      <c r="T607" s="171"/>
      <c r="AT607" s="165" t="s">
        <v>205</v>
      </c>
      <c r="AU607" s="165" t="s">
        <v>82</v>
      </c>
      <c r="AV607" s="13" t="s">
        <v>82</v>
      </c>
      <c r="AW607" s="13" t="s">
        <v>33</v>
      </c>
      <c r="AX607" s="13" t="s">
        <v>72</v>
      </c>
      <c r="AY607" s="165" t="s">
        <v>195</v>
      </c>
    </row>
    <row r="608" spans="1:65" s="13" customFormat="1">
      <c r="B608" s="163"/>
      <c r="D608" s="164" t="s">
        <v>205</v>
      </c>
      <c r="E608" s="165" t="s">
        <v>3</v>
      </c>
      <c r="F608" s="166" t="s">
        <v>1083</v>
      </c>
      <c r="H608" s="167">
        <v>18.754000000000001</v>
      </c>
      <c r="I608" s="168"/>
      <c r="L608" s="163"/>
      <c r="M608" s="169"/>
      <c r="N608" s="170"/>
      <c r="O608" s="170"/>
      <c r="P608" s="170"/>
      <c r="Q608" s="170"/>
      <c r="R608" s="170"/>
      <c r="S608" s="170"/>
      <c r="T608" s="171"/>
      <c r="AT608" s="165" t="s">
        <v>205</v>
      </c>
      <c r="AU608" s="165" t="s">
        <v>82</v>
      </c>
      <c r="AV608" s="13" t="s">
        <v>82</v>
      </c>
      <c r="AW608" s="13" t="s">
        <v>33</v>
      </c>
      <c r="AX608" s="13" t="s">
        <v>72</v>
      </c>
      <c r="AY608" s="165" t="s">
        <v>195</v>
      </c>
    </row>
    <row r="609" spans="1:65" s="13" customFormat="1">
      <c r="B609" s="163"/>
      <c r="D609" s="164" t="s">
        <v>205</v>
      </c>
      <c r="E609" s="165" t="s">
        <v>3</v>
      </c>
      <c r="F609" s="166" t="s">
        <v>391</v>
      </c>
      <c r="H609" s="167">
        <v>188.9</v>
      </c>
      <c r="I609" s="168"/>
      <c r="L609" s="163"/>
      <c r="M609" s="169"/>
      <c r="N609" s="170"/>
      <c r="O609" s="170"/>
      <c r="P609" s="170"/>
      <c r="Q609" s="170"/>
      <c r="R609" s="170"/>
      <c r="S609" s="170"/>
      <c r="T609" s="171"/>
      <c r="AT609" s="165" t="s">
        <v>205</v>
      </c>
      <c r="AU609" s="165" t="s">
        <v>82</v>
      </c>
      <c r="AV609" s="13" t="s">
        <v>82</v>
      </c>
      <c r="AW609" s="13" t="s">
        <v>33</v>
      </c>
      <c r="AX609" s="13" t="s">
        <v>72</v>
      </c>
      <c r="AY609" s="165" t="s">
        <v>195</v>
      </c>
    </row>
    <row r="610" spans="1:65" s="13" customFormat="1">
      <c r="B610" s="163"/>
      <c r="D610" s="164" t="s">
        <v>205</v>
      </c>
      <c r="E610" s="165" t="s">
        <v>3</v>
      </c>
      <c r="F610" s="166" t="s">
        <v>392</v>
      </c>
      <c r="H610" s="167">
        <v>34.381999999999998</v>
      </c>
      <c r="I610" s="168"/>
      <c r="L610" s="163"/>
      <c r="M610" s="169"/>
      <c r="N610" s="170"/>
      <c r="O610" s="170"/>
      <c r="P610" s="170"/>
      <c r="Q610" s="170"/>
      <c r="R610" s="170"/>
      <c r="S610" s="170"/>
      <c r="T610" s="171"/>
      <c r="AT610" s="165" t="s">
        <v>205</v>
      </c>
      <c r="AU610" s="165" t="s">
        <v>82</v>
      </c>
      <c r="AV610" s="13" t="s">
        <v>82</v>
      </c>
      <c r="AW610" s="13" t="s">
        <v>33</v>
      </c>
      <c r="AX610" s="13" t="s">
        <v>72</v>
      </c>
      <c r="AY610" s="165" t="s">
        <v>195</v>
      </c>
    </row>
    <row r="611" spans="1:65" s="14" customFormat="1">
      <c r="B611" s="172"/>
      <c r="D611" s="164" t="s">
        <v>205</v>
      </c>
      <c r="E611" s="173" t="s">
        <v>143</v>
      </c>
      <c r="F611" s="174" t="s">
        <v>207</v>
      </c>
      <c r="H611" s="175">
        <v>632.44100000000003</v>
      </c>
      <c r="I611" s="176"/>
      <c r="L611" s="172"/>
      <c r="M611" s="177"/>
      <c r="N611" s="178"/>
      <c r="O611" s="178"/>
      <c r="P611" s="178"/>
      <c r="Q611" s="178"/>
      <c r="R611" s="178"/>
      <c r="S611" s="178"/>
      <c r="T611" s="179"/>
      <c r="AT611" s="173" t="s">
        <v>205</v>
      </c>
      <c r="AU611" s="173" t="s">
        <v>82</v>
      </c>
      <c r="AV611" s="14" t="s">
        <v>208</v>
      </c>
      <c r="AW611" s="14" t="s">
        <v>33</v>
      </c>
      <c r="AX611" s="14" t="s">
        <v>80</v>
      </c>
      <c r="AY611" s="173" t="s">
        <v>195</v>
      </c>
    </row>
    <row r="612" spans="1:65" s="12" customFormat="1" ht="25.95" customHeight="1">
      <c r="B612" s="130"/>
      <c r="D612" s="131" t="s">
        <v>71</v>
      </c>
      <c r="E612" s="132" t="s">
        <v>241</v>
      </c>
      <c r="F612" s="132" t="s">
        <v>1084</v>
      </c>
      <c r="I612" s="133"/>
      <c r="J612" s="134">
        <f>BK612</f>
        <v>0</v>
      </c>
      <c r="L612" s="130"/>
      <c r="M612" s="135"/>
      <c r="N612" s="136"/>
      <c r="O612" s="136"/>
      <c r="P612" s="137">
        <f>P613</f>
        <v>0</v>
      </c>
      <c r="Q612" s="136"/>
      <c r="R612" s="137">
        <f>R613</f>
        <v>0</v>
      </c>
      <c r="S612" s="136"/>
      <c r="T612" s="138">
        <f>T613</f>
        <v>0</v>
      </c>
      <c r="AR612" s="131" t="s">
        <v>208</v>
      </c>
      <c r="AT612" s="139" t="s">
        <v>71</v>
      </c>
      <c r="AU612" s="139" t="s">
        <v>72</v>
      </c>
      <c r="AY612" s="131" t="s">
        <v>195</v>
      </c>
      <c r="BK612" s="140">
        <f>BK613</f>
        <v>0</v>
      </c>
    </row>
    <row r="613" spans="1:65" s="12" customFormat="1" ht="22.8" customHeight="1">
      <c r="B613" s="130"/>
      <c r="D613" s="131" t="s">
        <v>71</v>
      </c>
      <c r="E613" s="141" t="s">
        <v>1085</v>
      </c>
      <c r="F613" s="141" t="s">
        <v>1086</v>
      </c>
      <c r="I613" s="133"/>
      <c r="J613" s="142">
        <f>BK613</f>
        <v>0</v>
      </c>
      <c r="L613" s="130"/>
      <c r="M613" s="135"/>
      <c r="N613" s="136"/>
      <c r="O613" s="136"/>
      <c r="P613" s="137">
        <f>P614</f>
        <v>0</v>
      </c>
      <c r="Q613" s="136"/>
      <c r="R613" s="137">
        <f>R614</f>
        <v>0</v>
      </c>
      <c r="S613" s="136"/>
      <c r="T613" s="138">
        <f>T614</f>
        <v>0</v>
      </c>
      <c r="AR613" s="131" t="s">
        <v>208</v>
      </c>
      <c r="AT613" s="139" t="s">
        <v>71</v>
      </c>
      <c r="AU613" s="139" t="s">
        <v>80</v>
      </c>
      <c r="AY613" s="131" t="s">
        <v>195</v>
      </c>
      <c r="BK613" s="140">
        <f>BK614</f>
        <v>0</v>
      </c>
    </row>
    <row r="614" spans="1:65" s="2" customFormat="1" ht="16.5" customHeight="1">
      <c r="A614" s="35"/>
      <c r="B614" s="143"/>
      <c r="C614" s="144" t="s">
        <v>1087</v>
      </c>
      <c r="D614" s="144" t="s">
        <v>197</v>
      </c>
      <c r="E614" s="145" t="s">
        <v>1088</v>
      </c>
      <c r="F614" s="146" t="s">
        <v>1089</v>
      </c>
      <c r="G614" s="147" t="s">
        <v>814</v>
      </c>
      <c r="H614" s="148">
        <v>1</v>
      </c>
      <c r="I614" s="149">
        <f>'D3-ESIL'!H45</f>
        <v>0</v>
      </c>
      <c r="J614" s="150">
        <f>ROUND(I614*H614,2)</f>
        <v>0</v>
      </c>
      <c r="K614" s="151"/>
      <c r="L614" s="36"/>
      <c r="M614" s="208" t="s">
        <v>3</v>
      </c>
      <c r="N614" s="209" t="s">
        <v>43</v>
      </c>
      <c r="O614" s="210"/>
      <c r="P614" s="211">
        <f>O614*H614</f>
        <v>0</v>
      </c>
      <c r="Q614" s="211">
        <v>0</v>
      </c>
      <c r="R614" s="211">
        <f>Q614*H614</f>
        <v>0</v>
      </c>
      <c r="S614" s="211">
        <v>0</v>
      </c>
      <c r="T614" s="212">
        <f>S614*H614</f>
        <v>0</v>
      </c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R614" s="156" t="s">
        <v>580</v>
      </c>
      <c r="AT614" s="156" t="s">
        <v>197</v>
      </c>
      <c r="AU614" s="156" t="s">
        <v>82</v>
      </c>
      <c r="AY614" s="20" t="s">
        <v>195</v>
      </c>
      <c r="BE614" s="157">
        <f>IF(N614="základní",J614,0)</f>
        <v>0</v>
      </c>
      <c r="BF614" s="157">
        <f>IF(N614="snížená",J614,0)</f>
        <v>0</v>
      </c>
      <c r="BG614" s="157">
        <f>IF(N614="zákl. přenesená",J614,0)</f>
        <v>0</v>
      </c>
      <c r="BH614" s="157">
        <f>IF(N614="sníž. přenesená",J614,0)</f>
        <v>0</v>
      </c>
      <c r="BI614" s="157">
        <f>IF(N614="nulová",J614,0)</f>
        <v>0</v>
      </c>
      <c r="BJ614" s="20" t="s">
        <v>80</v>
      </c>
      <c r="BK614" s="157">
        <f>ROUND(I614*H614,2)</f>
        <v>0</v>
      </c>
      <c r="BL614" s="20" t="s">
        <v>580</v>
      </c>
      <c r="BM614" s="156" t="s">
        <v>1090</v>
      </c>
    </row>
    <row r="615" spans="1:65" s="2" customFormat="1" ht="6.9" customHeight="1">
      <c r="A615" s="35"/>
      <c r="B615" s="45"/>
      <c r="C615" s="46"/>
      <c r="D615" s="46"/>
      <c r="E615" s="46"/>
      <c r="F615" s="46"/>
      <c r="G615" s="46"/>
      <c r="H615" s="46"/>
      <c r="I615" s="46"/>
      <c r="J615" s="46"/>
      <c r="K615" s="46"/>
      <c r="L615" s="36"/>
      <c r="M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</row>
  </sheetData>
  <autoFilter ref="C101:K614"/>
  <mergeCells count="9">
    <mergeCell ref="E50:H50"/>
    <mergeCell ref="E92:H92"/>
    <mergeCell ref="E94:H94"/>
    <mergeCell ref="L2:V2"/>
    <mergeCell ref="E7:H7"/>
    <mergeCell ref="E9:H9"/>
    <mergeCell ref="E18:H18"/>
    <mergeCell ref="E27:H27"/>
    <mergeCell ref="E48:H48"/>
  </mergeCells>
  <hyperlinks>
    <hyperlink ref="F106" r:id="rId1"/>
    <hyperlink ref="F110" r:id="rId2"/>
    <hyperlink ref="F114" r:id="rId3"/>
    <hyperlink ref="F117" r:id="rId4"/>
    <hyperlink ref="F121" r:id="rId5"/>
    <hyperlink ref="F124" r:id="rId6"/>
    <hyperlink ref="F127" r:id="rId7"/>
    <hyperlink ref="F135" r:id="rId8"/>
    <hyperlink ref="F139" r:id="rId9"/>
    <hyperlink ref="F142" r:id="rId10"/>
    <hyperlink ref="F147" r:id="rId11"/>
    <hyperlink ref="F150" r:id="rId12"/>
    <hyperlink ref="F153" r:id="rId13"/>
    <hyperlink ref="F157" r:id="rId14"/>
    <hyperlink ref="F160" r:id="rId15"/>
    <hyperlink ref="F166" r:id="rId16"/>
    <hyperlink ref="F171" r:id="rId17"/>
    <hyperlink ref="F176" r:id="rId18"/>
    <hyperlink ref="F179" r:id="rId19"/>
    <hyperlink ref="F183" r:id="rId20"/>
    <hyperlink ref="F186" r:id="rId21"/>
    <hyperlink ref="F189" r:id="rId22"/>
    <hyperlink ref="F193" r:id="rId23"/>
    <hyperlink ref="F196" r:id="rId24"/>
    <hyperlink ref="F200" r:id="rId25"/>
    <hyperlink ref="F205" r:id="rId26"/>
    <hyperlink ref="F208" r:id="rId27"/>
    <hyperlink ref="F215" r:id="rId28"/>
    <hyperlink ref="F220" r:id="rId29"/>
    <hyperlink ref="F223" r:id="rId30"/>
    <hyperlink ref="F226" r:id="rId31"/>
    <hyperlink ref="F229" r:id="rId32"/>
    <hyperlink ref="F232" r:id="rId33"/>
    <hyperlink ref="F235" r:id="rId34"/>
    <hyperlink ref="F244" r:id="rId35"/>
    <hyperlink ref="F253" r:id="rId36"/>
    <hyperlink ref="F256" r:id="rId37"/>
    <hyperlink ref="F259" r:id="rId38"/>
    <hyperlink ref="F262" r:id="rId39"/>
    <hyperlink ref="F265" r:id="rId40"/>
    <hyperlink ref="F270" r:id="rId41"/>
    <hyperlink ref="F279" r:id="rId42"/>
    <hyperlink ref="F282" r:id="rId43"/>
    <hyperlink ref="F286" r:id="rId44"/>
    <hyperlink ref="F291" r:id="rId45"/>
    <hyperlink ref="F294" r:id="rId46"/>
    <hyperlink ref="F297" r:id="rId47"/>
    <hyperlink ref="F302" r:id="rId48"/>
    <hyperlink ref="F307" r:id="rId49"/>
    <hyperlink ref="F310" r:id="rId50"/>
    <hyperlink ref="F313" r:id="rId51"/>
    <hyperlink ref="F317" r:id="rId52"/>
    <hyperlink ref="F321" r:id="rId53"/>
    <hyperlink ref="F324" r:id="rId54"/>
    <hyperlink ref="F329" r:id="rId55"/>
    <hyperlink ref="F332" r:id="rId56"/>
    <hyperlink ref="F335" r:id="rId57"/>
    <hyperlink ref="F338" r:id="rId58"/>
    <hyperlink ref="F341" r:id="rId59"/>
    <hyperlink ref="F346" r:id="rId60"/>
    <hyperlink ref="F349" r:id="rId61"/>
    <hyperlink ref="F355" r:id="rId62"/>
    <hyperlink ref="F361" r:id="rId63"/>
    <hyperlink ref="F364" r:id="rId64"/>
    <hyperlink ref="F367" r:id="rId65"/>
    <hyperlink ref="F370" r:id="rId66"/>
    <hyperlink ref="F375" r:id="rId67"/>
    <hyperlink ref="F378" r:id="rId68"/>
    <hyperlink ref="F381" r:id="rId69"/>
    <hyperlink ref="F384" r:id="rId70"/>
    <hyperlink ref="F387" r:id="rId71"/>
    <hyperlink ref="F390" r:id="rId72"/>
    <hyperlink ref="F393" r:id="rId73"/>
    <hyperlink ref="F396" r:id="rId74"/>
    <hyperlink ref="F399" r:id="rId75"/>
    <hyperlink ref="F405" r:id="rId76"/>
    <hyperlink ref="F412" r:id="rId77"/>
    <hyperlink ref="F414" r:id="rId78"/>
    <hyperlink ref="F416" r:id="rId79"/>
    <hyperlink ref="F418" r:id="rId80"/>
    <hyperlink ref="F421" r:id="rId81"/>
    <hyperlink ref="F425" r:id="rId82"/>
    <hyperlink ref="F434" r:id="rId83"/>
    <hyperlink ref="F439" r:id="rId84"/>
    <hyperlink ref="F442" r:id="rId85"/>
    <hyperlink ref="F448" r:id="rId86"/>
    <hyperlink ref="F453" r:id="rId87"/>
    <hyperlink ref="F456" r:id="rId88"/>
    <hyperlink ref="F459" r:id="rId89"/>
    <hyperlink ref="F462" r:id="rId90"/>
    <hyperlink ref="F466" r:id="rId91"/>
    <hyperlink ref="F469" r:id="rId92"/>
    <hyperlink ref="F472" r:id="rId93"/>
    <hyperlink ref="F475" r:id="rId94"/>
    <hyperlink ref="F478" r:id="rId95"/>
    <hyperlink ref="F482" r:id="rId96"/>
    <hyperlink ref="F485" r:id="rId97"/>
    <hyperlink ref="F489" r:id="rId98"/>
    <hyperlink ref="F492" r:id="rId99"/>
    <hyperlink ref="F497" r:id="rId100"/>
    <hyperlink ref="F499" r:id="rId101"/>
    <hyperlink ref="F503" r:id="rId102"/>
    <hyperlink ref="F506" r:id="rId103"/>
    <hyperlink ref="F509" r:id="rId104"/>
    <hyperlink ref="F513" r:id="rId105"/>
    <hyperlink ref="F516" r:id="rId106"/>
    <hyperlink ref="F520" r:id="rId107"/>
    <hyperlink ref="F523" r:id="rId108"/>
    <hyperlink ref="F526" r:id="rId109"/>
    <hyperlink ref="F529" r:id="rId110"/>
    <hyperlink ref="F535" r:id="rId111"/>
    <hyperlink ref="F538" r:id="rId112"/>
    <hyperlink ref="F541" r:id="rId113"/>
    <hyperlink ref="F549" r:id="rId114"/>
    <hyperlink ref="F552" r:id="rId115"/>
    <hyperlink ref="F555" r:id="rId116"/>
    <hyperlink ref="F562" r:id="rId117"/>
    <hyperlink ref="F569" r:id="rId118"/>
    <hyperlink ref="F576" r:id="rId119"/>
    <hyperlink ref="F579" r:id="rId120"/>
    <hyperlink ref="F582" r:id="rId121"/>
    <hyperlink ref="F586" r:id="rId122"/>
    <hyperlink ref="F593" r:id="rId123"/>
    <hyperlink ref="F597" r:id="rId124"/>
    <hyperlink ref="F600" r:id="rId125"/>
  </hyperlinks>
  <pageMargins left="0.39374999999999999" right="0.39374999999999999" top="0.39374999999999999" bottom="0.39374999999999999" header="0" footer="0"/>
  <pageSetup paperSize="9" scale="88" fitToHeight="100" orientation="portrait" blackAndWhite="1" r:id="rId126"/>
  <headerFooter>
    <oddFooter>&amp;CStrana &amp;P z &amp;N</oddFooter>
  </headerFooter>
  <drawing r:id="rId127"/>
</worksheet>
</file>

<file path=xl/worksheets/sheet3.xml><?xml version="1.0" encoding="utf-8"?>
<worksheet xmlns="http://schemas.openxmlformats.org/spreadsheetml/2006/main" xmlns:r="http://schemas.openxmlformats.org/officeDocument/2006/relationships">
  <dimension ref="A1:BR76"/>
  <sheetViews>
    <sheetView topLeftCell="A35" workbookViewId="0">
      <selection activeCell="B68" sqref="B68"/>
    </sheetView>
  </sheetViews>
  <sheetFormatPr defaultRowHeight="13.2"/>
  <cols>
    <col min="1" max="1" width="11.7109375" style="304" customWidth="1"/>
    <col min="2" max="2" width="69.28515625" style="303" customWidth="1"/>
    <col min="3" max="4" width="11.140625" style="303" customWidth="1"/>
    <col min="5" max="8" width="13.7109375" style="303" customWidth="1"/>
    <col min="9" max="16384" width="9.140625" style="303"/>
  </cols>
  <sheetData>
    <row r="1" spans="1:8" s="350" customFormat="1" ht="15.6">
      <c r="A1" s="399"/>
      <c r="B1" s="399"/>
      <c r="C1" s="399"/>
      <c r="D1" s="399"/>
      <c r="E1" s="399"/>
      <c r="F1" s="399"/>
    </row>
    <row r="2" spans="1:8" s="335" customFormat="1" ht="14.25" customHeight="1" thickBot="1">
      <c r="A2" s="349"/>
      <c r="B2" s="348"/>
      <c r="C2" s="347"/>
      <c r="D2" s="346"/>
      <c r="E2" s="345"/>
      <c r="F2" s="345"/>
    </row>
    <row r="3" spans="1:8" s="335" customFormat="1" ht="13.8" thickTop="1">
      <c r="A3" s="344" t="s">
        <v>1756</v>
      </c>
      <c r="B3" s="400" t="s">
        <v>1755</v>
      </c>
      <c r="C3" s="401"/>
      <c r="D3" s="401"/>
      <c r="E3" s="402" t="s">
        <v>1754</v>
      </c>
      <c r="F3" s="403"/>
      <c r="G3" s="403"/>
      <c r="H3" s="404"/>
    </row>
    <row r="4" spans="1:8" s="335" customFormat="1" ht="13.8" thickBot="1">
      <c r="A4" s="343" t="s">
        <v>1753</v>
      </c>
      <c r="B4" s="405"/>
      <c r="C4" s="406"/>
      <c r="D4" s="406"/>
      <c r="E4" s="407" t="s">
        <v>1752</v>
      </c>
      <c r="F4" s="408"/>
      <c r="G4" s="408"/>
      <c r="H4" s="409"/>
    </row>
    <row r="5" spans="1:8" s="335" customFormat="1" ht="14.4" thickTop="1" thickBot="1">
      <c r="A5" s="342"/>
      <c r="D5" s="341"/>
      <c r="F5" s="340"/>
    </row>
    <row r="6" spans="1:8" s="335" customFormat="1" ht="12.75" customHeight="1">
      <c r="A6" s="410" t="s">
        <v>1751</v>
      </c>
      <c r="B6" s="412" t="s">
        <v>1750</v>
      </c>
      <c r="C6" s="414" t="s">
        <v>1749</v>
      </c>
      <c r="D6" s="393" t="s">
        <v>183</v>
      </c>
      <c r="E6" s="395" t="s">
        <v>1748</v>
      </c>
      <c r="F6" s="396"/>
      <c r="G6" s="397" t="s">
        <v>1747</v>
      </c>
      <c r="H6" s="398"/>
    </row>
    <row r="7" spans="1:8" s="335" customFormat="1" ht="27" thickBot="1">
      <c r="A7" s="411"/>
      <c r="B7" s="413"/>
      <c r="C7" s="415"/>
      <c r="D7" s="394"/>
      <c r="E7" s="339" t="s">
        <v>1746</v>
      </c>
      <c r="F7" s="338" t="s">
        <v>1745</v>
      </c>
      <c r="G7" s="339" t="s">
        <v>1746</v>
      </c>
      <c r="H7" s="338" t="s">
        <v>1745</v>
      </c>
    </row>
    <row r="8" spans="1:8" ht="15.6" customHeight="1">
      <c r="A8" s="337" t="s">
        <v>1744</v>
      </c>
      <c r="B8" s="325" t="s">
        <v>1743</v>
      </c>
      <c r="C8" s="324" t="s">
        <v>1688</v>
      </c>
      <c r="D8" s="323">
        <v>6</v>
      </c>
      <c r="E8" s="321">
        <v>0</v>
      </c>
      <c r="F8" s="322">
        <f t="shared" ref="F8:F31" si="0">D8*E8</f>
        <v>0</v>
      </c>
      <c r="G8" s="321">
        <v>0</v>
      </c>
      <c r="H8" s="320">
        <f t="shared" ref="H8:H31" si="1">D8*G8</f>
        <v>0</v>
      </c>
    </row>
    <row r="9" spans="1:8" ht="15.6" customHeight="1">
      <c r="A9" s="328" t="s">
        <v>1742</v>
      </c>
      <c r="B9" s="325" t="s">
        <v>1741</v>
      </c>
      <c r="C9" s="324" t="s">
        <v>1688</v>
      </c>
      <c r="D9" s="323">
        <v>29</v>
      </c>
      <c r="E9" s="321">
        <v>0</v>
      </c>
      <c r="F9" s="322">
        <f t="shared" si="0"/>
        <v>0</v>
      </c>
      <c r="G9" s="321">
        <v>0</v>
      </c>
      <c r="H9" s="320">
        <f t="shared" si="1"/>
        <v>0</v>
      </c>
    </row>
    <row r="10" spans="1:8" ht="26.4">
      <c r="A10" s="328" t="s">
        <v>1740</v>
      </c>
      <c r="B10" s="325" t="s">
        <v>1739</v>
      </c>
      <c r="C10" s="324" t="s">
        <v>1688</v>
      </c>
      <c r="D10" s="323">
        <v>5</v>
      </c>
      <c r="E10" s="321">
        <v>0</v>
      </c>
      <c r="F10" s="322">
        <f t="shared" si="0"/>
        <v>0</v>
      </c>
      <c r="G10" s="321">
        <v>0</v>
      </c>
      <c r="H10" s="320">
        <f t="shared" si="1"/>
        <v>0</v>
      </c>
    </row>
    <row r="11" spans="1:8">
      <c r="A11" s="328" t="s">
        <v>1738</v>
      </c>
      <c r="B11" s="325" t="s">
        <v>1737</v>
      </c>
      <c r="C11" s="324" t="s">
        <v>1688</v>
      </c>
      <c r="D11" s="323">
        <v>4</v>
      </c>
      <c r="E11" s="321">
        <v>0</v>
      </c>
      <c r="F11" s="322">
        <f t="shared" si="0"/>
        <v>0</v>
      </c>
      <c r="G11" s="321">
        <v>0</v>
      </c>
      <c r="H11" s="320">
        <f t="shared" si="1"/>
        <v>0</v>
      </c>
    </row>
    <row r="12" spans="1:8">
      <c r="A12" s="328" t="s">
        <v>1736</v>
      </c>
      <c r="B12" s="325" t="s">
        <v>1735</v>
      </c>
      <c r="C12" s="324" t="s">
        <v>1688</v>
      </c>
      <c r="D12" s="323">
        <v>10</v>
      </c>
      <c r="E12" s="321">
        <v>0</v>
      </c>
      <c r="F12" s="322">
        <f t="shared" si="0"/>
        <v>0</v>
      </c>
      <c r="G12" s="321">
        <v>0</v>
      </c>
      <c r="H12" s="320">
        <f t="shared" si="1"/>
        <v>0</v>
      </c>
    </row>
    <row r="13" spans="1:8">
      <c r="A13" s="328" t="s">
        <v>1734</v>
      </c>
      <c r="B13" s="325" t="s">
        <v>1733</v>
      </c>
      <c r="C13" s="324" t="s">
        <v>1688</v>
      </c>
      <c r="D13" s="323">
        <v>1</v>
      </c>
      <c r="E13" s="321">
        <v>0</v>
      </c>
      <c r="F13" s="322">
        <f t="shared" si="0"/>
        <v>0</v>
      </c>
      <c r="G13" s="321">
        <v>0</v>
      </c>
      <c r="H13" s="320">
        <f t="shared" si="1"/>
        <v>0</v>
      </c>
    </row>
    <row r="14" spans="1:8">
      <c r="A14" s="328" t="s">
        <v>1732</v>
      </c>
      <c r="B14" s="325" t="s">
        <v>1731</v>
      </c>
      <c r="C14" s="324" t="s">
        <v>1688</v>
      </c>
      <c r="D14" s="323">
        <v>3</v>
      </c>
      <c r="E14" s="321">
        <v>0</v>
      </c>
      <c r="F14" s="322">
        <f t="shared" si="0"/>
        <v>0</v>
      </c>
      <c r="G14" s="321">
        <v>0</v>
      </c>
      <c r="H14" s="320">
        <f t="shared" si="1"/>
        <v>0</v>
      </c>
    </row>
    <row r="15" spans="1:8" ht="26.4">
      <c r="A15" s="328" t="s">
        <v>1730</v>
      </c>
      <c r="B15" s="325" t="s">
        <v>1729</v>
      </c>
      <c r="C15" s="324" t="s">
        <v>1688</v>
      </c>
      <c r="D15" s="323">
        <v>7</v>
      </c>
      <c r="E15" s="321">
        <v>0</v>
      </c>
      <c r="F15" s="322">
        <f t="shared" si="0"/>
        <v>0</v>
      </c>
      <c r="G15" s="321">
        <v>0</v>
      </c>
      <c r="H15" s="320">
        <f t="shared" si="1"/>
        <v>0</v>
      </c>
    </row>
    <row r="16" spans="1:8">
      <c r="A16" s="328" t="s">
        <v>1728</v>
      </c>
      <c r="B16" s="325" t="s">
        <v>1727</v>
      </c>
      <c r="C16" s="324" t="s">
        <v>1688</v>
      </c>
      <c r="D16" s="323">
        <v>25</v>
      </c>
      <c r="E16" s="321">
        <v>0</v>
      </c>
      <c r="F16" s="322">
        <f t="shared" si="0"/>
        <v>0</v>
      </c>
      <c r="G16" s="321">
        <v>0</v>
      </c>
      <c r="H16" s="320">
        <f t="shared" si="1"/>
        <v>0</v>
      </c>
    </row>
    <row r="17" spans="1:70">
      <c r="A17" s="328" t="s">
        <v>1726</v>
      </c>
      <c r="B17" s="325" t="s">
        <v>1725</v>
      </c>
      <c r="C17" s="324" t="s">
        <v>1688</v>
      </c>
      <c r="D17" s="323">
        <v>1</v>
      </c>
      <c r="E17" s="321">
        <v>0</v>
      </c>
      <c r="F17" s="322">
        <f t="shared" si="0"/>
        <v>0</v>
      </c>
      <c r="G17" s="321">
        <v>0</v>
      </c>
      <c r="H17" s="320">
        <f t="shared" si="1"/>
        <v>0</v>
      </c>
    </row>
    <row r="18" spans="1:70" s="335" customFormat="1">
      <c r="A18" s="328" t="s">
        <v>1724</v>
      </c>
      <c r="B18" s="325" t="s">
        <v>1723</v>
      </c>
      <c r="C18" s="324" t="s">
        <v>305</v>
      </c>
      <c r="D18" s="323">
        <v>105</v>
      </c>
      <c r="E18" s="321">
        <v>0</v>
      </c>
      <c r="F18" s="322">
        <f t="shared" si="0"/>
        <v>0</v>
      </c>
      <c r="G18" s="321">
        <v>0</v>
      </c>
      <c r="H18" s="320">
        <f t="shared" si="1"/>
        <v>0</v>
      </c>
      <c r="BQ18" s="336"/>
      <c r="BR18" s="336"/>
    </row>
    <row r="19" spans="1:70" s="335" customFormat="1">
      <c r="A19" s="328" t="s">
        <v>1722</v>
      </c>
      <c r="B19" s="325" t="s">
        <v>1721</v>
      </c>
      <c r="C19" s="324" t="s">
        <v>305</v>
      </c>
      <c r="D19" s="323">
        <v>130</v>
      </c>
      <c r="E19" s="321">
        <v>0</v>
      </c>
      <c r="F19" s="322">
        <f t="shared" si="0"/>
        <v>0</v>
      </c>
      <c r="G19" s="321">
        <v>0</v>
      </c>
      <c r="H19" s="320">
        <f t="shared" si="1"/>
        <v>0</v>
      </c>
      <c r="BQ19" s="336"/>
      <c r="BR19" s="336"/>
    </row>
    <row r="20" spans="1:70">
      <c r="A20" s="328" t="s">
        <v>1720</v>
      </c>
      <c r="B20" s="325" t="s">
        <v>1719</v>
      </c>
      <c r="C20" s="324" t="s">
        <v>305</v>
      </c>
      <c r="D20" s="323">
        <v>3</v>
      </c>
      <c r="E20" s="321">
        <v>0</v>
      </c>
      <c r="F20" s="322">
        <f t="shared" si="0"/>
        <v>0</v>
      </c>
      <c r="G20" s="321">
        <v>0</v>
      </c>
      <c r="H20" s="320">
        <f t="shared" si="1"/>
        <v>0</v>
      </c>
    </row>
    <row r="21" spans="1:70">
      <c r="A21" s="328" t="s">
        <v>1718</v>
      </c>
      <c r="B21" s="325" t="s">
        <v>1717</v>
      </c>
      <c r="C21" s="324" t="s">
        <v>305</v>
      </c>
      <c r="D21" s="323">
        <v>95</v>
      </c>
      <c r="E21" s="321">
        <v>0</v>
      </c>
      <c r="F21" s="322">
        <f t="shared" si="0"/>
        <v>0</v>
      </c>
      <c r="G21" s="321">
        <v>0</v>
      </c>
      <c r="H21" s="320">
        <f t="shared" si="1"/>
        <v>0</v>
      </c>
    </row>
    <row r="22" spans="1:70">
      <c r="A22" s="328" t="s">
        <v>1716</v>
      </c>
      <c r="B22" s="325" t="s">
        <v>1715</v>
      </c>
      <c r="C22" s="324" t="s">
        <v>305</v>
      </c>
      <c r="D22" s="323">
        <v>375</v>
      </c>
      <c r="E22" s="321">
        <v>0</v>
      </c>
      <c r="F22" s="322">
        <f t="shared" si="0"/>
        <v>0</v>
      </c>
      <c r="G22" s="321">
        <v>0</v>
      </c>
      <c r="H22" s="320">
        <f t="shared" si="1"/>
        <v>0</v>
      </c>
    </row>
    <row r="23" spans="1:70">
      <c r="A23" s="328" t="s">
        <v>1714</v>
      </c>
      <c r="B23" s="325" t="s">
        <v>1713</v>
      </c>
      <c r="C23" s="324" t="s">
        <v>305</v>
      </c>
      <c r="D23" s="323">
        <v>20</v>
      </c>
      <c r="E23" s="321">
        <v>0</v>
      </c>
      <c r="F23" s="322">
        <f t="shared" si="0"/>
        <v>0</v>
      </c>
      <c r="G23" s="321">
        <v>0</v>
      </c>
      <c r="H23" s="320">
        <f t="shared" si="1"/>
        <v>0</v>
      </c>
    </row>
    <row r="24" spans="1:70">
      <c r="A24" s="328" t="s">
        <v>1712</v>
      </c>
      <c r="B24" s="325" t="s">
        <v>1711</v>
      </c>
      <c r="C24" s="324" t="s">
        <v>305</v>
      </c>
      <c r="D24" s="323">
        <v>10</v>
      </c>
      <c r="E24" s="321">
        <v>0</v>
      </c>
      <c r="F24" s="322">
        <f t="shared" si="0"/>
        <v>0</v>
      </c>
      <c r="G24" s="321">
        <v>0</v>
      </c>
      <c r="H24" s="320">
        <f t="shared" si="1"/>
        <v>0</v>
      </c>
    </row>
    <row r="25" spans="1:70">
      <c r="A25" s="328" t="s">
        <v>1710</v>
      </c>
      <c r="B25" s="325" t="s">
        <v>1709</v>
      </c>
      <c r="C25" s="324" t="s">
        <v>305</v>
      </c>
      <c r="D25" s="323">
        <v>60</v>
      </c>
      <c r="E25" s="321">
        <v>0</v>
      </c>
      <c r="F25" s="322">
        <f t="shared" si="0"/>
        <v>0</v>
      </c>
      <c r="G25" s="321">
        <v>0</v>
      </c>
      <c r="H25" s="320">
        <f t="shared" si="1"/>
        <v>0</v>
      </c>
    </row>
    <row r="26" spans="1:70">
      <c r="A26" s="328" t="s">
        <v>1708</v>
      </c>
      <c r="B26" s="325" t="s">
        <v>1707</v>
      </c>
      <c r="C26" s="324" t="s">
        <v>305</v>
      </c>
      <c r="D26" s="323">
        <v>27</v>
      </c>
      <c r="E26" s="321">
        <v>0</v>
      </c>
      <c r="F26" s="322">
        <f t="shared" si="0"/>
        <v>0</v>
      </c>
      <c r="G26" s="321">
        <v>0</v>
      </c>
      <c r="H26" s="320">
        <f t="shared" si="1"/>
        <v>0</v>
      </c>
    </row>
    <row r="27" spans="1:70">
      <c r="A27" s="328" t="s">
        <v>1706</v>
      </c>
      <c r="B27" s="325" t="s">
        <v>1705</v>
      </c>
      <c r="C27" s="324" t="s">
        <v>305</v>
      </c>
      <c r="D27" s="323">
        <v>10</v>
      </c>
      <c r="E27" s="321">
        <v>0</v>
      </c>
      <c r="F27" s="322">
        <f t="shared" si="0"/>
        <v>0</v>
      </c>
      <c r="G27" s="321">
        <v>0</v>
      </c>
      <c r="H27" s="320">
        <f t="shared" si="1"/>
        <v>0</v>
      </c>
    </row>
    <row r="28" spans="1:70">
      <c r="A28" s="328" t="s">
        <v>1704</v>
      </c>
      <c r="B28" s="325" t="s">
        <v>1703</v>
      </c>
      <c r="C28" s="324" t="s">
        <v>305</v>
      </c>
      <c r="D28" s="323">
        <v>100</v>
      </c>
      <c r="E28" s="321">
        <v>0</v>
      </c>
      <c r="F28" s="322">
        <f t="shared" si="0"/>
        <v>0</v>
      </c>
      <c r="G28" s="321">
        <v>0</v>
      </c>
      <c r="H28" s="320">
        <f t="shared" si="1"/>
        <v>0</v>
      </c>
    </row>
    <row r="29" spans="1:70">
      <c r="A29" s="328" t="s">
        <v>1702</v>
      </c>
      <c r="B29" s="325" t="s">
        <v>1701</v>
      </c>
      <c r="C29" s="324" t="s">
        <v>305</v>
      </c>
      <c r="D29" s="323">
        <v>45</v>
      </c>
      <c r="E29" s="321">
        <v>0</v>
      </c>
      <c r="F29" s="322">
        <f t="shared" si="0"/>
        <v>0</v>
      </c>
      <c r="G29" s="321">
        <v>0</v>
      </c>
      <c r="H29" s="320">
        <f t="shared" si="1"/>
        <v>0</v>
      </c>
    </row>
    <row r="30" spans="1:70">
      <c r="A30" s="328" t="s">
        <v>1700</v>
      </c>
      <c r="B30" s="325" t="s">
        <v>1699</v>
      </c>
      <c r="C30" s="324" t="s">
        <v>1688</v>
      </c>
      <c r="D30" s="323">
        <v>1</v>
      </c>
      <c r="E30" s="321">
        <v>0</v>
      </c>
      <c r="F30" s="322">
        <f t="shared" si="0"/>
        <v>0</v>
      </c>
      <c r="G30" s="321">
        <v>0</v>
      </c>
      <c r="H30" s="320">
        <f t="shared" si="1"/>
        <v>0</v>
      </c>
    </row>
    <row r="31" spans="1:70">
      <c r="A31" s="328" t="s">
        <v>1698</v>
      </c>
      <c r="B31" s="325" t="s">
        <v>1697</v>
      </c>
      <c r="C31" s="324" t="s">
        <v>1451</v>
      </c>
      <c r="D31" s="323">
        <v>1</v>
      </c>
      <c r="E31" s="321">
        <v>0</v>
      </c>
      <c r="F31" s="322">
        <f t="shared" si="0"/>
        <v>0</v>
      </c>
      <c r="G31" s="321">
        <v>0</v>
      </c>
      <c r="H31" s="320">
        <f t="shared" si="1"/>
        <v>0</v>
      </c>
    </row>
    <row r="32" spans="1:70">
      <c r="A32" s="328" t="s">
        <v>1696</v>
      </c>
      <c r="B32" s="325" t="s">
        <v>1695</v>
      </c>
      <c r="C32" s="329"/>
      <c r="D32" s="323"/>
      <c r="E32" s="321"/>
      <c r="F32" s="322"/>
      <c r="G32" s="321"/>
      <c r="H32" s="320"/>
    </row>
    <row r="33" spans="1:8" ht="79.2">
      <c r="A33" s="328"/>
      <c r="B33" s="330" t="s">
        <v>1694</v>
      </c>
      <c r="C33" s="332" t="s">
        <v>1688</v>
      </c>
      <c r="D33" s="334">
        <v>1</v>
      </c>
      <c r="E33" s="321">
        <v>0</v>
      </c>
      <c r="F33" s="322">
        <f t="shared" ref="F33:F43" si="2">D33*E33</f>
        <v>0</v>
      </c>
      <c r="G33" s="321">
        <v>0</v>
      </c>
      <c r="H33" s="320">
        <f t="shared" ref="H33:H43" si="3">D33*G33</f>
        <v>0</v>
      </c>
    </row>
    <row r="34" spans="1:8">
      <c r="A34" s="328"/>
      <c r="B34" s="333" t="s">
        <v>1693</v>
      </c>
      <c r="C34" s="332" t="s">
        <v>1688</v>
      </c>
      <c r="D34" s="331">
        <v>1</v>
      </c>
      <c r="E34" s="321">
        <v>0</v>
      </c>
      <c r="F34" s="322">
        <f t="shared" si="2"/>
        <v>0</v>
      </c>
      <c r="G34" s="321">
        <v>0</v>
      </c>
      <c r="H34" s="320">
        <f t="shared" si="3"/>
        <v>0</v>
      </c>
    </row>
    <row r="35" spans="1:8">
      <c r="A35" s="328"/>
      <c r="B35" s="333" t="s">
        <v>1692</v>
      </c>
      <c r="C35" s="332" t="s">
        <v>1688</v>
      </c>
      <c r="D35" s="331">
        <v>4</v>
      </c>
      <c r="E35" s="321">
        <v>0</v>
      </c>
      <c r="F35" s="322">
        <f t="shared" si="2"/>
        <v>0</v>
      </c>
      <c r="G35" s="321">
        <v>0</v>
      </c>
      <c r="H35" s="320">
        <f t="shared" si="3"/>
        <v>0</v>
      </c>
    </row>
    <row r="36" spans="1:8">
      <c r="A36" s="328"/>
      <c r="B36" s="333" t="s">
        <v>1691</v>
      </c>
      <c r="C36" s="332" t="s">
        <v>1688</v>
      </c>
      <c r="D36" s="331">
        <v>6</v>
      </c>
      <c r="E36" s="321">
        <v>0</v>
      </c>
      <c r="F36" s="322">
        <f t="shared" si="2"/>
        <v>0</v>
      </c>
      <c r="G36" s="321">
        <v>0</v>
      </c>
      <c r="H36" s="320">
        <f t="shared" si="3"/>
        <v>0</v>
      </c>
    </row>
    <row r="37" spans="1:8">
      <c r="A37" s="328"/>
      <c r="B37" s="333" t="s">
        <v>1690</v>
      </c>
      <c r="C37" s="332" t="s">
        <v>1688</v>
      </c>
      <c r="D37" s="331">
        <v>2</v>
      </c>
      <c r="E37" s="321">
        <v>0</v>
      </c>
      <c r="F37" s="322">
        <f t="shared" si="2"/>
        <v>0</v>
      </c>
      <c r="G37" s="321">
        <v>0</v>
      </c>
      <c r="H37" s="320">
        <f t="shared" si="3"/>
        <v>0</v>
      </c>
    </row>
    <row r="38" spans="1:8">
      <c r="A38" s="328"/>
      <c r="B38" s="333" t="s">
        <v>1689</v>
      </c>
      <c r="C38" s="332" t="s">
        <v>1688</v>
      </c>
      <c r="D38" s="331">
        <v>1</v>
      </c>
      <c r="E38" s="321">
        <v>0</v>
      </c>
      <c r="F38" s="322">
        <f t="shared" si="2"/>
        <v>0</v>
      </c>
      <c r="G38" s="321">
        <v>0</v>
      </c>
      <c r="H38" s="320">
        <f t="shared" si="3"/>
        <v>0</v>
      </c>
    </row>
    <row r="39" spans="1:8">
      <c r="A39" s="328"/>
      <c r="B39" s="333" t="s">
        <v>1687</v>
      </c>
      <c r="C39" s="332" t="s">
        <v>1451</v>
      </c>
      <c r="D39" s="331">
        <v>1</v>
      </c>
      <c r="E39" s="321">
        <v>0</v>
      </c>
      <c r="F39" s="322">
        <f t="shared" si="2"/>
        <v>0</v>
      </c>
      <c r="G39" s="321">
        <v>0</v>
      </c>
      <c r="H39" s="320">
        <f t="shared" si="3"/>
        <v>0</v>
      </c>
    </row>
    <row r="40" spans="1:8">
      <c r="A40" s="328"/>
      <c r="B40" s="330" t="s">
        <v>1686</v>
      </c>
      <c r="C40" s="329" t="s">
        <v>1451</v>
      </c>
      <c r="D40" s="323">
        <v>1</v>
      </c>
      <c r="E40" s="321">
        <v>0</v>
      </c>
      <c r="F40" s="322">
        <f t="shared" si="2"/>
        <v>0</v>
      </c>
      <c r="G40" s="321">
        <v>0</v>
      </c>
      <c r="H40" s="320">
        <f t="shared" si="3"/>
        <v>0</v>
      </c>
    </row>
    <row r="41" spans="1:8">
      <c r="A41" s="328" t="s">
        <v>1685</v>
      </c>
      <c r="B41" s="325" t="s">
        <v>1684</v>
      </c>
      <c r="C41" s="324" t="s">
        <v>1451</v>
      </c>
      <c r="D41" s="323">
        <v>1</v>
      </c>
      <c r="E41" s="321">
        <v>0</v>
      </c>
      <c r="F41" s="322">
        <f t="shared" si="2"/>
        <v>0</v>
      </c>
      <c r="G41" s="321">
        <v>0</v>
      </c>
      <c r="H41" s="320">
        <f t="shared" si="3"/>
        <v>0</v>
      </c>
    </row>
    <row r="42" spans="1:8">
      <c r="A42" s="327" t="s">
        <v>1683</v>
      </c>
      <c r="B42" s="325" t="s">
        <v>1682</v>
      </c>
      <c r="C42" s="324" t="s">
        <v>1451</v>
      </c>
      <c r="D42" s="323">
        <v>1</v>
      </c>
      <c r="E42" s="321">
        <v>0</v>
      </c>
      <c r="F42" s="322">
        <f t="shared" si="2"/>
        <v>0</v>
      </c>
      <c r="G42" s="321">
        <v>0</v>
      </c>
      <c r="H42" s="320">
        <f t="shared" si="3"/>
        <v>0</v>
      </c>
    </row>
    <row r="43" spans="1:8" ht="13.8" thickBot="1">
      <c r="A43" s="326" t="s">
        <v>1681</v>
      </c>
      <c r="B43" s="325" t="s">
        <v>1680</v>
      </c>
      <c r="C43" s="324" t="s">
        <v>1451</v>
      </c>
      <c r="D43" s="323">
        <v>1</v>
      </c>
      <c r="E43" s="321">
        <v>0</v>
      </c>
      <c r="F43" s="322">
        <f t="shared" si="2"/>
        <v>0</v>
      </c>
      <c r="G43" s="321">
        <v>0</v>
      </c>
      <c r="H43" s="320">
        <f t="shared" si="3"/>
        <v>0</v>
      </c>
    </row>
    <row r="44" spans="1:8" ht="13.8" thickBot="1">
      <c r="A44" s="319"/>
      <c r="B44" s="318" t="s">
        <v>1679</v>
      </c>
      <c r="C44" s="317"/>
      <c r="D44" s="317"/>
      <c r="E44" s="316"/>
      <c r="F44" s="314">
        <f>SUM(F8:F43)</f>
        <v>0</v>
      </c>
      <c r="G44" s="315"/>
      <c r="H44" s="314">
        <f>SUM(H8:H43)</f>
        <v>0</v>
      </c>
    </row>
    <row r="45" spans="1:8" s="310" customFormat="1">
      <c r="A45" s="313"/>
      <c r="B45" s="312" t="s">
        <v>1678</v>
      </c>
      <c r="H45" s="311">
        <f>F44+H44</f>
        <v>0</v>
      </c>
    </row>
    <row r="46" spans="1:8">
      <c r="A46" s="308"/>
      <c r="B46" s="309" t="s">
        <v>1677</v>
      </c>
    </row>
    <row r="47" spans="1:8">
      <c r="A47" s="308"/>
      <c r="B47" s="305" t="s">
        <v>1676</v>
      </c>
    </row>
    <row r="48" spans="1:8">
      <c r="A48" s="308"/>
      <c r="B48" s="305" t="s">
        <v>1675</v>
      </c>
    </row>
    <row r="49" spans="1:2">
      <c r="A49" s="308"/>
      <c r="B49" s="305" t="s">
        <v>1674</v>
      </c>
    </row>
    <row r="50" spans="1:2">
      <c r="A50" s="308"/>
      <c r="B50" s="305" t="s">
        <v>1673</v>
      </c>
    </row>
    <row r="51" spans="1:2">
      <c r="A51" s="308"/>
      <c r="B51" s="305" t="s">
        <v>1672</v>
      </c>
    </row>
    <row r="52" spans="1:2">
      <c r="A52" s="308"/>
      <c r="B52" s="305"/>
    </row>
    <row r="53" spans="1:2">
      <c r="A53" s="308"/>
    </row>
    <row r="54" spans="1:2">
      <c r="A54" s="308"/>
    </row>
    <row r="55" spans="1:2">
      <c r="A55" s="308"/>
    </row>
    <row r="56" spans="1:2">
      <c r="A56" s="308"/>
    </row>
    <row r="57" spans="1:2">
      <c r="A57" s="308"/>
    </row>
    <row r="58" spans="1:2">
      <c r="A58" s="307"/>
    </row>
    <row r="59" spans="1:2">
      <c r="A59" s="307"/>
    </row>
    <row r="60" spans="1:2">
      <c r="A60" s="307"/>
    </row>
    <row r="61" spans="1:2">
      <c r="A61" s="307"/>
    </row>
    <row r="62" spans="1:2">
      <c r="A62" s="307"/>
    </row>
    <row r="63" spans="1:2">
      <c r="A63" s="307"/>
    </row>
    <row r="64" spans="1:2">
      <c r="A64" s="307"/>
    </row>
    <row r="65" spans="1:2">
      <c r="A65" s="307"/>
    </row>
    <row r="66" spans="1:2">
      <c r="A66" s="306"/>
      <c r="B66" s="305"/>
    </row>
    <row r="67" spans="1:2">
      <c r="A67" s="305"/>
      <c r="B67" s="305"/>
    </row>
    <row r="68" spans="1:2">
      <c r="A68" s="305"/>
      <c r="B68" s="305"/>
    </row>
    <row r="69" spans="1:2">
      <c r="A69" s="305"/>
      <c r="B69" s="305"/>
    </row>
    <row r="70" spans="1:2">
      <c r="A70" s="305"/>
      <c r="B70" s="305"/>
    </row>
    <row r="71" spans="1:2">
      <c r="A71" s="305"/>
    </row>
    <row r="72" spans="1:2">
      <c r="B72" s="305"/>
    </row>
    <row r="73" spans="1:2">
      <c r="B73" s="305"/>
    </row>
    <row r="74" spans="1:2">
      <c r="B74" s="305"/>
    </row>
    <row r="75" spans="1:2">
      <c r="B75" s="305"/>
    </row>
    <row r="76" spans="1:2">
      <c r="B76" s="305"/>
    </row>
  </sheetData>
  <mergeCells count="11">
    <mergeCell ref="D6:D7"/>
    <mergeCell ref="E6:F6"/>
    <mergeCell ref="G6:H6"/>
    <mergeCell ref="A1:F1"/>
    <mergeCell ref="B3:D3"/>
    <mergeCell ref="E3:H3"/>
    <mergeCell ref="B4:D4"/>
    <mergeCell ref="E4:H4"/>
    <mergeCell ref="A6:A7"/>
    <mergeCell ref="B6:B7"/>
    <mergeCell ref="C6:C7"/>
  </mergeCells>
  <printOptions horizontalCentered="1"/>
  <pageMargins left="0.39370078740157483" right="0.39370078740157483" top="0.78740157480314965" bottom="0.39370078740157483" header="0.51181102362204722" footer="0.51181102362204722"/>
  <pageSetup paperSize="9" scale="7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01"/>
  <sheetViews>
    <sheetView showGridLines="0" topLeftCell="A168" workbookViewId="0">
      <selection activeCell="H168" sqref="H168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5" t="s">
        <v>6</v>
      </c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20" t="s">
        <v>85</v>
      </c>
    </row>
    <row r="3" spans="1:46" s="1" customFormat="1" ht="6.9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82</v>
      </c>
    </row>
    <row r="4" spans="1:46" s="1" customFormat="1" ht="24.9" customHeight="1">
      <c r="B4" s="23"/>
      <c r="D4" s="24" t="s">
        <v>97</v>
      </c>
      <c r="L4" s="23"/>
      <c r="M4" s="92" t="s">
        <v>11</v>
      </c>
      <c r="AT4" s="20" t="s">
        <v>4</v>
      </c>
    </row>
    <row r="5" spans="1:46" s="1" customFormat="1" ht="6.9" customHeight="1">
      <c r="B5" s="23"/>
      <c r="L5" s="23"/>
    </row>
    <row r="6" spans="1:46" s="1" customFormat="1" ht="12" customHeight="1">
      <c r="B6" s="23"/>
      <c r="D6" s="30" t="s">
        <v>17</v>
      </c>
      <c r="L6" s="23"/>
    </row>
    <row r="7" spans="1:46" s="1" customFormat="1" ht="16.5" customHeight="1">
      <c r="B7" s="23"/>
      <c r="E7" s="390" t="str">
        <f>'Rekapitulace stavby'!K6</f>
        <v>Střední odborná škola a Střední odborné učiliště Nymburk</v>
      </c>
      <c r="F7" s="391"/>
      <c r="G7" s="391"/>
      <c r="H7" s="391"/>
      <c r="L7" s="23"/>
    </row>
    <row r="8" spans="1:46" s="2" customFormat="1" ht="12" customHeight="1">
      <c r="A8" s="35"/>
      <c r="B8" s="36"/>
      <c r="C8" s="35"/>
      <c r="D8" s="30" t="s">
        <v>106</v>
      </c>
      <c r="E8" s="35"/>
      <c r="F8" s="35"/>
      <c r="G8" s="35"/>
      <c r="H8" s="35"/>
      <c r="I8" s="35"/>
      <c r="J8" s="35"/>
      <c r="K8" s="35"/>
      <c r="L8" s="93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367" t="s">
        <v>1091</v>
      </c>
      <c r="F9" s="389"/>
      <c r="G9" s="389"/>
      <c r="H9" s="389"/>
      <c r="I9" s="35"/>
      <c r="J9" s="35"/>
      <c r="K9" s="35"/>
      <c r="L9" s="93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93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30" t="s">
        <v>19</v>
      </c>
      <c r="E11" s="35"/>
      <c r="F11" s="28" t="s">
        <v>3</v>
      </c>
      <c r="G11" s="35"/>
      <c r="H11" s="35"/>
      <c r="I11" s="30" t="s">
        <v>20</v>
      </c>
      <c r="J11" s="28" t="s">
        <v>3</v>
      </c>
      <c r="K11" s="35"/>
      <c r="L11" s="9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30" t="s">
        <v>21</v>
      </c>
      <c r="E12" s="35"/>
      <c r="F12" s="28" t="s">
        <v>1092</v>
      </c>
      <c r="G12" s="35"/>
      <c r="H12" s="35"/>
      <c r="I12" s="30" t="s">
        <v>23</v>
      </c>
      <c r="J12" s="53" t="str">
        <f>'Rekapitulace stavby'!AN8</f>
        <v>12. 3. 2024</v>
      </c>
      <c r="K12" s="35"/>
      <c r="L12" s="9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9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30" t="s">
        <v>25</v>
      </c>
      <c r="E14" s="35"/>
      <c r="F14" s="35"/>
      <c r="G14" s="35"/>
      <c r="H14" s="35"/>
      <c r="I14" s="30" t="s">
        <v>26</v>
      </c>
      <c r="J14" s="28" t="str">
        <f>IF('Rekapitulace stavby'!AN10="","",'Rekapitulace stavby'!AN10)</f>
        <v/>
      </c>
      <c r="K14" s="35"/>
      <c r="L14" s="9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8" t="str">
        <f>IF('Rekapitulace stavby'!E11="","",'Rekapitulace stavby'!E11)</f>
        <v>SOŠ +SOU Nymburk,V kolonii 1804</v>
      </c>
      <c r="F15" s="35"/>
      <c r="G15" s="35"/>
      <c r="H15" s="35"/>
      <c r="I15" s="30" t="s">
        <v>28</v>
      </c>
      <c r="J15" s="28" t="str">
        <f>IF('Rekapitulace stavby'!AN11="","",'Rekapitulace stavby'!AN11)</f>
        <v/>
      </c>
      <c r="K15" s="35"/>
      <c r="L15" s="9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9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30" t="s">
        <v>29</v>
      </c>
      <c r="E17" s="35"/>
      <c r="F17" s="35"/>
      <c r="G17" s="35"/>
      <c r="H17" s="35"/>
      <c r="I17" s="30" t="s">
        <v>26</v>
      </c>
      <c r="J17" s="31" t="str">
        <f>'Rekapitulace stavby'!AN13</f>
        <v>Vyplň údaj</v>
      </c>
      <c r="K17" s="35"/>
      <c r="L17" s="9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92" t="str">
        <f>'Rekapitulace stavby'!E14</f>
        <v>Vyplň údaj</v>
      </c>
      <c r="F18" s="384"/>
      <c r="G18" s="384"/>
      <c r="H18" s="384"/>
      <c r="I18" s="30" t="s">
        <v>28</v>
      </c>
      <c r="J18" s="31" t="str">
        <f>'Rekapitulace stavby'!AN14</f>
        <v>Vyplň údaj</v>
      </c>
      <c r="K18" s="35"/>
      <c r="L18" s="9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9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30" t="s">
        <v>31</v>
      </c>
      <c r="E20" s="35"/>
      <c r="F20" s="35"/>
      <c r="G20" s="35"/>
      <c r="H20" s="35"/>
      <c r="I20" s="30" t="s">
        <v>26</v>
      </c>
      <c r="J20" s="28" t="str">
        <f>IF('Rekapitulace stavby'!AN16="","",'Rekapitulace stavby'!AN16)</f>
        <v/>
      </c>
      <c r="K20" s="35"/>
      <c r="L20" s="9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8" t="str">
        <f>IF('Rekapitulace stavby'!E17="","",'Rekapitulace stavby'!E17)</f>
        <v>ing.Hana  Pospíšilová</v>
      </c>
      <c r="F21" s="35"/>
      <c r="G21" s="35"/>
      <c r="H21" s="35"/>
      <c r="I21" s="30" t="s">
        <v>28</v>
      </c>
      <c r="J21" s="28" t="str">
        <f>IF('Rekapitulace stavby'!AN17="","",'Rekapitulace stavby'!AN17)</f>
        <v/>
      </c>
      <c r="K21" s="35"/>
      <c r="L21" s="9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9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30" t="s">
        <v>34</v>
      </c>
      <c r="E23" s="35"/>
      <c r="F23" s="35"/>
      <c r="G23" s="35"/>
      <c r="H23" s="35"/>
      <c r="I23" s="30" t="s">
        <v>26</v>
      </c>
      <c r="J23" s="28" t="s">
        <v>3</v>
      </c>
      <c r="K23" s="35"/>
      <c r="L23" s="9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8" t="s">
        <v>1093</v>
      </c>
      <c r="F24" s="35"/>
      <c r="G24" s="35"/>
      <c r="H24" s="35"/>
      <c r="I24" s="30" t="s">
        <v>28</v>
      </c>
      <c r="J24" s="28" t="s">
        <v>3</v>
      </c>
      <c r="K24" s="35"/>
      <c r="L24" s="9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9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30" t="s">
        <v>36</v>
      </c>
      <c r="E26" s="35"/>
      <c r="F26" s="35"/>
      <c r="G26" s="35"/>
      <c r="H26" s="35"/>
      <c r="I26" s="35"/>
      <c r="J26" s="35"/>
      <c r="K26" s="35"/>
      <c r="L26" s="9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94"/>
      <c r="B27" s="95"/>
      <c r="C27" s="94"/>
      <c r="D27" s="94"/>
      <c r="E27" s="388" t="s">
        <v>3</v>
      </c>
      <c r="F27" s="388"/>
      <c r="G27" s="388"/>
      <c r="H27" s="388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9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36"/>
      <c r="C29" s="35"/>
      <c r="D29" s="64"/>
      <c r="E29" s="64"/>
      <c r="F29" s="64"/>
      <c r="G29" s="64"/>
      <c r="H29" s="64"/>
      <c r="I29" s="64"/>
      <c r="J29" s="64"/>
      <c r="K29" s="64"/>
      <c r="L29" s="9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36"/>
      <c r="C30" s="35"/>
      <c r="D30" s="98" t="s">
        <v>38</v>
      </c>
      <c r="E30" s="35"/>
      <c r="F30" s="35"/>
      <c r="G30" s="35"/>
      <c r="H30" s="35"/>
      <c r="I30" s="35"/>
      <c r="J30" s="69">
        <f>ROUND(J87, 2)</f>
        <v>0</v>
      </c>
      <c r="K30" s="35"/>
      <c r="L30" s="9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3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36"/>
      <c r="C32" s="35"/>
      <c r="D32" s="35"/>
      <c r="E32" s="35"/>
      <c r="F32" s="39" t="s">
        <v>40</v>
      </c>
      <c r="G32" s="35"/>
      <c r="H32" s="35"/>
      <c r="I32" s="39" t="s">
        <v>39</v>
      </c>
      <c r="J32" s="39" t="s">
        <v>41</v>
      </c>
      <c r="K32" s="35"/>
      <c r="L32" s="9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36"/>
      <c r="C33" s="35"/>
      <c r="D33" s="99" t="s">
        <v>42</v>
      </c>
      <c r="E33" s="30" t="s">
        <v>43</v>
      </c>
      <c r="F33" s="100">
        <f>ROUND((SUM(BE87:BE200)),  2)</f>
        <v>0</v>
      </c>
      <c r="G33" s="35"/>
      <c r="H33" s="35"/>
      <c r="I33" s="101">
        <v>0.21</v>
      </c>
      <c r="J33" s="100">
        <f>ROUND(((SUM(BE87:BE200))*I33),  2)</f>
        <v>0</v>
      </c>
      <c r="K33" s="35"/>
      <c r="L33" s="9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36"/>
      <c r="C34" s="35"/>
      <c r="D34" s="35"/>
      <c r="E34" s="30" t="s">
        <v>44</v>
      </c>
      <c r="F34" s="100">
        <f>ROUND((SUM(BF87:BF200)),  2)</f>
        <v>0</v>
      </c>
      <c r="G34" s="35"/>
      <c r="H34" s="35"/>
      <c r="I34" s="101">
        <v>0.12</v>
      </c>
      <c r="J34" s="100">
        <f>ROUND(((SUM(BF87:BF200))*I34),  2)</f>
        <v>0</v>
      </c>
      <c r="K34" s="35"/>
      <c r="L34" s="9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36"/>
      <c r="C35" s="35"/>
      <c r="D35" s="35"/>
      <c r="E35" s="30" t="s">
        <v>45</v>
      </c>
      <c r="F35" s="100">
        <f>ROUND((SUM(BG87:BG200)),  2)</f>
        <v>0</v>
      </c>
      <c r="G35" s="35"/>
      <c r="H35" s="35"/>
      <c r="I35" s="101">
        <v>0.21</v>
      </c>
      <c r="J35" s="100">
        <f>0</f>
        <v>0</v>
      </c>
      <c r="K35" s="35"/>
      <c r="L35" s="9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36"/>
      <c r="C36" s="35"/>
      <c r="D36" s="35"/>
      <c r="E36" s="30" t="s">
        <v>46</v>
      </c>
      <c r="F36" s="100">
        <f>ROUND((SUM(BH87:BH200)),  2)</f>
        <v>0</v>
      </c>
      <c r="G36" s="35"/>
      <c r="H36" s="35"/>
      <c r="I36" s="101">
        <v>0.12</v>
      </c>
      <c r="J36" s="100">
        <f>0</f>
        <v>0</v>
      </c>
      <c r="K36" s="35"/>
      <c r="L36" s="9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36"/>
      <c r="C37" s="35"/>
      <c r="D37" s="35"/>
      <c r="E37" s="30" t="s">
        <v>47</v>
      </c>
      <c r="F37" s="100">
        <f>ROUND((SUM(BI87:BI200)),  2)</f>
        <v>0</v>
      </c>
      <c r="G37" s="35"/>
      <c r="H37" s="35"/>
      <c r="I37" s="101">
        <v>0</v>
      </c>
      <c r="J37" s="100">
        <f>0</f>
        <v>0</v>
      </c>
      <c r="K37" s="35"/>
      <c r="L37" s="9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9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36"/>
      <c r="C39" s="102"/>
      <c r="D39" s="103" t="s">
        <v>48</v>
      </c>
      <c r="E39" s="58"/>
      <c r="F39" s="58"/>
      <c r="G39" s="104" t="s">
        <v>49</v>
      </c>
      <c r="H39" s="105" t="s">
        <v>50</v>
      </c>
      <c r="I39" s="58"/>
      <c r="J39" s="106">
        <f>SUM(J30:J37)</f>
        <v>0</v>
      </c>
      <c r="K39" s="107"/>
      <c r="L39" s="9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9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" customHeight="1">
      <c r="A44" s="35"/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9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" customHeight="1">
      <c r="A45" s="35"/>
      <c r="B45" s="36"/>
      <c r="C45" s="24" t="s">
        <v>153</v>
      </c>
      <c r="D45" s="35"/>
      <c r="E45" s="35"/>
      <c r="F45" s="35"/>
      <c r="G45" s="35"/>
      <c r="H45" s="35"/>
      <c r="I45" s="35"/>
      <c r="J45" s="35"/>
      <c r="K45" s="35"/>
      <c r="L45" s="93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" customHeight="1">
      <c r="A46" s="35"/>
      <c r="B46" s="36"/>
      <c r="C46" s="35"/>
      <c r="D46" s="35"/>
      <c r="E46" s="35"/>
      <c r="F46" s="35"/>
      <c r="G46" s="35"/>
      <c r="H46" s="35"/>
      <c r="I46" s="35"/>
      <c r="J46" s="35"/>
      <c r="K46" s="35"/>
      <c r="L46" s="93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17</v>
      </c>
      <c r="D47" s="35"/>
      <c r="E47" s="35"/>
      <c r="F47" s="35"/>
      <c r="G47" s="35"/>
      <c r="H47" s="35"/>
      <c r="I47" s="35"/>
      <c r="J47" s="35"/>
      <c r="K47" s="35"/>
      <c r="L47" s="93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5"/>
      <c r="D48" s="35"/>
      <c r="E48" s="390" t="str">
        <f>E7</f>
        <v>Střední odborná škola a Střední odborné učiliště Nymburk</v>
      </c>
      <c r="F48" s="391"/>
      <c r="G48" s="391"/>
      <c r="H48" s="391"/>
      <c r="I48" s="35"/>
      <c r="J48" s="35"/>
      <c r="K48" s="35"/>
      <c r="L48" s="9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106</v>
      </c>
      <c r="D49" s="35"/>
      <c r="E49" s="35"/>
      <c r="F49" s="35"/>
      <c r="G49" s="35"/>
      <c r="H49" s="35"/>
      <c r="I49" s="35"/>
      <c r="J49" s="35"/>
      <c r="K49" s="35"/>
      <c r="L49" s="9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367" t="str">
        <f>E9</f>
        <v>02 - D4 - Zpevněné plochy</v>
      </c>
      <c r="F50" s="389"/>
      <c r="G50" s="389"/>
      <c r="H50" s="389"/>
      <c r="I50" s="35"/>
      <c r="J50" s="35"/>
      <c r="K50" s="35"/>
      <c r="L50" s="9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" customHeight="1">
      <c r="A51" s="35"/>
      <c r="B51" s="36"/>
      <c r="C51" s="35"/>
      <c r="D51" s="35"/>
      <c r="E51" s="35"/>
      <c r="F51" s="35"/>
      <c r="G51" s="35"/>
      <c r="H51" s="35"/>
      <c r="I51" s="35"/>
      <c r="J51" s="35"/>
      <c r="K51" s="35"/>
      <c r="L51" s="9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5"/>
      <c r="E52" s="35"/>
      <c r="F52" s="28" t="str">
        <f>F12</f>
        <v xml:space="preserve"> </v>
      </c>
      <c r="G52" s="35"/>
      <c r="H52" s="35"/>
      <c r="I52" s="30" t="s">
        <v>23</v>
      </c>
      <c r="J52" s="53" t="str">
        <f>IF(J12="","",J12)</f>
        <v>12. 3. 2024</v>
      </c>
      <c r="K52" s="35"/>
      <c r="L52" s="9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" customHeight="1">
      <c r="A53" s="35"/>
      <c r="B53" s="36"/>
      <c r="C53" s="35"/>
      <c r="D53" s="35"/>
      <c r="E53" s="35"/>
      <c r="F53" s="35"/>
      <c r="G53" s="35"/>
      <c r="H53" s="35"/>
      <c r="I53" s="35"/>
      <c r="J53" s="35"/>
      <c r="K53" s="35"/>
      <c r="L53" s="93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15" customHeight="1">
      <c r="A54" s="35"/>
      <c r="B54" s="36"/>
      <c r="C54" s="30" t="s">
        <v>25</v>
      </c>
      <c r="D54" s="35"/>
      <c r="E54" s="35"/>
      <c r="F54" s="28" t="str">
        <f>E15</f>
        <v>SOŠ +SOU Nymburk,V kolonii 1804</v>
      </c>
      <c r="G54" s="35"/>
      <c r="H54" s="35"/>
      <c r="I54" s="30" t="s">
        <v>31</v>
      </c>
      <c r="J54" s="33" t="str">
        <f>E21</f>
        <v>ing.Hana  Pospíšilová</v>
      </c>
      <c r="K54" s="35"/>
      <c r="L54" s="93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5.65" customHeight="1">
      <c r="A55" s="35"/>
      <c r="B55" s="36"/>
      <c r="C55" s="30" t="s">
        <v>29</v>
      </c>
      <c r="D55" s="35"/>
      <c r="E55" s="35"/>
      <c r="F55" s="28" t="str">
        <f>IF(E18="","",E18)</f>
        <v>Vyplň údaj</v>
      </c>
      <c r="G55" s="35"/>
      <c r="H55" s="35"/>
      <c r="I55" s="30" t="s">
        <v>34</v>
      </c>
      <c r="J55" s="33" t="str">
        <f>E24</f>
        <v>Ing. Jana Malát Dušková</v>
      </c>
      <c r="K55" s="35"/>
      <c r="L55" s="93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5"/>
      <c r="D56" s="35"/>
      <c r="E56" s="35"/>
      <c r="F56" s="35"/>
      <c r="G56" s="35"/>
      <c r="H56" s="35"/>
      <c r="I56" s="35"/>
      <c r="J56" s="35"/>
      <c r="K56" s="35"/>
      <c r="L56" s="9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08" t="s">
        <v>154</v>
      </c>
      <c r="D57" s="102"/>
      <c r="E57" s="102"/>
      <c r="F57" s="102"/>
      <c r="G57" s="102"/>
      <c r="H57" s="102"/>
      <c r="I57" s="102"/>
      <c r="J57" s="109" t="s">
        <v>155</v>
      </c>
      <c r="K57" s="102"/>
      <c r="L57" s="9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5"/>
      <c r="D58" s="35"/>
      <c r="E58" s="35"/>
      <c r="F58" s="35"/>
      <c r="G58" s="35"/>
      <c r="H58" s="35"/>
      <c r="I58" s="35"/>
      <c r="J58" s="35"/>
      <c r="K58" s="35"/>
      <c r="L58" s="9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8" customHeight="1">
      <c r="A59" s="35"/>
      <c r="B59" s="36"/>
      <c r="C59" s="110" t="s">
        <v>70</v>
      </c>
      <c r="D59" s="35"/>
      <c r="E59" s="35"/>
      <c r="F59" s="35"/>
      <c r="G59" s="35"/>
      <c r="H59" s="35"/>
      <c r="I59" s="35"/>
      <c r="J59" s="69">
        <f>J87</f>
        <v>0</v>
      </c>
      <c r="K59" s="35"/>
      <c r="L59" s="9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20" t="s">
        <v>156</v>
      </c>
    </row>
    <row r="60" spans="1:47" s="9" customFormat="1" ht="24.9" customHeight="1">
      <c r="B60" s="111"/>
      <c r="D60" s="112" t="s">
        <v>157</v>
      </c>
      <c r="E60" s="113"/>
      <c r="F60" s="113"/>
      <c r="G60" s="113"/>
      <c r="H60" s="113"/>
      <c r="I60" s="113"/>
      <c r="J60" s="114">
        <f>J88</f>
        <v>0</v>
      </c>
      <c r="L60" s="111"/>
    </row>
    <row r="61" spans="1:47" s="10" customFormat="1" ht="19.95" customHeight="1">
      <c r="B61" s="115"/>
      <c r="D61" s="116" t="s">
        <v>158</v>
      </c>
      <c r="E61" s="117"/>
      <c r="F61" s="117"/>
      <c r="G61" s="117"/>
      <c r="H61" s="117"/>
      <c r="I61" s="117"/>
      <c r="J61" s="118">
        <f>J89</f>
        <v>0</v>
      </c>
      <c r="L61" s="115"/>
    </row>
    <row r="62" spans="1:47" s="10" customFormat="1" ht="19.95" customHeight="1">
      <c r="B62" s="115"/>
      <c r="D62" s="116" t="s">
        <v>159</v>
      </c>
      <c r="E62" s="117"/>
      <c r="F62" s="117"/>
      <c r="G62" s="117"/>
      <c r="H62" s="117"/>
      <c r="I62" s="117"/>
      <c r="J62" s="118">
        <f>J131</f>
        <v>0</v>
      </c>
      <c r="L62" s="115"/>
    </row>
    <row r="63" spans="1:47" s="10" customFormat="1" ht="19.95" customHeight="1">
      <c r="B63" s="115"/>
      <c r="D63" s="116" t="s">
        <v>161</v>
      </c>
      <c r="E63" s="117"/>
      <c r="F63" s="117"/>
      <c r="G63" s="117"/>
      <c r="H63" s="117"/>
      <c r="I63" s="117"/>
      <c r="J63" s="118">
        <f>J138</f>
        <v>0</v>
      </c>
      <c r="L63" s="115"/>
    </row>
    <row r="64" spans="1:47" s="10" customFormat="1" ht="19.95" customHeight="1">
      <c r="B64" s="115"/>
      <c r="D64" s="116" t="s">
        <v>1094</v>
      </c>
      <c r="E64" s="117"/>
      <c r="F64" s="117"/>
      <c r="G64" s="117"/>
      <c r="H64" s="117"/>
      <c r="I64" s="117"/>
      <c r="J64" s="118">
        <f>J143</f>
        <v>0</v>
      </c>
      <c r="L64" s="115"/>
    </row>
    <row r="65" spans="1:31" s="10" customFormat="1" ht="19.95" customHeight="1">
      <c r="B65" s="115"/>
      <c r="D65" s="116" t="s">
        <v>163</v>
      </c>
      <c r="E65" s="117"/>
      <c r="F65" s="117"/>
      <c r="G65" s="117"/>
      <c r="H65" s="117"/>
      <c r="I65" s="117"/>
      <c r="J65" s="118">
        <f>J161</f>
        <v>0</v>
      </c>
      <c r="L65" s="115"/>
    </row>
    <row r="66" spans="1:31" s="10" customFormat="1" ht="19.95" customHeight="1">
      <c r="B66" s="115"/>
      <c r="D66" s="116" t="s">
        <v>164</v>
      </c>
      <c r="E66" s="117"/>
      <c r="F66" s="117"/>
      <c r="G66" s="117"/>
      <c r="H66" s="117"/>
      <c r="I66" s="117"/>
      <c r="J66" s="118">
        <f>J167</f>
        <v>0</v>
      </c>
      <c r="L66" s="115"/>
    </row>
    <row r="67" spans="1:31" s="10" customFormat="1" ht="19.95" customHeight="1">
      <c r="B67" s="115"/>
      <c r="D67" s="116" t="s">
        <v>165</v>
      </c>
      <c r="E67" s="117"/>
      <c r="F67" s="117"/>
      <c r="G67" s="117"/>
      <c r="H67" s="117"/>
      <c r="I67" s="117"/>
      <c r="J67" s="118">
        <f>J198</f>
        <v>0</v>
      </c>
      <c r="L67" s="115"/>
    </row>
    <row r="68" spans="1:31" s="2" customFormat="1" ht="21.75" customHeight="1">
      <c r="A68" s="35"/>
      <c r="B68" s="36"/>
      <c r="C68" s="35"/>
      <c r="D68" s="35"/>
      <c r="E68" s="35"/>
      <c r="F68" s="35"/>
      <c r="G68" s="35"/>
      <c r="H68" s="35"/>
      <c r="I68" s="35"/>
      <c r="J68" s="35"/>
      <c r="K68" s="35"/>
      <c r="L68" s="93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" customHeight="1">
      <c r="A69" s="35"/>
      <c r="B69" s="45"/>
      <c r="C69" s="46"/>
      <c r="D69" s="46"/>
      <c r="E69" s="46"/>
      <c r="F69" s="46"/>
      <c r="G69" s="46"/>
      <c r="H69" s="46"/>
      <c r="I69" s="46"/>
      <c r="J69" s="46"/>
      <c r="K69" s="46"/>
      <c r="L69" s="93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3" spans="1:31" s="2" customFormat="1" ht="6.9" customHeight="1">
      <c r="A73" s="35"/>
      <c r="B73" s="47"/>
      <c r="C73" s="48"/>
      <c r="D73" s="48"/>
      <c r="E73" s="48"/>
      <c r="F73" s="48"/>
      <c r="G73" s="48"/>
      <c r="H73" s="48"/>
      <c r="I73" s="48"/>
      <c r="J73" s="48"/>
      <c r="K73" s="48"/>
      <c r="L73" s="93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24.9" customHeight="1">
      <c r="A74" s="35"/>
      <c r="B74" s="36"/>
      <c r="C74" s="24" t="s">
        <v>180</v>
      </c>
      <c r="D74" s="35"/>
      <c r="E74" s="35"/>
      <c r="F74" s="35"/>
      <c r="G74" s="35"/>
      <c r="H74" s="35"/>
      <c r="I74" s="35"/>
      <c r="J74" s="35"/>
      <c r="K74" s="35"/>
      <c r="L74" s="93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" customHeight="1">
      <c r="A75" s="35"/>
      <c r="B75" s="36"/>
      <c r="C75" s="35"/>
      <c r="D75" s="35"/>
      <c r="E75" s="35"/>
      <c r="F75" s="35"/>
      <c r="G75" s="35"/>
      <c r="H75" s="35"/>
      <c r="I75" s="35"/>
      <c r="J75" s="35"/>
      <c r="K75" s="35"/>
      <c r="L75" s="9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17</v>
      </c>
      <c r="D76" s="35"/>
      <c r="E76" s="35"/>
      <c r="F76" s="35"/>
      <c r="G76" s="35"/>
      <c r="H76" s="35"/>
      <c r="I76" s="35"/>
      <c r="J76" s="35"/>
      <c r="K76" s="35"/>
      <c r="L76" s="9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5"/>
      <c r="D77" s="35"/>
      <c r="E77" s="390" t="str">
        <f>E7</f>
        <v>Střední odborná škola a Střední odborné učiliště Nymburk</v>
      </c>
      <c r="F77" s="391"/>
      <c r="G77" s="391"/>
      <c r="H77" s="391"/>
      <c r="I77" s="35"/>
      <c r="J77" s="35"/>
      <c r="K77" s="35"/>
      <c r="L77" s="9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106</v>
      </c>
      <c r="D78" s="35"/>
      <c r="E78" s="35"/>
      <c r="F78" s="35"/>
      <c r="G78" s="35"/>
      <c r="H78" s="35"/>
      <c r="I78" s="35"/>
      <c r="J78" s="35"/>
      <c r="K78" s="35"/>
      <c r="L78" s="9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5"/>
      <c r="D79" s="35"/>
      <c r="E79" s="367" t="str">
        <f>E9</f>
        <v>02 - D4 - Zpevněné plochy</v>
      </c>
      <c r="F79" s="389"/>
      <c r="G79" s="389"/>
      <c r="H79" s="389"/>
      <c r="I79" s="35"/>
      <c r="J79" s="35"/>
      <c r="K79" s="35"/>
      <c r="L79" s="93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" customHeight="1">
      <c r="A80" s="35"/>
      <c r="B80" s="36"/>
      <c r="C80" s="35"/>
      <c r="D80" s="35"/>
      <c r="E80" s="35"/>
      <c r="F80" s="35"/>
      <c r="G80" s="35"/>
      <c r="H80" s="35"/>
      <c r="I80" s="35"/>
      <c r="J80" s="35"/>
      <c r="K80" s="35"/>
      <c r="L80" s="9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21</v>
      </c>
      <c r="D81" s="35"/>
      <c r="E81" s="35"/>
      <c r="F81" s="28" t="str">
        <f>F12</f>
        <v xml:space="preserve"> </v>
      </c>
      <c r="G81" s="35"/>
      <c r="H81" s="35"/>
      <c r="I81" s="30" t="s">
        <v>23</v>
      </c>
      <c r="J81" s="53" t="str">
        <f>IF(J12="","",J12)</f>
        <v>12. 3. 2024</v>
      </c>
      <c r="K81" s="35"/>
      <c r="L81" s="9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" customHeight="1">
      <c r="A82" s="35"/>
      <c r="B82" s="36"/>
      <c r="C82" s="35"/>
      <c r="D82" s="35"/>
      <c r="E82" s="35"/>
      <c r="F82" s="35"/>
      <c r="G82" s="35"/>
      <c r="H82" s="35"/>
      <c r="I82" s="35"/>
      <c r="J82" s="35"/>
      <c r="K82" s="35"/>
      <c r="L82" s="9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5.15" customHeight="1">
      <c r="A83" s="35"/>
      <c r="B83" s="36"/>
      <c r="C83" s="30" t="s">
        <v>25</v>
      </c>
      <c r="D83" s="35"/>
      <c r="E83" s="35"/>
      <c r="F83" s="28" t="str">
        <f>E15</f>
        <v>SOŠ +SOU Nymburk,V kolonii 1804</v>
      </c>
      <c r="G83" s="35"/>
      <c r="H83" s="35"/>
      <c r="I83" s="30" t="s">
        <v>31</v>
      </c>
      <c r="J83" s="33" t="str">
        <f>E21</f>
        <v>ing.Hana  Pospíšilová</v>
      </c>
      <c r="K83" s="35"/>
      <c r="L83" s="9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25.65" customHeight="1">
      <c r="A84" s="35"/>
      <c r="B84" s="36"/>
      <c r="C84" s="30" t="s">
        <v>29</v>
      </c>
      <c r="D84" s="35"/>
      <c r="E84" s="35"/>
      <c r="F84" s="28" t="str">
        <f>IF(E18="","",E18)</f>
        <v>Vyplň údaj</v>
      </c>
      <c r="G84" s="35"/>
      <c r="H84" s="35"/>
      <c r="I84" s="30" t="s">
        <v>34</v>
      </c>
      <c r="J84" s="33" t="str">
        <f>E24</f>
        <v>Ing. Jana Malát Dušková</v>
      </c>
      <c r="K84" s="35"/>
      <c r="L84" s="9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0.35" customHeight="1">
      <c r="A85" s="35"/>
      <c r="B85" s="36"/>
      <c r="C85" s="35"/>
      <c r="D85" s="35"/>
      <c r="E85" s="35"/>
      <c r="F85" s="35"/>
      <c r="G85" s="35"/>
      <c r="H85" s="35"/>
      <c r="I85" s="35"/>
      <c r="J85" s="35"/>
      <c r="K85" s="35"/>
      <c r="L85" s="9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11" customFormat="1" ht="29.25" customHeight="1">
      <c r="A86" s="119"/>
      <c r="B86" s="120"/>
      <c r="C86" s="121" t="s">
        <v>181</v>
      </c>
      <c r="D86" s="122" t="s">
        <v>57</v>
      </c>
      <c r="E86" s="122" t="s">
        <v>53</v>
      </c>
      <c r="F86" s="122" t="s">
        <v>54</v>
      </c>
      <c r="G86" s="122" t="s">
        <v>182</v>
      </c>
      <c r="H86" s="122" t="s">
        <v>183</v>
      </c>
      <c r="I86" s="122" t="s">
        <v>184</v>
      </c>
      <c r="J86" s="123" t="s">
        <v>155</v>
      </c>
      <c r="K86" s="124" t="s">
        <v>185</v>
      </c>
      <c r="L86" s="125"/>
      <c r="M86" s="60" t="s">
        <v>3</v>
      </c>
      <c r="N86" s="61" t="s">
        <v>42</v>
      </c>
      <c r="O86" s="61" t="s">
        <v>186</v>
      </c>
      <c r="P86" s="61" t="s">
        <v>187</v>
      </c>
      <c r="Q86" s="61" t="s">
        <v>188</v>
      </c>
      <c r="R86" s="61" t="s">
        <v>189</v>
      </c>
      <c r="S86" s="61" t="s">
        <v>190</v>
      </c>
      <c r="T86" s="62" t="s">
        <v>191</v>
      </c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</row>
    <row r="87" spans="1:65" s="2" customFormat="1" ht="22.8" customHeight="1">
      <c r="A87" s="35"/>
      <c r="B87" s="36"/>
      <c r="C87" s="67" t="s">
        <v>192</v>
      </c>
      <c r="D87" s="35"/>
      <c r="E87" s="35"/>
      <c r="F87" s="35"/>
      <c r="G87" s="35"/>
      <c r="H87" s="35"/>
      <c r="I87" s="35"/>
      <c r="J87" s="126">
        <f>BK87</f>
        <v>0</v>
      </c>
      <c r="K87" s="35"/>
      <c r="L87" s="36"/>
      <c r="M87" s="63"/>
      <c r="N87" s="54"/>
      <c r="O87" s="64"/>
      <c r="P87" s="127">
        <f>P88</f>
        <v>0</v>
      </c>
      <c r="Q87" s="64"/>
      <c r="R87" s="127">
        <f>R88</f>
        <v>0</v>
      </c>
      <c r="S87" s="64"/>
      <c r="T87" s="128">
        <f>T88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20" t="s">
        <v>71</v>
      </c>
      <c r="AU87" s="20" t="s">
        <v>156</v>
      </c>
      <c r="BK87" s="129">
        <f>BK88</f>
        <v>0</v>
      </c>
    </row>
    <row r="88" spans="1:65" s="12" customFormat="1" ht="25.95" customHeight="1">
      <c r="B88" s="130"/>
      <c r="D88" s="131" t="s">
        <v>71</v>
      </c>
      <c r="E88" s="132" t="s">
        <v>193</v>
      </c>
      <c r="F88" s="132" t="s">
        <v>194</v>
      </c>
      <c r="I88" s="133"/>
      <c r="J88" s="134">
        <f>BK88</f>
        <v>0</v>
      </c>
      <c r="L88" s="130"/>
      <c r="M88" s="135"/>
      <c r="N88" s="136"/>
      <c r="O88" s="136"/>
      <c r="P88" s="137">
        <f>P89+P131+P138+P143+P161+P167+P198</f>
        <v>0</v>
      </c>
      <c r="Q88" s="136"/>
      <c r="R88" s="137">
        <f>R89+R131+R138+R143+R161+R167+R198</f>
        <v>0</v>
      </c>
      <c r="S88" s="136"/>
      <c r="T88" s="138">
        <f>T89+T131+T138+T143+T161+T167+T198</f>
        <v>0</v>
      </c>
      <c r="AR88" s="131" t="s">
        <v>80</v>
      </c>
      <c r="AT88" s="139" t="s">
        <v>71</v>
      </c>
      <c r="AU88" s="139" t="s">
        <v>72</v>
      </c>
      <c r="AY88" s="131" t="s">
        <v>195</v>
      </c>
      <c r="BK88" s="140">
        <f>BK89+BK131+BK138+BK143+BK161+BK167+BK198</f>
        <v>0</v>
      </c>
    </row>
    <row r="89" spans="1:65" s="12" customFormat="1" ht="22.8" customHeight="1">
      <c r="B89" s="130"/>
      <c r="D89" s="131" t="s">
        <v>71</v>
      </c>
      <c r="E89" s="141" t="s">
        <v>80</v>
      </c>
      <c r="F89" s="141" t="s">
        <v>196</v>
      </c>
      <c r="I89" s="133"/>
      <c r="J89" s="142">
        <f>BK89</f>
        <v>0</v>
      </c>
      <c r="L89" s="130"/>
      <c r="M89" s="135"/>
      <c r="N89" s="136"/>
      <c r="O89" s="136"/>
      <c r="P89" s="137">
        <f>SUM(P90:P130)</f>
        <v>0</v>
      </c>
      <c r="Q89" s="136"/>
      <c r="R89" s="137">
        <f>SUM(R90:R130)</f>
        <v>0</v>
      </c>
      <c r="S89" s="136"/>
      <c r="T89" s="138">
        <f>SUM(T90:T130)</f>
        <v>0</v>
      </c>
      <c r="AR89" s="131" t="s">
        <v>80</v>
      </c>
      <c r="AT89" s="139" t="s">
        <v>71</v>
      </c>
      <c r="AU89" s="139" t="s">
        <v>80</v>
      </c>
      <c r="AY89" s="131" t="s">
        <v>195</v>
      </c>
      <c r="BK89" s="140">
        <f>SUM(BK90:BK130)</f>
        <v>0</v>
      </c>
    </row>
    <row r="90" spans="1:65" s="2" customFormat="1" ht="33" customHeight="1">
      <c r="A90" s="35"/>
      <c r="B90" s="143"/>
      <c r="C90" s="144" t="s">
        <v>80</v>
      </c>
      <c r="D90" s="144" t="s">
        <v>197</v>
      </c>
      <c r="E90" s="145" t="s">
        <v>1095</v>
      </c>
      <c r="F90" s="146" t="s">
        <v>1096</v>
      </c>
      <c r="G90" s="147" t="s">
        <v>262</v>
      </c>
      <c r="H90" s="148">
        <v>218</v>
      </c>
      <c r="I90" s="149"/>
      <c r="J90" s="150">
        <f>ROUND(I90*H90,2)</f>
        <v>0</v>
      </c>
      <c r="K90" s="151"/>
      <c r="L90" s="36"/>
      <c r="M90" s="152" t="s">
        <v>3</v>
      </c>
      <c r="N90" s="153" t="s">
        <v>43</v>
      </c>
      <c r="O90" s="56"/>
      <c r="P90" s="154">
        <f>O90*H90</f>
        <v>0</v>
      </c>
      <c r="Q90" s="154">
        <v>0</v>
      </c>
      <c r="R90" s="154">
        <f>Q90*H90</f>
        <v>0</v>
      </c>
      <c r="S90" s="154">
        <v>0</v>
      </c>
      <c r="T90" s="155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56" t="s">
        <v>201</v>
      </c>
      <c r="AT90" s="156" t="s">
        <v>197</v>
      </c>
      <c r="AU90" s="156" t="s">
        <v>82</v>
      </c>
      <c r="AY90" s="20" t="s">
        <v>195</v>
      </c>
      <c r="BE90" s="157">
        <f>IF(N90="základní",J90,0)</f>
        <v>0</v>
      </c>
      <c r="BF90" s="157">
        <f>IF(N90="snížená",J90,0)</f>
        <v>0</v>
      </c>
      <c r="BG90" s="157">
        <f>IF(N90="zákl. přenesená",J90,0)</f>
        <v>0</v>
      </c>
      <c r="BH90" s="157">
        <f>IF(N90="sníž. přenesená",J90,0)</f>
        <v>0</v>
      </c>
      <c r="BI90" s="157">
        <f>IF(N90="nulová",J90,0)</f>
        <v>0</v>
      </c>
      <c r="BJ90" s="20" t="s">
        <v>80</v>
      </c>
      <c r="BK90" s="157">
        <f>ROUND(I90*H90,2)</f>
        <v>0</v>
      </c>
      <c r="BL90" s="20" t="s">
        <v>201</v>
      </c>
      <c r="BM90" s="156" t="s">
        <v>82</v>
      </c>
    </row>
    <row r="91" spans="1:65" s="2" customFormat="1">
      <c r="A91" s="35"/>
      <c r="B91" s="36"/>
      <c r="C91" s="35"/>
      <c r="D91" s="158" t="s">
        <v>203</v>
      </c>
      <c r="E91" s="35"/>
      <c r="F91" s="159" t="s">
        <v>1097</v>
      </c>
      <c r="G91" s="35"/>
      <c r="H91" s="35"/>
      <c r="I91" s="160"/>
      <c r="J91" s="35"/>
      <c r="K91" s="35"/>
      <c r="L91" s="36"/>
      <c r="M91" s="161"/>
      <c r="N91" s="162"/>
      <c r="O91" s="56"/>
      <c r="P91" s="56"/>
      <c r="Q91" s="56"/>
      <c r="R91" s="56"/>
      <c r="S91" s="56"/>
      <c r="T91" s="57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20" t="s">
        <v>203</v>
      </c>
      <c r="AU91" s="20" t="s">
        <v>82</v>
      </c>
    </row>
    <row r="92" spans="1:65" s="13" customFormat="1">
      <c r="B92" s="163"/>
      <c r="D92" s="164" t="s">
        <v>205</v>
      </c>
      <c r="E92" s="165" t="s">
        <v>3</v>
      </c>
      <c r="F92" s="166" t="s">
        <v>1098</v>
      </c>
      <c r="H92" s="167">
        <v>218</v>
      </c>
      <c r="I92" s="168"/>
      <c r="L92" s="163"/>
      <c r="M92" s="169"/>
      <c r="N92" s="170"/>
      <c r="O92" s="170"/>
      <c r="P92" s="170"/>
      <c r="Q92" s="170"/>
      <c r="R92" s="170"/>
      <c r="S92" s="170"/>
      <c r="T92" s="171"/>
      <c r="AT92" s="165" t="s">
        <v>205</v>
      </c>
      <c r="AU92" s="165" t="s">
        <v>82</v>
      </c>
      <c r="AV92" s="13" t="s">
        <v>82</v>
      </c>
      <c r="AW92" s="13" t="s">
        <v>33</v>
      </c>
      <c r="AX92" s="13" t="s">
        <v>72</v>
      </c>
      <c r="AY92" s="165" t="s">
        <v>195</v>
      </c>
    </row>
    <row r="93" spans="1:65" s="16" customFormat="1">
      <c r="B93" s="198"/>
      <c r="D93" s="164" t="s">
        <v>205</v>
      </c>
      <c r="E93" s="199" t="s">
        <v>3</v>
      </c>
      <c r="F93" s="200" t="s">
        <v>430</v>
      </c>
      <c r="H93" s="201">
        <v>218</v>
      </c>
      <c r="I93" s="202"/>
      <c r="L93" s="198"/>
      <c r="M93" s="203"/>
      <c r="N93" s="204"/>
      <c r="O93" s="204"/>
      <c r="P93" s="204"/>
      <c r="Q93" s="204"/>
      <c r="R93" s="204"/>
      <c r="S93" s="204"/>
      <c r="T93" s="205"/>
      <c r="AT93" s="199" t="s">
        <v>205</v>
      </c>
      <c r="AU93" s="199" t="s">
        <v>82</v>
      </c>
      <c r="AV93" s="16" t="s">
        <v>201</v>
      </c>
      <c r="AW93" s="16" t="s">
        <v>33</v>
      </c>
      <c r="AX93" s="16" t="s">
        <v>80</v>
      </c>
      <c r="AY93" s="199" t="s">
        <v>195</v>
      </c>
    </row>
    <row r="94" spans="1:65" s="2" customFormat="1" ht="49.05" customHeight="1">
      <c r="A94" s="35"/>
      <c r="B94" s="143"/>
      <c r="C94" s="144" t="s">
        <v>82</v>
      </c>
      <c r="D94" s="144" t="s">
        <v>197</v>
      </c>
      <c r="E94" s="145" t="s">
        <v>1099</v>
      </c>
      <c r="F94" s="146" t="s">
        <v>1100</v>
      </c>
      <c r="G94" s="147" t="s">
        <v>262</v>
      </c>
      <c r="H94" s="148">
        <v>218</v>
      </c>
      <c r="I94" s="149"/>
      <c r="J94" s="150">
        <f>ROUND(I94*H94,2)</f>
        <v>0</v>
      </c>
      <c r="K94" s="151"/>
      <c r="L94" s="36"/>
      <c r="M94" s="152" t="s">
        <v>3</v>
      </c>
      <c r="N94" s="153" t="s">
        <v>43</v>
      </c>
      <c r="O94" s="56"/>
      <c r="P94" s="154">
        <f>O94*H94</f>
        <v>0</v>
      </c>
      <c r="Q94" s="154">
        <v>0</v>
      </c>
      <c r="R94" s="154">
        <f>Q94*H94</f>
        <v>0</v>
      </c>
      <c r="S94" s="154">
        <v>0</v>
      </c>
      <c r="T94" s="155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56" t="s">
        <v>201</v>
      </c>
      <c r="AT94" s="156" t="s">
        <v>197</v>
      </c>
      <c r="AU94" s="156" t="s">
        <v>82</v>
      </c>
      <c r="AY94" s="20" t="s">
        <v>195</v>
      </c>
      <c r="BE94" s="157">
        <f>IF(N94="základní",J94,0)</f>
        <v>0</v>
      </c>
      <c r="BF94" s="157">
        <f>IF(N94="snížená",J94,0)</f>
        <v>0</v>
      </c>
      <c r="BG94" s="157">
        <f>IF(N94="zákl. přenesená",J94,0)</f>
        <v>0</v>
      </c>
      <c r="BH94" s="157">
        <f>IF(N94="sníž. přenesená",J94,0)</f>
        <v>0</v>
      </c>
      <c r="BI94" s="157">
        <f>IF(N94="nulová",J94,0)</f>
        <v>0</v>
      </c>
      <c r="BJ94" s="20" t="s">
        <v>80</v>
      </c>
      <c r="BK94" s="157">
        <f>ROUND(I94*H94,2)</f>
        <v>0</v>
      </c>
      <c r="BL94" s="20" t="s">
        <v>201</v>
      </c>
      <c r="BM94" s="156" t="s">
        <v>201</v>
      </c>
    </row>
    <row r="95" spans="1:65" s="2" customFormat="1">
      <c r="A95" s="35"/>
      <c r="B95" s="36"/>
      <c r="C95" s="35"/>
      <c r="D95" s="158" t="s">
        <v>203</v>
      </c>
      <c r="E95" s="35"/>
      <c r="F95" s="159" t="s">
        <v>1101</v>
      </c>
      <c r="G95" s="35"/>
      <c r="H95" s="35"/>
      <c r="I95" s="160"/>
      <c r="J95" s="35"/>
      <c r="K95" s="35"/>
      <c r="L95" s="36"/>
      <c r="M95" s="161"/>
      <c r="N95" s="162"/>
      <c r="O95" s="56"/>
      <c r="P95" s="56"/>
      <c r="Q95" s="56"/>
      <c r="R95" s="56"/>
      <c r="S95" s="56"/>
      <c r="T95" s="57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20" t="s">
        <v>203</v>
      </c>
      <c r="AU95" s="20" t="s">
        <v>82</v>
      </c>
    </row>
    <row r="96" spans="1:65" s="13" customFormat="1">
      <c r="B96" s="163"/>
      <c r="D96" s="164" t="s">
        <v>205</v>
      </c>
      <c r="E96" s="165" t="s">
        <v>3</v>
      </c>
      <c r="F96" s="166" t="s">
        <v>1098</v>
      </c>
      <c r="H96" s="167">
        <v>218</v>
      </c>
      <c r="I96" s="168"/>
      <c r="L96" s="163"/>
      <c r="M96" s="169"/>
      <c r="N96" s="170"/>
      <c r="O96" s="170"/>
      <c r="P96" s="170"/>
      <c r="Q96" s="170"/>
      <c r="R96" s="170"/>
      <c r="S96" s="170"/>
      <c r="T96" s="171"/>
      <c r="AT96" s="165" t="s">
        <v>205</v>
      </c>
      <c r="AU96" s="165" t="s">
        <v>82</v>
      </c>
      <c r="AV96" s="13" t="s">
        <v>82</v>
      </c>
      <c r="AW96" s="13" t="s">
        <v>33</v>
      </c>
      <c r="AX96" s="13" t="s">
        <v>72</v>
      </c>
      <c r="AY96" s="165" t="s">
        <v>195</v>
      </c>
    </row>
    <row r="97" spans="1:65" s="16" customFormat="1">
      <c r="B97" s="198"/>
      <c r="D97" s="164" t="s">
        <v>205</v>
      </c>
      <c r="E97" s="199" t="s">
        <v>3</v>
      </c>
      <c r="F97" s="200" t="s">
        <v>430</v>
      </c>
      <c r="H97" s="201">
        <v>218</v>
      </c>
      <c r="I97" s="202"/>
      <c r="L97" s="198"/>
      <c r="M97" s="203"/>
      <c r="N97" s="204"/>
      <c r="O97" s="204"/>
      <c r="P97" s="204"/>
      <c r="Q97" s="204"/>
      <c r="R97" s="204"/>
      <c r="S97" s="204"/>
      <c r="T97" s="205"/>
      <c r="AT97" s="199" t="s">
        <v>205</v>
      </c>
      <c r="AU97" s="199" t="s">
        <v>82</v>
      </c>
      <c r="AV97" s="16" t="s">
        <v>201</v>
      </c>
      <c r="AW97" s="16" t="s">
        <v>33</v>
      </c>
      <c r="AX97" s="16" t="s">
        <v>80</v>
      </c>
      <c r="AY97" s="199" t="s">
        <v>195</v>
      </c>
    </row>
    <row r="98" spans="1:65" s="2" customFormat="1" ht="16.5" customHeight="1">
      <c r="A98" s="35"/>
      <c r="B98" s="143"/>
      <c r="C98" s="144" t="s">
        <v>208</v>
      </c>
      <c r="D98" s="144" t="s">
        <v>197</v>
      </c>
      <c r="E98" s="145" t="s">
        <v>1102</v>
      </c>
      <c r="F98" s="146" t="s">
        <v>1103</v>
      </c>
      <c r="G98" s="147" t="s">
        <v>262</v>
      </c>
      <c r="H98" s="148">
        <v>103</v>
      </c>
      <c r="I98" s="149"/>
      <c r="J98" s="150">
        <f>ROUND(I98*H98,2)</f>
        <v>0</v>
      </c>
      <c r="K98" s="151"/>
      <c r="L98" s="36"/>
      <c r="M98" s="152" t="s">
        <v>3</v>
      </c>
      <c r="N98" s="153" t="s">
        <v>43</v>
      </c>
      <c r="O98" s="56"/>
      <c r="P98" s="154">
        <f>O98*H98</f>
        <v>0</v>
      </c>
      <c r="Q98" s="154">
        <v>0</v>
      </c>
      <c r="R98" s="154">
        <f>Q98*H98</f>
        <v>0</v>
      </c>
      <c r="S98" s="154">
        <v>0</v>
      </c>
      <c r="T98" s="155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56" t="s">
        <v>201</v>
      </c>
      <c r="AT98" s="156" t="s">
        <v>197</v>
      </c>
      <c r="AU98" s="156" t="s">
        <v>82</v>
      </c>
      <c r="AY98" s="20" t="s">
        <v>195</v>
      </c>
      <c r="BE98" s="157">
        <f>IF(N98="základní",J98,0)</f>
        <v>0</v>
      </c>
      <c r="BF98" s="157">
        <f>IF(N98="snížená",J98,0)</f>
        <v>0</v>
      </c>
      <c r="BG98" s="157">
        <f>IF(N98="zákl. přenesená",J98,0)</f>
        <v>0</v>
      </c>
      <c r="BH98" s="157">
        <f>IF(N98="sníž. přenesená",J98,0)</f>
        <v>0</v>
      </c>
      <c r="BI98" s="157">
        <f>IF(N98="nulová",J98,0)</f>
        <v>0</v>
      </c>
      <c r="BJ98" s="20" t="s">
        <v>80</v>
      </c>
      <c r="BK98" s="157">
        <f>ROUND(I98*H98,2)</f>
        <v>0</v>
      </c>
      <c r="BL98" s="20" t="s">
        <v>201</v>
      </c>
      <c r="BM98" s="156" t="s">
        <v>123</v>
      </c>
    </row>
    <row r="99" spans="1:65" s="2" customFormat="1">
      <c r="A99" s="35"/>
      <c r="B99" s="36"/>
      <c r="C99" s="35"/>
      <c r="D99" s="158" t="s">
        <v>203</v>
      </c>
      <c r="E99" s="35"/>
      <c r="F99" s="159" t="s">
        <v>1104</v>
      </c>
      <c r="G99" s="35"/>
      <c r="H99" s="35"/>
      <c r="I99" s="160"/>
      <c r="J99" s="35"/>
      <c r="K99" s="35"/>
      <c r="L99" s="36"/>
      <c r="M99" s="161"/>
      <c r="N99" s="162"/>
      <c r="O99" s="56"/>
      <c r="P99" s="56"/>
      <c r="Q99" s="56"/>
      <c r="R99" s="56"/>
      <c r="S99" s="56"/>
      <c r="T99" s="57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20" t="s">
        <v>203</v>
      </c>
      <c r="AU99" s="20" t="s">
        <v>82</v>
      </c>
    </row>
    <row r="100" spans="1:65" s="13" customFormat="1">
      <c r="B100" s="163"/>
      <c r="D100" s="164" t="s">
        <v>205</v>
      </c>
      <c r="E100" s="165" t="s">
        <v>3</v>
      </c>
      <c r="F100" s="166" t="s">
        <v>1105</v>
      </c>
      <c r="H100" s="167">
        <v>103</v>
      </c>
      <c r="I100" s="168"/>
      <c r="L100" s="163"/>
      <c r="M100" s="169"/>
      <c r="N100" s="170"/>
      <c r="O100" s="170"/>
      <c r="P100" s="170"/>
      <c r="Q100" s="170"/>
      <c r="R100" s="170"/>
      <c r="S100" s="170"/>
      <c r="T100" s="171"/>
      <c r="AT100" s="165" t="s">
        <v>205</v>
      </c>
      <c r="AU100" s="165" t="s">
        <v>82</v>
      </c>
      <c r="AV100" s="13" t="s">
        <v>82</v>
      </c>
      <c r="AW100" s="13" t="s">
        <v>33</v>
      </c>
      <c r="AX100" s="13" t="s">
        <v>72</v>
      </c>
      <c r="AY100" s="165" t="s">
        <v>195</v>
      </c>
    </row>
    <row r="101" spans="1:65" s="16" customFormat="1">
      <c r="B101" s="198"/>
      <c r="D101" s="164" t="s">
        <v>205</v>
      </c>
      <c r="E101" s="199" t="s">
        <v>3</v>
      </c>
      <c r="F101" s="200" t="s">
        <v>430</v>
      </c>
      <c r="H101" s="201">
        <v>103</v>
      </c>
      <c r="I101" s="202"/>
      <c r="L101" s="198"/>
      <c r="M101" s="203"/>
      <c r="N101" s="204"/>
      <c r="O101" s="204"/>
      <c r="P101" s="204"/>
      <c r="Q101" s="204"/>
      <c r="R101" s="204"/>
      <c r="S101" s="204"/>
      <c r="T101" s="205"/>
      <c r="AT101" s="199" t="s">
        <v>205</v>
      </c>
      <c r="AU101" s="199" t="s">
        <v>82</v>
      </c>
      <c r="AV101" s="16" t="s">
        <v>201</v>
      </c>
      <c r="AW101" s="16" t="s">
        <v>33</v>
      </c>
      <c r="AX101" s="16" t="s">
        <v>80</v>
      </c>
      <c r="AY101" s="199" t="s">
        <v>195</v>
      </c>
    </row>
    <row r="102" spans="1:65" s="2" customFormat="1" ht="78" customHeight="1">
      <c r="A102" s="35"/>
      <c r="B102" s="143"/>
      <c r="C102" s="144" t="s">
        <v>201</v>
      </c>
      <c r="D102" s="144" t="s">
        <v>197</v>
      </c>
      <c r="E102" s="145" t="s">
        <v>1106</v>
      </c>
      <c r="F102" s="146" t="s">
        <v>1107</v>
      </c>
      <c r="G102" s="147" t="s">
        <v>262</v>
      </c>
      <c r="H102" s="148">
        <v>92</v>
      </c>
      <c r="I102" s="149"/>
      <c r="J102" s="150">
        <f>ROUND(I102*H102,2)</f>
        <v>0</v>
      </c>
      <c r="K102" s="151"/>
      <c r="L102" s="36"/>
      <c r="M102" s="152" t="s">
        <v>3</v>
      </c>
      <c r="N102" s="153" t="s">
        <v>43</v>
      </c>
      <c r="O102" s="56"/>
      <c r="P102" s="154">
        <f>O102*H102</f>
        <v>0</v>
      </c>
      <c r="Q102" s="154">
        <v>0</v>
      </c>
      <c r="R102" s="154">
        <f>Q102*H102</f>
        <v>0</v>
      </c>
      <c r="S102" s="154">
        <v>0</v>
      </c>
      <c r="T102" s="155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56" t="s">
        <v>201</v>
      </c>
      <c r="AT102" s="156" t="s">
        <v>197</v>
      </c>
      <c r="AU102" s="156" t="s">
        <v>82</v>
      </c>
      <c r="AY102" s="20" t="s">
        <v>195</v>
      </c>
      <c r="BE102" s="157">
        <f>IF(N102="základní",J102,0)</f>
        <v>0</v>
      </c>
      <c r="BF102" s="157">
        <f>IF(N102="snížená",J102,0)</f>
        <v>0</v>
      </c>
      <c r="BG102" s="157">
        <f>IF(N102="zákl. přenesená",J102,0)</f>
        <v>0</v>
      </c>
      <c r="BH102" s="157">
        <f>IF(N102="sníž. přenesená",J102,0)</f>
        <v>0</v>
      </c>
      <c r="BI102" s="157">
        <f>IF(N102="nulová",J102,0)</f>
        <v>0</v>
      </c>
      <c r="BJ102" s="20" t="s">
        <v>80</v>
      </c>
      <c r="BK102" s="157">
        <f>ROUND(I102*H102,2)</f>
        <v>0</v>
      </c>
      <c r="BL102" s="20" t="s">
        <v>201</v>
      </c>
      <c r="BM102" s="156" t="s">
        <v>240</v>
      </c>
    </row>
    <row r="103" spans="1:65" s="2" customFormat="1">
      <c r="A103" s="35"/>
      <c r="B103" s="36"/>
      <c r="C103" s="35"/>
      <c r="D103" s="158" t="s">
        <v>203</v>
      </c>
      <c r="E103" s="35"/>
      <c r="F103" s="159" t="s">
        <v>1108</v>
      </c>
      <c r="G103" s="35"/>
      <c r="H103" s="35"/>
      <c r="I103" s="160"/>
      <c r="J103" s="35"/>
      <c r="K103" s="35"/>
      <c r="L103" s="36"/>
      <c r="M103" s="161"/>
      <c r="N103" s="162"/>
      <c r="O103" s="56"/>
      <c r="P103" s="56"/>
      <c r="Q103" s="56"/>
      <c r="R103" s="56"/>
      <c r="S103" s="56"/>
      <c r="T103" s="57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20" t="s">
        <v>203</v>
      </c>
      <c r="AU103" s="20" t="s">
        <v>82</v>
      </c>
    </row>
    <row r="104" spans="1:65" s="13" customFormat="1">
      <c r="B104" s="163"/>
      <c r="D104" s="164" t="s">
        <v>205</v>
      </c>
      <c r="E104" s="165" t="s">
        <v>3</v>
      </c>
      <c r="F104" s="166" t="s">
        <v>1109</v>
      </c>
      <c r="H104" s="167">
        <v>92</v>
      </c>
      <c r="I104" s="168"/>
      <c r="L104" s="163"/>
      <c r="M104" s="169"/>
      <c r="N104" s="170"/>
      <c r="O104" s="170"/>
      <c r="P104" s="170"/>
      <c r="Q104" s="170"/>
      <c r="R104" s="170"/>
      <c r="S104" s="170"/>
      <c r="T104" s="171"/>
      <c r="AT104" s="165" t="s">
        <v>205</v>
      </c>
      <c r="AU104" s="165" t="s">
        <v>82</v>
      </c>
      <c r="AV104" s="13" t="s">
        <v>82</v>
      </c>
      <c r="AW104" s="13" t="s">
        <v>33</v>
      </c>
      <c r="AX104" s="13" t="s">
        <v>72</v>
      </c>
      <c r="AY104" s="165" t="s">
        <v>195</v>
      </c>
    </row>
    <row r="105" spans="1:65" s="16" customFormat="1">
      <c r="B105" s="198"/>
      <c r="D105" s="164" t="s">
        <v>205</v>
      </c>
      <c r="E105" s="199" t="s">
        <v>3</v>
      </c>
      <c r="F105" s="200" t="s">
        <v>430</v>
      </c>
      <c r="H105" s="201">
        <v>92</v>
      </c>
      <c r="I105" s="202"/>
      <c r="L105" s="198"/>
      <c r="M105" s="203"/>
      <c r="N105" s="204"/>
      <c r="O105" s="204"/>
      <c r="P105" s="204"/>
      <c r="Q105" s="204"/>
      <c r="R105" s="204"/>
      <c r="S105" s="204"/>
      <c r="T105" s="205"/>
      <c r="AT105" s="199" t="s">
        <v>205</v>
      </c>
      <c r="AU105" s="199" t="s">
        <v>82</v>
      </c>
      <c r="AV105" s="16" t="s">
        <v>201</v>
      </c>
      <c r="AW105" s="16" t="s">
        <v>33</v>
      </c>
      <c r="AX105" s="16" t="s">
        <v>80</v>
      </c>
      <c r="AY105" s="199" t="s">
        <v>195</v>
      </c>
    </row>
    <row r="106" spans="1:65" s="2" customFormat="1" ht="62.7" customHeight="1">
      <c r="A106" s="35"/>
      <c r="B106" s="143"/>
      <c r="C106" s="144" t="s">
        <v>223</v>
      </c>
      <c r="D106" s="144" t="s">
        <v>197</v>
      </c>
      <c r="E106" s="145" t="s">
        <v>1110</v>
      </c>
      <c r="F106" s="146" t="s">
        <v>1111</v>
      </c>
      <c r="G106" s="147" t="s">
        <v>262</v>
      </c>
      <c r="H106" s="148">
        <v>23</v>
      </c>
      <c r="I106" s="149"/>
      <c r="J106" s="150">
        <f>ROUND(I106*H106,2)</f>
        <v>0</v>
      </c>
      <c r="K106" s="151"/>
      <c r="L106" s="36"/>
      <c r="M106" s="152" t="s">
        <v>3</v>
      </c>
      <c r="N106" s="153" t="s">
        <v>43</v>
      </c>
      <c r="O106" s="56"/>
      <c r="P106" s="154">
        <f>O106*H106</f>
        <v>0</v>
      </c>
      <c r="Q106" s="154">
        <v>0</v>
      </c>
      <c r="R106" s="154">
        <f>Q106*H106</f>
        <v>0</v>
      </c>
      <c r="S106" s="154">
        <v>0</v>
      </c>
      <c r="T106" s="155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56" t="s">
        <v>201</v>
      </c>
      <c r="AT106" s="156" t="s">
        <v>197</v>
      </c>
      <c r="AU106" s="156" t="s">
        <v>82</v>
      </c>
      <c r="AY106" s="20" t="s">
        <v>195</v>
      </c>
      <c r="BE106" s="157">
        <f>IF(N106="základní",J106,0)</f>
        <v>0</v>
      </c>
      <c r="BF106" s="157">
        <f>IF(N106="snížená",J106,0)</f>
        <v>0</v>
      </c>
      <c r="BG106" s="157">
        <f>IF(N106="zákl. přenesená",J106,0)</f>
        <v>0</v>
      </c>
      <c r="BH106" s="157">
        <f>IF(N106="sníž. přenesená",J106,0)</f>
        <v>0</v>
      </c>
      <c r="BI106" s="157">
        <f>IF(N106="nulová",J106,0)</f>
        <v>0</v>
      </c>
      <c r="BJ106" s="20" t="s">
        <v>80</v>
      </c>
      <c r="BK106" s="157">
        <f>ROUND(I106*H106,2)</f>
        <v>0</v>
      </c>
      <c r="BL106" s="20" t="s">
        <v>201</v>
      </c>
      <c r="BM106" s="156" t="s">
        <v>253</v>
      </c>
    </row>
    <row r="107" spans="1:65" s="2" customFormat="1">
      <c r="A107" s="35"/>
      <c r="B107" s="36"/>
      <c r="C107" s="35"/>
      <c r="D107" s="158" t="s">
        <v>203</v>
      </c>
      <c r="E107" s="35"/>
      <c r="F107" s="159" t="s">
        <v>1112</v>
      </c>
      <c r="G107" s="35"/>
      <c r="H107" s="35"/>
      <c r="I107" s="160"/>
      <c r="J107" s="35"/>
      <c r="K107" s="35"/>
      <c r="L107" s="36"/>
      <c r="M107" s="161"/>
      <c r="N107" s="162"/>
      <c r="O107" s="56"/>
      <c r="P107" s="56"/>
      <c r="Q107" s="56"/>
      <c r="R107" s="56"/>
      <c r="S107" s="56"/>
      <c r="T107" s="57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20" t="s">
        <v>203</v>
      </c>
      <c r="AU107" s="20" t="s">
        <v>82</v>
      </c>
    </row>
    <row r="108" spans="1:65" s="13" customFormat="1">
      <c r="B108" s="163"/>
      <c r="D108" s="164" t="s">
        <v>205</v>
      </c>
      <c r="E108" s="165" t="s">
        <v>3</v>
      </c>
      <c r="F108" s="166" t="s">
        <v>1113</v>
      </c>
      <c r="H108" s="167">
        <v>23</v>
      </c>
      <c r="I108" s="168"/>
      <c r="L108" s="163"/>
      <c r="M108" s="169"/>
      <c r="N108" s="170"/>
      <c r="O108" s="170"/>
      <c r="P108" s="170"/>
      <c r="Q108" s="170"/>
      <c r="R108" s="170"/>
      <c r="S108" s="170"/>
      <c r="T108" s="171"/>
      <c r="AT108" s="165" t="s">
        <v>205</v>
      </c>
      <c r="AU108" s="165" t="s">
        <v>82</v>
      </c>
      <c r="AV108" s="13" t="s">
        <v>82</v>
      </c>
      <c r="AW108" s="13" t="s">
        <v>33</v>
      </c>
      <c r="AX108" s="13" t="s">
        <v>72</v>
      </c>
      <c r="AY108" s="165" t="s">
        <v>195</v>
      </c>
    </row>
    <row r="109" spans="1:65" s="16" customFormat="1">
      <c r="B109" s="198"/>
      <c r="D109" s="164" t="s">
        <v>205</v>
      </c>
      <c r="E109" s="199" t="s">
        <v>3</v>
      </c>
      <c r="F109" s="200" t="s">
        <v>430</v>
      </c>
      <c r="H109" s="201">
        <v>23</v>
      </c>
      <c r="I109" s="202"/>
      <c r="L109" s="198"/>
      <c r="M109" s="203"/>
      <c r="N109" s="204"/>
      <c r="O109" s="204"/>
      <c r="P109" s="204"/>
      <c r="Q109" s="204"/>
      <c r="R109" s="204"/>
      <c r="S109" s="204"/>
      <c r="T109" s="205"/>
      <c r="AT109" s="199" t="s">
        <v>205</v>
      </c>
      <c r="AU109" s="199" t="s">
        <v>82</v>
      </c>
      <c r="AV109" s="16" t="s">
        <v>201</v>
      </c>
      <c r="AW109" s="16" t="s">
        <v>33</v>
      </c>
      <c r="AX109" s="16" t="s">
        <v>80</v>
      </c>
      <c r="AY109" s="199" t="s">
        <v>195</v>
      </c>
    </row>
    <row r="110" spans="1:65" s="2" customFormat="1" ht="49.05" customHeight="1">
      <c r="A110" s="35"/>
      <c r="B110" s="143"/>
      <c r="C110" s="144" t="s">
        <v>123</v>
      </c>
      <c r="D110" s="144" t="s">
        <v>197</v>
      </c>
      <c r="E110" s="145" t="s">
        <v>1114</v>
      </c>
      <c r="F110" s="146" t="s">
        <v>1115</v>
      </c>
      <c r="G110" s="147" t="s">
        <v>305</v>
      </c>
      <c r="H110" s="148">
        <v>24</v>
      </c>
      <c r="I110" s="149"/>
      <c r="J110" s="150">
        <f>ROUND(I110*H110,2)</f>
        <v>0</v>
      </c>
      <c r="K110" s="151"/>
      <c r="L110" s="36"/>
      <c r="M110" s="152" t="s">
        <v>3</v>
      </c>
      <c r="N110" s="153" t="s">
        <v>43</v>
      </c>
      <c r="O110" s="56"/>
      <c r="P110" s="154">
        <f>O110*H110</f>
        <v>0</v>
      </c>
      <c r="Q110" s="154">
        <v>0</v>
      </c>
      <c r="R110" s="154">
        <f>Q110*H110</f>
        <v>0</v>
      </c>
      <c r="S110" s="154">
        <v>0</v>
      </c>
      <c r="T110" s="155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56" t="s">
        <v>201</v>
      </c>
      <c r="AT110" s="156" t="s">
        <v>197</v>
      </c>
      <c r="AU110" s="156" t="s">
        <v>82</v>
      </c>
      <c r="AY110" s="20" t="s">
        <v>195</v>
      </c>
      <c r="BE110" s="157">
        <f>IF(N110="základní",J110,0)</f>
        <v>0</v>
      </c>
      <c r="BF110" s="157">
        <f>IF(N110="snížená",J110,0)</f>
        <v>0</v>
      </c>
      <c r="BG110" s="157">
        <f>IF(N110="zákl. přenesená",J110,0)</f>
        <v>0</v>
      </c>
      <c r="BH110" s="157">
        <f>IF(N110="sníž. přenesená",J110,0)</f>
        <v>0</v>
      </c>
      <c r="BI110" s="157">
        <f>IF(N110="nulová",J110,0)</f>
        <v>0</v>
      </c>
      <c r="BJ110" s="20" t="s">
        <v>80</v>
      </c>
      <c r="BK110" s="157">
        <f>ROUND(I110*H110,2)</f>
        <v>0</v>
      </c>
      <c r="BL110" s="20" t="s">
        <v>201</v>
      </c>
      <c r="BM110" s="156" t="s">
        <v>9</v>
      </c>
    </row>
    <row r="111" spans="1:65" s="2" customFormat="1">
      <c r="A111" s="35"/>
      <c r="B111" s="36"/>
      <c r="C111" s="35"/>
      <c r="D111" s="158" t="s">
        <v>203</v>
      </c>
      <c r="E111" s="35"/>
      <c r="F111" s="159" t="s">
        <v>1116</v>
      </c>
      <c r="G111" s="35"/>
      <c r="H111" s="35"/>
      <c r="I111" s="160"/>
      <c r="J111" s="35"/>
      <c r="K111" s="35"/>
      <c r="L111" s="36"/>
      <c r="M111" s="161"/>
      <c r="N111" s="162"/>
      <c r="O111" s="56"/>
      <c r="P111" s="56"/>
      <c r="Q111" s="56"/>
      <c r="R111" s="56"/>
      <c r="S111" s="56"/>
      <c r="T111" s="57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20" t="s">
        <v>203</v>
      </c>
      <c r="AU111" s="20" t="s">
        <v>82</v>
      </c>
    </row>
    <row r="112" spans="1:65" s="13" customFormat="1">
      <c r="B112" s="163"/>
      <c r="D112" s="164" t="s">
        <v>205</v>
      </c>
      <c r="E112" s="165" t="s">
        <v>3</v>
      </c>
      <c r="F112" s="166" t="s">
        <v>1117</v>
      </c>
      <c r="H112" s="167">
        <v>24</v>
      </c>
      <c r="I112" s="168"/>
      <c r="L112" s="163"/>
      <c r="M112" s="169"/>
      <c r="N112" s="170"/>
      <c r="O112" s="170"/>
      <c r="P112" s="170"/>
      <c r="Q112" s="170"/>
      <c r="R112" s="170"/>
      <c r="S112" s="170"/>
      <c r="T112" s="171"/>
      <c r="AT112" s="165" t="s">
        <v>205</v>
      </c>
      <c r="AU112" s="165" t="s">
        <v>82</v>
      </c>
      <c r="AV112" s="13" t="s">
        <v>82</v>
      </c>
      <c r="AW112" s="13" t="s">
        <v>33</v>
      </c>
      <c r="AX112" s="13" t="s">
        <v>72</v>
      </c>
      <c r="AY112" s="165" t="s">
        <v>195</v>
      </c>
    </row>
    <row r="113" spans="1:65" s="16" customFormat="1">
      <c r="B113" s="198"/>
      <c r="D113" s="164" t="s">
        <v>205</v>
      </c>
      <c r="E113" s="199" t="s">
        <v>3</v>
      </c>
      <c r="F113" s="200" t="s">
        <v>430</v>
      </c>
      <c r="H113" s="201">
        <v>24</v>
      </c>
      <c r="I113" s="202"/>
      <c r="L113" s="198"/>
      <c r="M113" s="203"/>
      <c r="N113" s="204"/>
      <c r="O113" s="204"/>
      <c r="P113" s="204"/>
      <c r="Q113" s="204"/>
      <c r="R113" s="204"/>
      <c r="S113" s="204"/>
      <c r="T113" s="205"/>
      <c r="AT113" s="199" t="s">
        <v>205</v>
      </c>
      <c r="AU113" s="199" t="s">
        <v>82</v>
      </c>
      <c r="AV113" s="16" t="s">
        <v>201</v>
      </c>
      <c r="AW113" s="16" t="s">
        <v>33</v>
      </c>
      <c r="AX113" s="16" t="s">
        <v>80</v>
      </c>
      <c r="AY113" s="199" t="s">
        <v>195</v>
      </c>
    </row>
    <row r="114" spans="1:65" s="2" customFormat="1" ht="33" customHeight="1">
      <c r="A114" s="35"/>
      <c r="B114" s="143"/>
      <c r="C114" s="144" t="s">
        <v>234</v>
      </c>
      <c r="D114" s="144" t="s">
        <v>197</v>
      </c>
      <c r="E114" s="145" t="s">
        <v>1118</v>
      </c>
      <c r="F114" s="146" t="s">
        <v>1119</v>
      </c>
      <c r="G114" s="147" t="s">
        <v>200</v>
      </c>
      <c r="H114" s="148">
        <v>101</v>
      </c>
      <c r="I114" s="149"/>
      <c r="J114" s="150">
        <f>ROUND(I114*H114,2)</f>
        <v>0</v>
      </c>
      <c r="K114" s="151"/>
      <c r="L114" s="36"/>
      <c r="M114" s="152" t="s">
        <v>3</v>
      </c>
      <c r="N114" s="153" t="s">
        <v>43</v>
      </c>
      <c r="O114" s="56"/>
      <c r="P114" s="154">
        <f>O114*H114</f>
        <v>0</v>
      </c>
      <c r="Q114" s="154">
        <v>0</v>
      </c>
      <c r="R114" s="154">
        <f>Q114*H114</f>
        <v>0</v>
      </c>
      <c r="S114" s="154">
        <v>0</v>
      </c>
      <c r="T114" s="155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56" t="s">
        <v>201</v>
      </c>
      <c r="AT114" s="156" t="s">
        <v>197</v>
      </c>
      <c r="AU114" s="156" t="s">
        <v>82</v>
      </c>
      <c r="AY114" s="20" t="s">
        <v>195</v>
      </c>
      <c r="BE114" s="157">
        <f>IF(N114="základní",J114,0)</f>
        <v>0</v>
      </c>
      <c r="BF114" s="157">
        <f>IF(N114="snížená",J114,0)</f>
        <v>0</v>
      </c>
      <c r="BG114" s="157">
        <f>IF(N114="zákl. přenesená",J114,0)</f>
        <v>0</v>
      </c>
      <c r="BH114" s="157">
        <f>IF(N114="sníž. přenesená",J114,0)</f>
        <v>0</v>
      </c>
      <c r="BI114" s="157">
        <f>IF(N114="nulová",J114,0)</f>
        <v>0</v>
      </c>
      <c r="BJ114" s="20" t="s">
        <v>80</v>
      </c>
      <c r="BK114" s="157">
        <f>ROUND(I114*H114,2)</f>
        <v>0</v>
      </c>
      <c r="BL114" s="20" t="s">
        <v>201</v>
      </c>
      <c r="BM114" s="156" t="s">
        <v>277</v>
      </c>
    </row>
    <row r="115" spans="1:65" s="2" customFormat="1">
      <c r="A115" s="35"/>
      <c r="B115" s="36"/>
      <c r="C115" s="35"/>
      <c r="D115" s="158" t="s">
        <v>203</v>
      </c>
      <c r="E115" s="35"/>
      <c r="F115" s="159" t="s">
        <v>1120</v>
      </c>
      <c r="G115" s="35"/>
      <c r="H115" s="35"/>
      <c r="I115" s="160"/>
      <c r="J115" s="35"/>
      <c r="K115" s="35"/>
      <c r="L115" s="36"/>
      <c r="M115" s="161"/>
      <c r="N115" s="162"/>
      <c r="O115" s="56"/>
      <c r="P115" s="56"/>
      <c r="Q115" s="56"/>
      <c r="R115" s="56"/>
      <c r="S115" s="56"/>
      <c r="T115" s="57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20" t="s">
        <v>203</v>
      </c>
      <c r="AU115" s="20" t="s">
        <v>82</v>
      </c>
    </row>
    <row r="116" spans="1:65" s="13" customFormat="1" ht="20.399999999999999">
      <c r="B116" s="163"/>
      <c r="D116" s="164" t="s">
        <v>205</v>
      </c>
      <c r="E116" s="165" t="s">
        <v>3</v>
      </c>
      <c r="F116" s="166" t="s">
        <v>1121</v>
      </c>
      <c r="H116" s="167">
        <v>101</v>
      </c>
      <c r="I116" s="168"/>
      <c r="L116" s="163"/>
      <c r="M116" s="169"/>
      <c r="N116" s="170"/>
      <c r="O116" s="170"/>
      <c r="P116" s="170"/>
      <c r="Q116" s="170"/>
      <c r="R116" s="170"/>
      <c r="S116" s="170"/>
      <c r="T116" s="171"/>
      <c r="AT116" s="165" t="s">
        <v>205</v>
      </c>
      <c r="AU116" s="165" t="s">
        <v>82</v>
      </c>
      <c r="AV116" s="13" t="s">
        <v>82</v>
      </c>
      <c r="AW116" s="13" t="s">
        <v>33</v>
      </c>
      <c r="AX116" s="13" t="s">
        <v>72</v>
      </c>
      <c r="AY116" s="165" t="s">
        <v>195</v>
      </c>
    </row>
    <row r="117" spans="1:65" s="16" customFormat="1">
      <c r="B117" s="198"/>
      <c r="D117" s="164" t="s">
        <v>205</v>
      </c>
      <c r="E117" s="199" t="s">
        <v>3</v>
      </c>
      <c r="F117" s="200" t="s">
        <v>430</v>
      </c>
      <c r="H117" s="201">
        <v>101</v>
      </c>
      <c r="I117" s="202"/>
      <c r="L117" s="198"/>
      <c r="M117" s="203"/>
      <c r="N117" s="204"/>
      <c r="O117" s="204"/>
      <c r="P117" s="204"/>
      <c r="Q117" s="204"/>
      <c r="R117" s="204"/>
      <c r="S117" s="204"/>
      <c r="T117" s="205"/>
      <c r="AT117" s="199" t="s">
        <v>205</v>
      </c>
      <c r="AU117" s="199" t="s">
        <v>82</v>
      </c>
      <c r="AV117" s="16" t="s">
        <v>201</v>
      </c>
      <c r="AW117" s="16" t="s">
        <v>33</v>
      </c>
      <c r="AX117" s="16" t="s">
        <v>80</v>
      </c>
      <c r="AY117" s="199" t="s">
        <v>195</v>
      </c>
    </row>
    <row r="118" spans="1:65" s="2" customFormat="1" ht="62.7" customHeight="1">
      <c r="A118" s="35"/>
      <c r="B118" s="143"/>
      <c r="C118" s="144" t="s">
        <v>240</v>
      </c>
      <c r="D118" s="144" t="s">
        <v>197</v>
      </c>
      <c r="E118" s="145" t="s">
        <v>219</v>
      </c>
      <c r="F118" s="146" t="s">
        <v>220</v>
      </c>
      <c r="G118" s="147" t="s">
        <v>200</v>
      </c>
      <c r="H118" s="148">
        <v>111.3</v>
      </c>
      <c r="I118" s="149"/>
      <c r="J118" s="150">
        <f>ROUND(I118*H118,2)</f>
        <v>0</v>
      </c>
      <c r="K118" s="151"/>
      <c r="L118" s="36"/>
      <c r="M118" s="152" t="s">
        <v>3</v>
      </c>
      <c r="N118" s="153" t="s">
        <v>43</v>
      </c>
      <c r="O118" s="56"/>
      <c r="P118" s="154">
        <f>O118*H118</f>
        <v>0</v>
      </c>
      <c r="Q118" s="154">
        <v>0</v>
      </c>
      <c r="R118" s="154">
        <f>Q118*H118</f>
        <v>0</v>
      </c>
      <c r="S118" s="154">
        <v>0</v>
      </c>
      <c r="T118" s="155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56" t="s">
        <v>201</v>
      </c>
      <c r="AT118" s="156" t="s">
        <v>197</v>
      </c>
      <c r="AU118" s="156" t="s">
        <v>82</v>
      </c>
      <c r="AY118" s="20" t="s">
        <v>195</v>
      </c>
      <c r="BE118" s="157">
        <f>IF(N118="základní",J118,0)</f>
        <v>0</v>
      </c>
      <c r="BF118" s="157">
        <f>IF(N118="snížená",J118,0)</f>
        <v>0</v>
      </c>
      <c r="BG118" s="157">
        <f>IF(N118="zákl. přenesená",J118,0)</f>
        <v>0</v>
      </c>
      <c r="BH118" s="157">
        <f>IF(N118="sníž. přenesená",J118,0)</f>
        <v>0</v>
      </c>
      <c r="BI118" s="157">
        <f>IF(N118="nulová",J118,0)</f>
        <v>0</v>
      </c>
      <c r="BJ118" s="20" t="s">
        <v>80</v>
      </c>
      <c r="BK118" s="157">
        <f>ROUND(I118*H118,2)</f>
        <v>0</v>
      </c>
      <c r="BL118" s="20" t="s">
        <v>201</v>
      </c>
      <c r="BM118" s="156" t="s">
        <v>291</v>
      </c>
    </row>
    <row r="119" spans="1:65" s="2" customFormat="1">
      <c r="A119" s="35"/>
      <c r="B119" s="36"/>
      <c r="C119" s="35"/>
      <c r="D119" s="158" t="s">
        <v>203</v>
      </c>
      <c r="E119" s="35"/>
      <c r="F119" s="159" t="s">
        <v>222</v>
      </c>
      <c r="G119" s="35"/>
      <c r="H119" s="35"/>
      <c r="I119" s="160"/>
      <c r="J119" s="35"/>
      <c r="K119" s="35"/>
      <c r="L119" s="36"/>
      <c r="M119" s="161"/>
      <c r="N119" s="162"/>
      <c r="O119" s="56"/>
      <c r="P119" s="56"/>
      <c r="Q119" s="56"/>
      <c r="R119" s="56"/>
      <c r="S119" s="56"/>
      <c r="T119" s="57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20" t="s">
        <v>203</v>
      </c>
      <c r="AU119" s="20" t="s">
        <v>82</v>
      </c>
    </row>
    <row r="120" spans="1:65" s="13" customFormat="1">
      <c r="B120" s="163"/>
      <c r="D120" s="164" t="s">
        <v>205</v>
      </c>
      <c r="E120" s="165" t="s">
        <v>3</v>
      </c>
      <c r="F120" s="166" t="s">
        <v>1122</v>
      </c>
      <c r="H120" s="167">
        <v>10.3</v>
      </c>
      <c r="I120" s="168"/>
      <c r="L120" s="163"/>
      <c r="M120" s="169"/>
      <c r="N120" s="170"/>
      <c r="O120" s="170"/>
      <c r="P120" s="170"/>
      <c r="Q120" s="170"/>
      <c r="R120" s="170"/>
      <c r="S120" s="170"/>
      <c r="T120" s="171"/>
      <c r="AT120" s="165" t="s">
        <v>205</v>
      </c>
      <c r="AU120" s="165" t="s">
        <v>82</v>
      </c>
      <c r="AV120" s="13" t="s">
        <v>82</v>
      </c>
      <c r="AW120" s="13" t="s">
        <v>33</v>
      </c>
      <c r="AX120" s="13" t="s">
        <v>72</v>
      </c>
      <c r="AY120" s="165" t="s">
        <v>195</v>
      </c>
    </row>
    <row r="121" spans="1:65" s="13" customFormat="1">
      <c r="B121" s="163"/>
      <c r="D121" s="164" t="s">
        <v>205</v>
      </c>
      <c r="E121" s="165" t="s">
        <v>3</v>
      </c>
      <c r="F121" s="166" t="s">
        <v>1123</v>
      </c>
      <c r="H121" s="167">
        <v>101</v>
      </c>
      <c r="I121" s="168"/>
      <c r="L121" s="163"/>
      <c r="M121" s="169"/>
      <c r="N121" s="170"/>
      <c r="O121" s="170"/>
      <c r="P121" s="170"/>
      <c r="Q121" s="170"/>
      <c r="R121" s="170"/>
      <c r="S121" s="170"/>
      <c r="T121" s="171"/>
      <c r="AT121" s="165" t="s">
        <v>205</v>
      </c>
      <c r="AU121" s="165" t="s">
        <v>82</v>
      </c>
      <c r="AV121" s="13" t="s">
        <v>82</v>
      </c>
      <c r="AW121" s="13" t="s">
        <v>33</v>
      </c>
      <c r="AX121" s="13" t="s">
        <v>72</v>
      </c>
      <c r="AY121" s="165" t="s">
        <v>195</v>
      </c>
    </row>
    <row r="122" spans="1:65" s="16" customFormat="1">
      <c r="B122" s="198"/>
      <c r="D122" s="164" t="s">
        <v>205</v>
      </c>
      <c r="E122" s="199" t="s">
        <v>3</v>
      </c>
      <c r="F122" s="200" t="s">
        <v>430</v>
      </c>
      <c r="H122" s="201">
        <v>111.3</v>
      </c>
      <c r="I122" s="202"/>
      <c r="L122" s="198"/>
      <c r="M122" s="203"/>
      <c r="N122" s="204"/>
      <c r="O122" s="204"/>
      <c r="P122" s="204"/>
      <c r="Q122" s="204"/>
      <c r="R122" s="204"/>
      <c r="S122" s="204"/>
      <c r="T122" s="205"/>
      <c r="AT122" s="199" t="s">
        <v>205</v>
      </c>
      <c r="AU122" s="199" t="s">
        <v>82</v>
      </c>
      <c r="AV122" s="16" t="s">
        <v>201</v>
      </c>
      <c r="AW122" s="16" t="s">
        <v>33</v>
      </c>
      <c r="AX122" s="16" t="s">
        <v>80</v>
      </c>
      <c r="AY122" s="199" t="s">
        <v>195</v>
      </c>
    </row>
    <row r="123" spans="1:65" s="2" customFormat="1" ht="66.75" customHeight="1">
      <c r="A123" s="35"/>
      <c r="B123" s="143"/>
      <c r="C123" s="144" t="s">
        <v>247</v>
      </c>
      <c r="D123" s="144" t="s">
        <v>197</v>
      </c>
      <c r="E123" s="145" t="s">
        <v>224</v>
      </c>
      <c r="F123" s="146" t="s">
        <v>1124</v>
      </c>
      <c r="G123" s="147" t="s">
        <v>200</v>
      </c>
      <c r="H123" s="148">
        <v>1113</v>
      </c>
      <c r="I123" s="149"/>
      <c r="J123" s="150">
        <f>ROUND(I123*H123,2)</f>
        <v>0</v>
      </c>
      <c r="K123" s="151"/>
      <c r="L123" s="36"/>
      <c r="M123" s="152" t="s">
        <v>3</v>
      </c>
      <c r="N123" s="153" t="s">
        <v>43</v>
      </c>
      <c r="O123" s="56"/>
      <c r="P123" s="154">
        <f>O123*H123</f>
        <v>0</v>
      </c>
      <c r="Q123" s="154">
        <v>0</v>
      </c>
      <c r="R123" s="154">
        <f>Q123*H123</f>
        <v>0</v>
      </c>
      <c r="S123" s="154">
        <v>0</v>
      </c>
      <c r="T123" s="155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56" t="s">
        <v>201</v>
      </c>
      <c r="AT123" s="156" t="s">
        <v>197</v>
      </c>
      <c r="AU123" s="156" t="s">
        <v>82</v>
      </c>
      <c r="AY123" s="20" t="s">
        <v>195</v>
      </c>
      <c r="BE123" s="157">
        <f>IF(N123="základní",J123,0)</f>
        <v>0</v>
      </c>
      <c r="BF123" s="157">
        <f>IF(N123="snížená",J123,0)</f>
        <v>0</v>
      </c>
      <c r="BG123" s="157">
        <f>IF(N123="zákl. přenesená",J123,0)</f>
        <v>0</v>
      </c>
      <c r="BH123" s="157">
        <f>IF(N123="sníž. přenesená",J123,0)</f>
        <v>0</v>
      </c>
      <c r="BI123" s="157">
        <f>IF(N123="nulová",J123,0)</f>
        <v>0</v>
      </c>
      <c r="BJ123" s="20" t="s">
        <v>80</v>
      </c>
      <c r="BK123" s="157">
        <f>ROUND(I123*H123,2)</f>
        <v>0</v>
      </c>
      <c r="BL123" s="20" t="s">
        <v>201</v>
      </c>
      <c r="BM123" s="156" t="s">
        <v>302</v>
      </c>
    </row>
    <row r="124" spans="1:65" s="2" customFormat="1">
      <c r="A124" s="35"/>
      <c r="B124" s="36"/>
      <c r="C124" s="35"/>
      <c r="D124" s="158" t="s">
        <v>203</v>
      </c>
      <c r="E124" s="35"/>
      <c r="F124" s="159" t="s">
        <v>227</v>
      </c>
      <c r="G124" s="35"/>
      <c r="H124" s="35"/>
      <c r="I124" s="160"/>
      <c r="J124" s="35"/>
      <c r="K124" s="35"/>
      <c r="L124" s="36"/>
      <c r="M124" s="161"/>
      <c r="N124" s="162"/>
      <c r="O124" s="56"/>
      <c r="P124" s="56"/>
      <c r="Q124" s="56"/>
      <c r="R124" s="56"/>
      <c r="S124" s="56"/>
      <c r="T124" s="57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20" t="s">
        <v>203</v>
      </c>
      <c r="AU124" s="20" t="s">
        <v>82</v>
      </c>
    </row>
    <row r="125" spans="1:65" s="13" customFormat="1">
      <c r="B125" s="163"/>
      <c r="D125" s="164" t="s">
        <v>205</v>
      </c>
      <c r="E125" s="165" t="s">
        <v>3</v>
      </c>
      <c r="F125" s="166" t="s">
        <v>1125</v>
      </c>
      <c r="H125" s="167">
        <v>1113</v>
      </c>
      <c r="I125" s="168"/>
      <c r="L125" s="163"/>
      <c r="M125" s="169"/>
      <c r="N125" s="170"/>
      <c r="O125" s="170"/>
      <c r="P125" s="170"/>
      <c r="Q125" s="170"/>
      <c r="R125" s="170"/>
      <c r="S125" s="170"/>
      <c r="T125" s="171"/>
      <c r="AT125" s="165" t="s">
        <v>205</v>
      </c>
      <c r="AU125" s="165" t="s">
        <v>82</v>
      </c>
      <c r="AV125" s="13" t="s">
        <v>82</v>
      </c>
      <c r="AW125" s="13" t="s">
        <v>33</v>
      </c>
      <c r="AX125" s="13" t="s">
        <v>72</v>
      </c>
      <c r="AY125" s="165" t="s">
        <v>195</v>
      </c>
    </row>
    <row r="126" spans="1:65" s="16" customFormat="1">
      <c r="B126" s="198"/>
      <c r="D126" s="164" t="s">
        <v>205</v>
      </c>
      <c r="E126" s="199" t="s">
        <v>3</v>
      </c>
      <c r="F126" s="200" t="s">
        <v>430</v>
      </c>
      <c r="H126" s="201">
        <v>1113</v>
      </c>
      <c r="I126" s="202"/>
      <c r="L126" s="198"/>
      <c r="M126" s="203"/>
      <c r="N126" s="204"/>
      <c r="O126" s="204"/>
      <c r="P126" s="204"/>
      <c r="Q126" s="204"/>
      <c r="R126" s="204"/>
      <c r="S126" s="204"/>
      <c r="T126" s="205"/>
      <c r="AT126" s="199" t="s">
        <v>205</v>
      </c>
      <c r="AU126" s="199" t="s">
        <v>82</v>
      </c>
      <c r="AV126" s="16" t="s">
        <v>201</v>
      </c>
      <c r="AW126" s="16" t="s">
        <v>33</v>
      </c>
      <c r="AX126" s="16" t="s">
        <v>80</v>
      </c>
      <c r="AY126" s="199" t="s">
        <v>195</v>
      </c>
    </row>
    <row r="127" spans="1:65" s="2" customFormat="1" ht="33" customHeight="1">
      <c r="A127" s="35"/>
      <c r="B127" s="143"/>
      <c r="C127" s="144" t="s">
        <v>253</v>
      </c>
      <c r="D127" s="144" t="s">
        <v>197</v>
      </c>
      <c r="E127" s="145" t="s">
        <v>1126</v>
      </c>
      <c r="F127" s="146" t="s">
        <v>1127</v>
      </c>
      <c r="G127" s="147" t="s">
        <v>262</v>
      </c>
      <c r="H127" s="148">
        <v>218</v>
      </c>
      <c r="I127" s="149"/>
      <c r="J127" s="150">
        <f>ROUND(I127*H127,2)</f>
        <v>0</v>
      </c>
      <c r="K127" s="151"/>
      <c r="L127" s="36"/>
      <c r="M127" s="152" t="s">
        <v>3</v>
      </c>
      <c r="N127" s="153" t="s">
        <v>43</v>
      </c>
      <c r="O127" s="56"/>
      <c r="P127" s="154">
        <f>O127*H127</f>
        <v>0</v>
      </c>
      <c r="Q127" s="154">
        <v>0</v>
      </c>
      <c r="R127" s="154">
        <f>Q127*H127</f>
        <v>0</v>
      </c>
      <c r="S127" s="154">
        <v>0</v>
      </c>
      <c r="T127" s="15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56" t="s">
        <v>201</v>
      </c>
      <c r="AT127" s="156" t="s">
        <v>197</v>
      </c>
      <c r="AU127" s="156" t="s">
        <v>82</v>
      </c>
      <c r="AY127" s="20" t="s">
        <v>195</v>
      </c>
      <c r="BE127" s="157">
        <f>IF(N127="základní",J127,0)</f>
        <v>0</v>
      </c>
      <c r="BF127" s="157">
        <f>IF(N127="snížená",J127,0)</f>
        <v>0</v>
      </c>
      <c r="BG127" s="157">
        <f>IF(N127="zákl. přenesená",J127,0)</f>
        <v>0</v>
      </c>
      <c r="BH127" s="157">
        <f>IF(N127="sníž. přenesená",J127,0)</f>
        <v>0</v>
      </c>
      <c r="BI127" s="157">
        <f>IF(N127="nulová",J127,0)</f>
        <v>0</v>
      </c>
      <c r="BJ127" s="20" t="s">
        <v>80</v>
      </c>
      <c r="BK127" s="157">
        <f>ROUND(I127*H127,2)</f>
        <v>0</v>
      </c>
      <c r="BL127" s="20" t="s">
        <v>201</v>
      </c>
      <c r="BM127" s="156" t="s">
        <v>314</v>
      </c>
    </row>
    <row r="128" spans="1:65" s="2" customFormat="1">
      <c r="A128" s="35"/>
      <c r="B128" s="36"/>
      <c r="C128" s="35"/>
      <c r="D128" s="158" t="s">
        <v>203</v>
      </c>
      <c r="E128" s="35"/>
      <c r="F128" s="159" t="s">
        <v>1128</v>
      </c>
      <c r="G128" s="35"/>
      <c r="H128" s="35"/>
      <c r="I128" s="160"/>
      <c r="J128" s="35"/>
      <c r="K128" s="35"/>
      <c r="L128" s="36"/>
      <c r="M128" s="161"/>
      <c r="N128" s="162"/>
      <c r="O128" s="56"/>
      <c r="P128" s="56"/>
      <c r="Q128" s="56"/>
      <c r="R128" s="56"/>
      <c r="S128" s="56"/>
      <c r="T128" s="57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20" t="s">
        <v>203</v>
      </c>
      <c r="AU128" s="20" t="s">
        <v>82</v>
      </c>
    </row>
    <row r="129" spans="1:65" s="13" customFormat="1">
      <c r="B129" s="163"/>
      <c r="D129" s="164" t="s">
        <v>205</v>
      </c>
      <c r="E129" s="165" t="s">
        <v>3</v>
      </c>
      <c r="F129" s="166" t="s">
        <v>1129</v>
      </c>
      <c r="H129" s="167">
        <v>218</v>
      </c>
      <c r="I129" s="168"/>
      <c r="L129" s="163"/>
      <c r="M129" s="169"/>
      <c r="N129" s="170"/>
      <c r="O129" s="170"/>
      <c r="P129" s="170"/>
      <c r="Q129" s="170"/>
      <c r="R129" s="170"/>
      <c r="S129" s="170"/>
      <c r="T129" s="171"/>
      <c r="AT129" s="165" t="s">
        <v>205</v>
      </c>
      <c r="AU129" s="165" t="s">
        <v>82</v>
      </c>
      <c r="AV129" s="13" t="s">
        <v>82</v>
      </c>
      <c r="AW129" s="13" t="s">
        <v>33</v>
      </c>
      <c r="AX129" s="13" t="s">
        <v>72</v>
      </c>
      <c r="AY129" s="165" t="s">
        <v>195</v>
      </c>
    </row>
    <row r="130" spans="1:65" s="16" customFormat="1">
      <c r="B130" s="198"/>
      <c r="D130" s="164" t="s">
        <v>205</v>
      </c>
      <c r="E130" s="199" t="s">
        <v>3</v>
      </c>
      <c r="F130" s="200" t="s">
        <v>430</v>
      </c>
      <c r="H130" s="201">
        <v>218</v>
      </c>
      <c r="I130" s="202"/>
      <c r="L130" s="198"/>
      <c r="M130" s="203"/>
      <c r="N130" s="204"/>
      <c r="O130" s="204"/>
      <c r="P130" s="204"/>
      <c r="Q130" s="204"/>
      <c r="R130" s="204"/>
      <c r="S130" s="204"/>
      <c r="T130" s="205"/>
      <c r="AT130" s="199" t="s">
        <v>205</v>
      </c>
      <c r="AU130" s="199" t="s">
        <v>82</v>
      </c>
      <c r="AV130" s="16" t="s">
        <v>201</v>
      </c>
      <c r="AW130" s="16" t="s">
        <v>33</v>
      </c>
      <c r="AX130" s="16" t="s">
        <v>80</v>
      </c>
      <c r="AY130" s="199" t="s">
        <v>195</v>
      </c>
    </row>
    <row r="131" spans="1:65" s="12" customFormat="1" ht="22.8" customHeight="1">
      <c r="B131" s="130"/>
      <c r="D131" s="131" t="s">
        <v>71</v>
      </c>
      <c r="E131" s="141" t="s">
        <v>82</v>
      </c>
      <c r="F131" s="141" t="s">
        <v>246</v>
      </c>
      <c r="I131" s="133"/>
      <c r="J131" s="142">
        <f>BK131</f>
        <v>0</v>
      </c>
      <c r="L131" s="130"/>
      <c r="M131" s="135"/>
      <c r="N131" s="136"/>
      <c r="O131" s="136"/>
      <c r="P131" s="137">
        <f>SUM(P132:P137)</f>
        <v>0</v>
      </c>
      <c r="Q131" s="136"/>
      <c r="R131" s="137">
        <f>SUM(R132:R137)</f>
        <v>0</v>
      </c>
      <c r="S131" s="136"/>
      <c r="T131" s="138">
        <f>SUM(T132:T137)</f>
        <v>0</v>
      </c>
      <c r="AR131" s="131" t="s">
        <v>80</v>
      </c>
      <c r="AT131" s="139" t="s">
        <v>71</v>
      </c>
      <c r="AU131" s="139" t="s">
        <v>80</v>
      </c>
      <c r="AY131" s="131" t="s">
        <v>195</v>
      </c>
      <c r="BK131" s="140">
        <f>SUM(BK132:BK137)</f>
        <v>0</v>
      </c>
    </row>
    <row r="132" spans="1:65" s="2" customFormat="1" ht="37.799999999999997" customHeight="1">
      <c r="A132" s="35"/>
      <c r="B132" s="143"/>
      <c r="C132" s="144" t="s">
        <v>259</v>
      </c>
      <c r="D132" s="144" t="s">
        <v>197</v>
      </c>
      <c r="E132" s="145" t="s">
        <v>1130</v>
      </c>
      <c r="F132" s="146" t="s">
        <v>1131</v>
      </c>
      <c r="G132" s="147" t="s">
        <v>262</v>
      </c>
      <c r="H132" s="148">
        <v>420</v>
      </c>
      <c r="I132" s="149"/>
      <c r="J132" s="150">
        <f>ROUND(I132*H132,2)</f>
        <v>0</v>
      </c>
      <c r="K132" s="151"/>
      <c r="L132" s="36"/>
      <c r="M132" s="152" t="s">
        <v>3</v>
      </c>
      <c r="N132" s="153" t="s">
        <v>43</v>
      </c>
      <c r="O132" s="56"/>
      <c r="P132" s="154">
        <f>O132*H132</f>
        <v>0</v>
      </c>
      <c r="Q132" s="154">
        <v>0</v>
      </c>
      <c r="R132" s="154">
        <f>Q132*H132</f>
        <v>0</v>
      </c>
      <c r="S132" s="154">
        <v>0</v>
      </c>
      <c r="T132" s="15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56" t="s">
        <v>201</v>
      </c>
      <c r="AT132" s="156" t="s">
        <v>197</v>
      </c>
      <c r="AU132" s="156" t="s">
        <v>82</v>
      </c>
      <c r="AY132" s="20" t="s">
        <v>195</v>
      </c>
      <c r="BE132" s="157">
        <f>IF(N132="základní",J132,0)</f>
        <v>0</v>
      </c>
      <c r="BF132" s="157">
        <f>IF(N132="snížená",J132,0)</f>
        <v>0</v>
      </c>
      <c r="BG132" s="157">
        <f>IF(N132="zákl. přenesená",J132,0)</f>
        <v>0</v>
      </c>
      <c r="BH132" s="157">
        <f>IF(N132="sníž. přenesená",J132,0)</f>
        <v>0</v>
      </c>
      <c r="BI132" s="157">
        <f>IF(N132="nulová",J132,0)</f>
        <v>0</v>
      </c>
      <c r="BJ132" s="20" t="s">
        <v>80</v>
      </c>
      <c r="BK132" s="157">
        <f>ROUND(I132*H132,2)</f>
        <v>0</v>
      </c>
      <c r="BL132" s="20" t="s">
        <v>201</v>
      </c>
      <c r="BM132" s="156" t="s">
        <v>325</v>
      </c>
    </row>
    <row r="133" spans="1:65" s="2" customFormat="1">
      <c r="A133" s="35"/>
      <c r="B133" s="36"/>
      <c r="C133" s="35"/>
      <c r="D133" s="158" t="s">
        <v>203</v>
      </c>
      <c r="E133" s="35"/>
      <c r="F133" s="159" t="s">
        <v>1132</v>
      </c>
      <c r="G133" s="35"/>
      <c r="H133" s="35"/>
      <c r="I133" s="160"/>
      <c r="J133" s="35"/>
      <c r="K133" s="35"/>
      <c r="L133" s="36"/>
      <c r="M133" s="161"/>
      <c r="N133" s="162"/>
      <c r="O133" s="56"/>
      <c r="P133" s="56"/>
      <c r="Q133" s="56"/>
      <c r="R133" s="56"/>
      <c r="S133" s="56"/>
      <c r="T133" s="57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20" t="s">
        <v>203</v>
      </c>
      <c r="AU133" s="20" t="s">
        <v>82</v>
      </c>
    </row>
    <row r="134" spans="1:65" s="13" customFormat="1" ht="20.399999999999999">
      <c r="B134" s="163"/>
      <c r="D134" s="164" t="s">
        <v>205</v>
      </c>
      <c r="E134" s="165" t="s">
        <v>3</v>
      </c>
      <c r="F134" s="166" t="s">
        <v>1133</v>
      </c>
      <c r="H134" s="167">
        <v>420</v>
      </c>
      <c r="I134" s="168"/>
      <c r="L134" s="163"/>
      <c r="M134" s="169"/>
      <c r="N134" s="170"/>
      <c r="O134" s="170"/>
      <c r="P134" s="170"/>
      <c r="Q134" s="170"/>
      <c r="R134" s="170"/>
      <c r="S134" s="170"/>
      <c r="T134" s="171"/>
      <c r="AT134" s="165" t="s">
        <v>205</v>
      </c>
      <c r="AU134" s="165" t="s">
        <v>82</v>
      </c>
      <c r="AV134" s="13" t="s">
        <v>82</v>
      </c>
      <c r="AW134" s="13" t="s">
        <v>33</v>
      </c>
      <c r="AX134" s="13" t="s">
        <v>72</v>
      </c>
      <c r="AY134" s="165" t="s">
        <v>195</v>
      </c>
    </row>
    <row r="135" spans="1:65" s="16" customFormat="1">
      <c r="B135" s="198"/>
      <c r="D135" s="164" t="s">
        <v>205</v>
      </c>
      <c r="E135" s="199" t="s">
        <v>3</v>
      </c>
      <c r="F135" s="200" t="s">
        <v>430</v>
      </c>
      <c r="H135" s="201">
        <v>420</v>
      </c>
      <c r="I135" s="202"/>
      <c r="L135" s="198"/>
      <c r="M135" s="203"/>
      <c r="N135" s="204"/>
      <c r="O135" s="204"/>
      <c r="P135" s="204"/>
      <c r="Q135" s="204"/>
      <c r="R135" s="204"/>
      <c r="S135" s="204"/>
      <c r="T135" s="205"/>
      <c r="AT135" s="199" t="s">
        <v>205</v>
      </c>
      <c r="AU135" s="199" t="s">
        <v>82</v>
      </c>
      <c r="AV135" s="16" t="s">
        <v>201</v>
      </c>
      <c r="AW135" s="16" t="s">
        <v>33</v>
      </c>
      <c r="AX135" s="16" t="s">
        <v>80</v>
      </c>
      <c r="AY135" s="199" t="s">
        <v>195</v>
      </c>
    </row>
    <row r="136" spans="1:65" s="2" customFormat="1" ht="16.5" customHeight="1">
      <c r="A136" s="35"/>
      <c r="B136" s="143"/>
      <c r="C136" s="180" t="s">
        <v>9</v>
      </c>
      <c r="D136" s="180" t="s">
        <v>241</v>
      </c>
      <c r="E136" s="181" t="s">
        <v>1134</v>
      </c>
      <c r="F136" s="182" t="s">
        <v>1135</v>
      </c>
      <c r="G136" s="183" t="s">
        <v>262</v>
      </c>
      <c r="H136" s="184">
        <v>258.221</v>
      </c>
      <c r="I136" s="185"/>
      <c r="J136" s="186">
        <f>ROUND(I136*H136,2)</f>
        <v>0</v>
      </c>
      <c r="K136" s="187"/>
      <c r="L136" s="188"/>
      <c r="M136" s="189" t="s">
        <v>3</v>
      </c>
      <c r="N136" s="190" t="s">
        <v>43</v>
      </c>
      <c r="O136" s="56"/>
      <c r="P136" s="154">
        <f>O136*H136</f>
        <v>0</v>
      </c>
      <c r="Q136" s="154">
        <v>0</v>
      </c>
      <c r="R136" s="154">
        <f>Q136*H136</f>
        <v>0</v>
      </c>
      <c r="S136" s="154">
        <v>0</v>
      </c>
      <c r="T136" s="15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56" t="s">
        <v>240</v>
      </c>
      <c r="AT136" s="156" t="s">
        <v>241</v>
      </c>
      <c r="AU136" s="156" t="s">
        <v>82</v>
      </c>
      <c r="AY136" s="20" t="s">
        <v>195</v>
      </c>
      <c r="BE136" s="157">
        <f>IF(N136="základní",J136,0)</f>
        <v>0</v>
      </c>
      <c r="BF136" s="157">
        <f>IF(N136="snížená",J136,0)</f>
        <v>0</v>
      </c>
      <c r="BG136" s="157">
        <f>IF(N136="zákl. přenesená",J136,0)</f>
        <v>0</v>
      </c>
      <c r="BH136" s="157">
        <f>IF(N136="sníž. přenesená",J136,0)</f>
        <v>0</v>
      </c>
      <c r="BI136" s="157">
        <f>IF(N136="nulová",J136,0)</f>
        <v>0</v>
      </c>
      <c r="BJ136" s="20" t="s">
        <v>80</v>
      </c>
      <c r="BK136" s="157">
        <f>ROUND(I136*H136,2)</f>
        <v>0</v>
      </c>
      <c r="BL136" s="20" t="s">
        <v>201</v>
      </c>
      <c r="BM136" s="156" t="s">
        <v>337</v>
      </c>
    </row>
    <row r="137" spans="1:65" s="2" customFormat="1" ht="24.15" customHeight="1">
      <c r="A137" s="35"/>
      <c r="B137" s="143"/>
      <c r="C137" s="180" t="s">
        <v>271</v>
      </c>
      <c r="D137" s="180" t="s">
        <v>241</v>
      </c>
      <c r="E137" s="181" t="s">
        <v>1136</v>
      </c>
      <c r="F137" s="182" t="s">
        <v>1137</v>
      </c>
      <c r="G137" s="183" t="s">
        <v>262</v>
      </c>
      <c r="H137" s="184">
        <v>239.26900000000001</v>
      </c>
      <c r="I137" s="185"/>
      <c r="J137" s="186">
        <f>ROUND(I137*H137,2)</f>
        <v>0</v>
      </c>
      <c r="K137" s="187"/>
      <c r="L137" s="188"/>
      <c r="M137" s="189" t="s">
        <v>3</v>
      </c>
      <c r="N137" s="190" t="s">
        <v>43</v>
      </c>
      <c r="O137" s="56"/>
      <c r="P137" s="154">
        <f>O137*H137</f>
        <v>0</v>
      </c>
      <c r="Q137" s="154">
        <v>0</v>
      </c>
      <c r="R137" s="154">
        <f>Q137*H137</f>
        <v>0</v>
      </c>
      <c r="S137" s="154">
        <v>0</v>
      </c>
      <c r="T137" s="15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56" t="s">
        <v>240</v>
      </c>
      <c r="AT137" s="156" t="s">
        <v>241</v>
      </c>
      <c r="AU137" s="156" t="s">
        <v>82</v>
      </c>
      <c r="AY137" s="20" t="s">
        <v>195</v>
      </c>
      <c r="BE137" s="157">
        <f>IF(N137="základní",J137,0)</f>
        <v>0</v>
      </c>
      <c r="BF137" s="157">
        <f>IF(N137="snížená",J137,0)</f>
        <v>0</v>
      </c>
      <c r="BG137" s="157">
        <f>IF(N137="zákl. přenesená",J137,0)</f>
        <v>0</v>
      </c>
      <c r="BH137" s="157">
        <f>IF(N137="sníž. přenesená",J137,0)</f>
        <v>0</v>
      </c>
      <c r="BI137" s="157">
        <f>IF(N137="nulová",J137,0)</f>
        <v>0</v>
      </c>
      <c r="BJ137" s="20" t="s">
        <v>80</v>
      </c>
      <c r="BK137" s="157">
        <f>ROUND(I137*H137,2)</f>
        <v>0</v>
      </c>
      <c r="BL137" s="20" t="s">
        <v>201</v>
      </c>
      <c r="BM137" s="156" t="s">
        <v>349</v>
      </c>
    </row>
    <row r="138" spans="1:65" s="12" customFormat="1" ht="22.8" customHeight="1">
      <c r="B138" s="130"/>
      <c r="D138" s="131" t="s">
        <v>71</v>
      </c>
      <c r="E138" s="141" t="s">
        <v>201</v>
      </c>
      <c r="F138" s="141" t="s">
        <v>360</v>
      </c>
      <c r="I138" s="133"/>
      <c r="J138" s="142">
        <f>BK138</f>
        <v>0</v>
      </c>
      <c r="L138" s="130"/>
      <c r="M138" s="135"/>
      <c r="N138" s="136"/>
      <c r="O138" s="136"/>
      <c r="P138" s="137">
        <f>SUM(P139:P142)</f>
        <v>0</v>
      </c>
      <c r="Q138" s="136"/>
      <c r="R138" s="137">
        <f>SUM(R139:R142)</f>
        <v>0</v>
      </c>
      <c r="S138" s="136"/>
      <c r="T138" s="138">
        <f>SUM(T139:T142)</f>
        <v>0</v>
      </c>
      <c r="AR138" s="131" t="s">
        <v>80</v>
      </c>
      <c r="AT138" s="139" t="s">
        <v>71</v>
      </c>
      <c r="AU138" s="139" t="s">
        <v>80</v>
      </c>
      <c r="AY138" s="131" t="s">
        <v>195</v>
      </c>
      <c r="BK138" s="140">
        <f>SUM(BK139:BK142)</f>
        <v>0</v>
      </c>
    </row>
    <row r="139" spans="1:65" s="2" customFormat="1" ht="37.799999999999997" customHeight="1">
      <c r="A139" s="35"/>
      <c r="B139" s="143"/>
      <c r="C139" s="144" t="s">
        <v>277</v>
      </c>
      <c r="D139" s="144" t="s">
        <v>197</v>
      </c>
      <c r="E139" s="145" t="s">
        <v>1138</v>
      </c>
      <c r="F139" s="146" t="s">
        <v>1139</v>
      </c>
      <c r="G139" s="147" t="s">
        <v>262</v>
      </c>
      <c r="H139" s="148">
        <v>16</v>
      </c>
      <c r="I139" s="149"/>
      <c r="J139" s="150">
        <f>ROUND(I139*H139,2)</f>
        <v>0</v>
      </c>
      <c r="K139" s="151"/>
      <c r="L139" s="36"/>
      <c r="M139" s="152" t="s">
        <v>3</v>
      </c>
      <c r="N139" s="153" t="s">
        <v>43</v>
      </c>
      <c r="O139" s="56"/>
      <c r="P139" s="154">
        <f>O139*H139</f>
        <v>0</v>
      </c>
      <c r="Q139" s="154">
        <v>0</v>
      </c>
      <c r="R139" s="154">
        <f>Q139*H139</f>
        <v>0</v>
      </c>
      <c r="S139" s="154">
        <v>0</v>
      </c>
      <c r="T139" s="15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56" t="s">
        <v>201</v>
      </c>
      <c r="AT139" s="156" t="s">
        <v>197</v>
      </c>
      <c r="AU139" s="156" t="s">
        <v>82</v>
      </c>
      <c r="AY139" s="20" t="s">
        <v>195</v>
      </c>
      <c r="BE139" s="157">
        <f>IF(N139="základní",J139,0)</f>
        <v>0</v>
      </c>
      <c r="BF139" s="157">
        <f>IF(N139="snížená",J139,0)</f>
        <v>0</v>
      </c>
      <c r="BG139" s="157">
        <f>IF(N139="zákl. přenesená",J139,0)</f>
        <v>0</v>
      </c>
      <c r="BH139" s="157">
        <f>IF(N139="sníž. přenesená",J139,0)</f>
        <v>0</v>
      </c>
      <c r="BI139" s="157">
        <f>IF(N139="nulová",J139,0)</f>
        <v>0</v>
      </c>
      <c r="BJ139" s="20" t="s">
        <v>80</v>
      </c>
      <c r="BK139" s="157">
        <f>ROUND(I139*H139,2)</f>
        <v>0</v>
      </c>
      <c r="BL139" s="20" t="s">
        <v>201</v>
      </c>
      <c r="BM139" s="156" t="s">
        <v>361</v>
      </c>
    </row>
    <row r="140" spans="1:65" s="2" customFormat="1">
      <c r="A140" s="35"/>
      <c r="B140" s="36"/>
      <c r="C140" s="35"/>
      <c r="D140" s="158" t="s">
        <v>203</v>
      </c>
      <c r="E140" s="35"/>
      <c r="F140" s="159" t="s">
        <v>1140</v>
      </c>
      <c r="G140" s="35"/>
      <c r="H140" s="35"/>
      <c r="I140" s="160"/>
      <c r="J140" s="35"/>
      <c r="K140" s="35"/>
      <c r="L140" s="36"/>
      <c r="M140" s="161"/>
      <c r="N140" s="162"/>
      <c r="O140" s="56"/>
      <c r="P140" s="56"/>
      <c r="Q140" s="56"/>
      <c r="R140" s="56"/>
      <c r="S140" s="56"/>
      <c r="T140" s="57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20" t="s">
        <v>203</v>
      </c>
      <c r="AU140" s="20" t="s">
        <v>82</v>
      </c>
    </row>
    <row r="141" spans="1:65" s="13" customFormat="1">
      <c r="B141" s="163"/>
      <c r="D141" s="164" t="s">
        <v>205</v>
      </c>
      <c r="E141" s="165" t="s">
        <v>3</v>
      </c>
      <c r="F141" s="166" t="s">
        <v>1141</v>
      </c>
      <c r="H141" s="167">
        <v>16</v>
      </c>
      <c r="I141" s="168"/>
      <c r="L141" s="163"/>
      <c r="M141" s="169"/>
      <c r="N141" s="170"/>
      <c r="O141" s="170"/>
      <c r="P141" s="170"/>
      <c r="Q141" s="170"/>
      <c r="R141" s="170"/>
      <c r="S141" s="170"/>
      <c r="T141" s="171"/>
      <c r="AT141" s="165" t="s">
        <v>205</v>
      </c>
      <c r="AU141" s="165" t="s">
        <v>82</v>
      </c>
      <c r="AV141" s="13" t="s">
        <v>82</v>
      </c>
      <c r="AW141" s="13" t="s">
        <v>33</v>
      </c>
      <c r="AX141" s="13" t="s">
        <v>72</v>
      </c>
      <c r="AY141" s="165" t="s">
        <v>195</v>
      </c>
    </row>
    <row r="142" spans="1:65" s="16" customFormat="1">
      <c r="B142" s="198"/>
      <c r="D142" s="164" t="s">
        <v>205</v>
      </c>
      <c r="E142" s="199" t="s">
        <v>3</v>
      </c>
      <c r="F142" s="200" t="s">
        <v>430</v>
      </c>
      <c r="H142" s="201">
        <v>16</v>
      </c>
      <c r="I142" s="202"/>
      <c r="L142" s="198"/>
      <c r="M142" s="203"/>
      <c r="N142" s="204"/>
      <c r="O142" s="204"/>
      <c r="P142" s="204"/>
      <c r="Q142" s="204"/>
      <c r="R142" s="204"/>
      <c r="S142" s="204"/>
      <c r="T142" s="205"/>
      <c r="AT142" s="199" t="s">
        <v>205</v>
      </c>
      <c r="AU142" s="199" t="s">
        <v>82</v>
      </c>
      <c r="AV142" s="16" t="s">
        <v>201</v>
      </c>
      <c r="AW142" s="16" t="s">
        <v>33</v>
      </c>
      <c r="AX142" s="16" t="s">
        <v>80</v>
      </c>
      <c r="AY142" s="199" t="s">
        <v>195</v>
      </c>
    </row>
    <row r="143" spans="1:65" s="12" customFormat="1" ht="22.8" customHeight="1">
      <c r="B143" s="130"/>
      <c r="D143" s="131" t="s">
        <v>71</v>
      </c>
      <c r="E143" s="141" t="s">
        <v>223</v>
      </c>
      <c r="F143" s="141" t="s">
        <v>1142</v>
      </c>
      <c r="I143" s="133"/>
      <c r="J143" s="142">
        <f>BK143</f>
        <v>0</v>
      </c>
      <c r="L143" s="130"/>
      <c r="M143" s="135"/>
      <c r="N143" s="136"/>
      <c r="O143" s="136"/>
      <c r="P143" s="137">
        <f>SUM(P144:P160)</f>
        <v>0</v>
      </c>
      <c r="Q143" s="136"/>
      <c r="R143" s="137">
        <f>SUM(R144:R160)</f>
        <v>0</v>
      </c>
      <c r="S143" s="136"/>
      <c r="T143" s="138">
        <f>SUM(T144:T160)</f>
        <v>0</v>
      </c>
      <c r="AR143" s="131" t="s">
        <v>80</v>
      </c>
      <c r="AT143" s="139" t="s">
        <v>71</v>
      </c>
      <c r="AU143" s="139" t="s">
        <v>80</v>
      </c>
      <c r="AY143" s="131" t="s">
        <v>195</v>
      </c>
      <c r="BK143" s="140">
        <f>SUM(BK144:BK160)</f>
        <v>0</v>
      </c>
    </row>
    <row r="144" spans="1:65" s="2" customFormat="1" ht="33" customHeight="1">
      <c r="A144" s="35"/>
      <c r="B144" s="143"/>
      <c r="C144" s="144" t="s">
        <v>284</v>
      </c>
      <c r="D144" s="144" t="s">
        <v>197</v>
      </c>
      <c r="E144" s="145" t="s">
        <v>1143</v>
      </c>
      <c r="F144" s="146" t="s">
        <v>1144</v>
      </c>
      <c r="G144" s="147" t="s">
        <v>262</v>
      </c>
      <c r="H144" s="148">
        <v>202</v>
      </c>
      <c r="I144" s="149"/>
      <c r="J144" s="150">
        <f>ROUND(I144*H144,2)</f>
        <v>0</v>
      </c>
      <c r="K144" s="151"/>
      <c r="L144" s="36"/>
      <c r="M144" s="152" t="s">
        <v>3</v>
      </c>
      <c r="N144" s="153" t="s">
        <v>43</v>
      </c>
      <c r="O144" s="56"/>
      <c r="P144" s="154">
        <f>O144*H144</f>
        <v>0</v>
      </c>
      <c r="Q144" s="154">
        <v>0</v>
      </c>
      <c r="R144" s="154">
        <f>Q144*H144</f>
        <v>0</v>
      </c>
      <c r="S144" s="154">
        <v>0</v>
      </c>
      <c r="T144" s="15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56" t="s">
        <v>201</v>
      </c>
      <c r="AT144" s="156" t="s">
        <v>197</v>
      </c>
      <c r="AU144" s="156" t="s">
        <v>82</v>
      </c>
      <c r="AY144" s="20" t="s">
        <v>195</v>
      </c>
      <c r="BE144" s="157">
        <f>IF(N144="základní",J144,0)</f>
        <v>0</v>
      </c>
      <c r="BF144" s="157">
        <f>IF(N144="snížená",J144,0)</f>
        <v>0</v>
      </c>
      <c r="BG144" s="157">
        <f>IF(N144="zákl. přenesená",J144,0)</f>
        <v>0</v>
      </c>
      <c r="BH144" s="157">
        <f>IF(N144="sníž. přenesená",J144,0)</f>
        <v>0</v>
      </c>
      <c r="BI144" s="157">
        <f>IF(N144="nulová",J144,0)</f>
        <v>0</v>
      </c>
      <c r="BJ144" s="20" t="s">
        <v>80</v>
      </c>
      <c r="BK144" s="157">
        <f>ROUND(I144*H144,2)</f>
        <v>0</v>
      </c>
      <c r="BL144" s="20" t="s">
        <v>201</v>
      </c>
      <c r="BM144" s="156" t="s">
        <v>374</v>
      </c>
    </row>
    <row r="145" spans="1:65" s="2" customFormat="1">
      <c r="A145" s="35"/>
      <c r="B145" s="36"/>
      <c r="C145" s="35"/>
      <c r="D145" s="158" t="s">
        <v>203</v>
      </c>
      <c r="E145" s="35"/>
      <c r="F145" s="159" t="s">
        <v>1145</v>
      </c>
      <c r="G145" s="35"/>
      <c r="H145" s="35"/>
      <c r="I145" s="160"/>
      <c r="J145" s="35"/>
      <c r="K145" s="35"/>
      <c r="L145" s="36"/>
      <c r="M145" s="161"/>
      <c r="N145" s="162"/>
      <c r="O145" s="56"/>
      <c r="P145" s="56"/>
      <c r="Q145" s="56"/>
      <c r="R145" s="56"/>
      <c r="S145" s="56"/>
      <c r="T145" s="57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20" t="s">
        <v>203</v>
      </c>
      <c r="AU145" s="20" t="s">
        <v>82</v>
      </c>
    </row>
    <row r="146" spans="1:65" s="13" customFormat="1">
      <c r="B146" s="163"/>
      <c r="D146" s="164" t="s">
        <v>205</v>
      </c>
      <c r="E146" s="165" t="s">
        <v>3</v>
      </c>
      <c r="F146" s="166" t="s">
        <v>1146</v>
      </c>
      <c r="H146" s="167">
        <v>202</v>
      </c>
      <c r="I146" s="168"/>
      <c r="L146" s="163"/>
      <c r="M146" s="169"/>
      <c r="N146" s="170"/>
      <c r="O146" s="170"/>
      <c r="P146" s="170"/>
      <c r="Q146" s="170"/>
      <c r="R146" s="170"/>
      <c r="S146" s="170"/>
      <c r="T146" s="171"/>
      <c r="AT146" s="165" t="s">
        <v>205</v>
      </c>
      <c r="AU146" s="165" t="s">
        <v>82</v>
      </c>
      <c r="AV146" s="13" t="s">
        <v>82</v>
      </c>
      <c r="AW146" s="13" t="s">
        <v>33</v>
      </c>
      <c r="AX146" s="13" t="s">
        <v>72</v>
      </c>
      <c r="AY146" s="165" t="s">
        <v>195</v>
      </c>
    </row>
    <row r="147" spans="1:65" s="16" customFormat="1">
      <c r="B147" s="198"/>
      <c r="D147" s="164" t="s">
        <v>205</v>
      </c>
      <c r="E147" s="199" t="s">
        <v>3</v>
      </c>
      <c r="F147" s="200" t="s">
        <v>430</v>
      </c>
      <c r="H147" s="201">
        <v>202</v>
      </c>
      <c r="I147" s="202"/>
      <c r="L147" s="198"/>
      <c r="M147" s="203"/>
      <c r="N147" s="204"/>
      <c r="O147" s="204"/>
      <c r="P147" s="204"/>
      <c r="Q147" s="204"/>
      <c r="R147" s="204"/>
      <c r="S147" s="204"/>
      <c r="T147" s="205"/>
      <c r="AT147" s="199" t="s">
        <v>205</v>
      </c>
      <c r="AU147" s="199" t="s">
        <v>82</v>
      </c>
      <c r="AV147" s="16" t="s">
        <v>201</v>
      </c>
      <c r="AW147" s="16" t="s">
        <v>33</v>
      </c>
      <c r="AX147" s="16" t="s">
        <v>80</v>
      </c>
      <c r="AY147" s="199" t="s">
        <v>195</v>
      </c>
    </row>
    <row r="148" spans="1:65" s="2" customFormat="1" ht="33" customHeight="1">
      <c r="A148" s="35"/>
      <c r="B148" s="143"/>
      <c r="C148" s="144" t="s">
        <v>291</v>
      </c>
      <c r="D148" s="144" t="s">
        <v>197</v>
      </c>
      <c r="E148" s="145" t="s">
        <v>1147</v>
      </c>
      <c r="F148" s="146" t="s">
        <v>1144</v>
      </c>
      <c r="G148" s="147" t="s">
        <v>262</v>
      </c>
      <c r="H148" s="148">
        <v>404</v>
      </c>
      <c r="I148" s="149"/>
      <c r="J148" s="150">
        <f>ROUND(I148*H148,2)</f>
        <v>0</v>
      </c>
      <c r="K148" s="151"/>
      <c r="L148" s="36"/>
      <c r="M148" s="152" t="s">
        <v>3</v>
      </c>
      <c r="N148" s="153" t="s">
        <v>43</v>
      </c>
      <c r="O148" s="56"/>
      <c r="P148" s="154">
        <f>O148*H148</f>
        <v>0</v>
      </c>
      <c r="Q148" s="154">
        <v>0</v>
      </c>
      <c r="R148" s="154">
        <f>Q148*H148</f>
        <v>0</v>
      </c>
      <c r="S148" s="154">
        <v>0</v>
      </c>
      <c r="T148" s="15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56" t="s">
        <v>201</v>
      </c>
      <c r="AT148" s="156" t="s">
        <v>197</v>
      </c>
      <c r="AU148" s="156" t="s">
        <v>82</v>
      </c>
      <c r="AY148" s="20" t="s">
        <v>195</v>
      </c>
      <c r="BE148" s="157">
        <f>IF(N148="základní",J148,0)</f>
        <v>0</v>
      </c>
      <c r="BF148" s="157">
        <f>IF(N148="snížená",J148,0)</f>
        <v>0</v>
      </c>
      <c r="BG148" s="157">
        <f>IF(N148="zákl. přenesená",J148,0)</f>
        <v>0</v>
      </c>
      <c r="BH148" s="157">
        <f>IF(N148="sníž. přenesená",J148,0)</f>
        <v>0</v>
      </c>
      <c r="BI148" s="157">
        <f>IF(N148="nulová",J148,0)</f>
        <v>0</v>
      </c>
      <c r="BJ148" s="20" t="s">
        <v>80</v>
      </c>
      <c r="BK148" s="157">
        <f>ROUND(I148*H148,2)</f>
        <v>0</v>
      </c>
      <c r="BL148" s="20" t="s">
        <v>201</v>
      </c>
      <c r="BM148" s="156" t="s">
        <v>386</v>
      </c>
    </row>
    <row r="149" spans="1:65" s="2" customFormat="1">
      <c r="A149" s="35"/>
      <c r="B149" s="36"/>
      <c r="C149" s="35"/>
      <c r="D149" s="158" t="s">
        <v>203</v>
      </c>
      <c r="E149" s="35"/>
      <c r="F149" s="159" t="s">
        <v>1148</v>
      </c>
      <c r="G149" s="35"/>
      <c r="H149" s="35"/>
      <c r="I149" s="160"/>
      <c r="J149" s="35"/>
      <c r="K149" s="35"/>
      <c r="L149" s="36"/>
      <c r="M149" s="161"/>
      <c r="N149" s="162"/>
      <c r="O149" s="56"/>
      <c r="P149" s="56"/>
      <c r="Q149" s="56"/>
      <c r="R149" s="56"/>
      <c r="S149" s="56"/>
      <c r="T149" s="57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20" t="s">
        <v>203</v>
      </c>
      <c r="AU149" s="20" t="s">
        <v>82</v>
      </c>
    </row>
    <row r="150" spans="1:65" s="13" customFormat="1" ht="20.399999999999999">
      <c r="B150" s="163"/>
      <c r="D150" s="164" t="s">
        <v>205</v>
      </c>
      <c r="E150" s="165" t="s">
        <v>3</v>
      </c>
      <c r="F150" s="166" t="s">
        <v>1149</v>
      </c>
      <c r="H150" s="167">
        <v>404</v>
      </c>
      <c r="I150" s="168"/>
      <c r="L150" s="163"/>
      <c r="M150" s="169"/>
      <c r="N150" s="170"/>
      <c r="O150" s="170"/>
      <c r="P150" s="170"/>
      <c r="Q150" s="170"/>
      <c r="R150" s="170"/>
      <c r="S150" s="170"/>
      <c r="T150" s="171"/>
      <c r="AT150" s="165" t="s">
        <v>205</v>
      </c>
      <c r="AU150" s="165" t="s">
        <v>82</v>
      </c>
      <c r="AV150" s="13" t="s">
        <v>82</v>
      </c>
      <c r="AW150" s="13" t="s">
        <v>33</v>
      </c>
      <c r="AX150" s="13" t="s">
        <v>72</v>
      </c>
      <c r="AY150" s="165" t="s">
        <v>195</v>
      </c>
    </row>
    <row r="151" spans="1:65" s="16" customFormat="1">
      <c r="B151" s="198"/>
      <c r="D151" s="164" t="s">
        <v>205</v>
      </c>
      <c r="E151" s="199" t="s">
        <v>3</v>
      </c>
      <c r="F151" s="200" t="s">
        <v>430</v>
      </c>
      <c r="H151" s="201">
        <v>404</v>
      </c>
      <c r="I151" s="202"/>
      <c r="L151" s="198"/>
      <c r="M151" s="203"/>
      <c r="N151" s="204"/>
      <c r="O151" s="204"/>
      <c r="P151" s="204"/>
      <c r="Q151" s="204"/>
      <c r="R151" s="204"/>
      <c r="S151" s="204"/>
      <c r="T151" s="205"/>
      <c r="AT151" s="199" t="s">
        <v>205</v>
      </c>
      <c r="AU151" s="199" t="s">
        <v>82</v>
      </c>
      <c r="AV151" s="16" t="s">
        <v>201</v>
      </c>
      <c r="AW151" s="16" t="s">
        <v>33</v>
      </c>
      <c r="AX151" s="16" t="s">
        <v>80</v>
      </c>
      <c r="AY151" s="199" t="s">
        <v>195</v>
      </c>
    </row>
    <row r="152" spans="1:65" s="2" customFormat="1" ht="66.75" customHeight="1">
      <c r="A152" s="35"/>
      <c r="B152" s="143"/>
      <c r="C152" s="144" t="s">
        <v>297</v>
      </c>
      <c r="D152" s="144" t="s">
        <v>197</v>
      </c>
      <c r="E152" s="145" t="s">
        <v>1150</v>
      </c>
      <c r="F152" s="146" t="s">
        <v>1151</v>
      </c>
      <c r="G152" s="147" t="s">
        <v>262</v>
      </c>
      <c r="H152" s="148">
        <v>218</v>
      </c>
      <c r="I152" s="149"/>
      <c r="J152" s="150">
        <f>ROUND(I152*H152,2)</f>
        <v>0</v>
      </c>
      <c r="K152" s="151"/>
      <c r="L152" s="36"/>
      <c r="M152" s="152" t="s">
        <v>3</v>
      </c>
      <c r="N152" s="153" t="s">
        <v>43</v>
      </c>
      <c r="O152" s="56"/>
      <c r="P152" s="154">
        <f>O152*H152</f>
        <v>0</v>
      </c>
      <c r="Q152" s="154">
        <v>0</v>
      </c>
      <c r="R152" s="154">
        <f>Q152*H152</f>
        <v>0</v>
      </c>
      <c r="S152" s="154">
        <v>0</v>
      </c>
      <c r="T152" s="15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56" t="s">
        <v>201</v>
      </c>
      <c r="AT152" s="156" t="s">
        <v>197</v>
      </c>
      <c r="AU152" s="156" t="s">
        <v>82</v>
      </c>
      <c r="AY152" s="20" t="s">
        <v>195</v>
      </c>
      <c r="BE152" s="157">
        <f>IF(N152="základní",J152,0)</f>
        <v>0</v>
      </c>
      <c r="BF152" s="157">
        <f>IF(N152="snížená",J152,0)</f>
        <v>0</v>
      </c>
      <c r="BG152" s="157">
        <f>IF(N152="zákl. přenesená",J152,0)</f>
        <v>0</v>
      </c>
      <c r="BH152" s="157">
        <f>IF(N152="sníž. přenesená",J152,0)</f>
        <v>0</v>
      </c>
      <c r="BI152" s="157">
        <f>IF(N152="nulová",J152,0)</f>
        <v>0</v>
      </c>
      <c r="BJ152" s="20" t="s">
        <v>80</v>
      </c>
      <c r="BK152" s="157">
        <f>ROUND(I152*H152,2)</f>
        <v>0</v>
      </c>
      <c r="BL152" s="20" t="s">
        <v>201</v>
      </c>
      <c r="BM152" s="156" t="s">
        <v>399</v>
      </c>
    </row>
    <row r="153" spans="1:65" s="2" customFormat="1">
      <c r="A153" s="35"/>
      <c r="B153" s="36"/>
      <c r="C153" s="35"/>
      <c r="D153" s="158" t="s">
        <v>203</v>
      </c>
      <c r="E153" s="35"/>
      <c r="F153" s="159" t="s">
        <v>1152</v>
      </c>
      <c r="G153" s="35"/>
      <c r="H153" s="35"/>
      <c r="I153" s="160"/>
      <c r="J153" s="35"/>
      <c r="K153" s="35"/>
      <c r="L153" s="36"/>
      <c r="M153" s="161"/>
      <c r="N153" s="162"/>
      <c r="O153" s="56"/>
      <c r="P153" s="56"/>
      <c r="Q153" s="56"/>
      <c r="R153" s="56"/>
      <c r="S153" s="56"/>
      <c r="T153" s="57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20" t="s">
        <v>203</v>
      </c>
      <c r="AU153" s="20" t="s">
        <v>82</v>
      </c>
    </row>
    <row r="154" spans="1:65" s="13" customFormat="1">
      <c r="B154" s="163"/>
      <c r="D154" s="164" t="s">
        <v>205</v>
      </c>
      <c r="E154" s="165" t="s">
        <v>3</v>
      </c>
      <c r="F154" s="166" t="s">
        <v>1153</v>
      </c>
      <c r="H154" s="167">
        <v>218</v>
      </c>
      <c r="I154" s="168"/>
      <c r="L154" s="163"/>
      <c r="M154" s="169"/>
      <c r="N154" s="170"/>
      <c r="O154" s="170"/>
      <c r="P154" s="170"/>
      <c r="Q154" s="170"/>
      <c r="R154" s="170"/>
      <c r="S154" s="170"/>
      <c r="T154" s="171"/>
      <c r="AT154" s="165" t="s">
        <v>205</v>
      </c>
      <c r="AU154" s="165" t="s">
        <v>82</v>
      </c>
      <c r="AV154" s="13" t="s">
        <v>82</v>
      </c>
      <c r="AW154" s="13" t="s">
        <v>33</v>
      </c>
      <c r="AX154" s="13" t="s">
        <v>72</v>
      </c>
      <c r="AY154" s="165" t="s">
        <v>195</v>
      </c>
    </row>
    <row r="155" spans="1:65" s="16" customFormat="1">
      <c r="B155" s="198"/>
      <c r="D155" s="164" t="s">
        <v>205</v>
      </c>
      <c r="E155" s="199" t="s">
        <v>3</v>
      </c>
      <c r="F155" s="200" t="s">
        <v>430</v>
      </c>
      <c r="H155" s="201">
        <v>218</v>
      </c>
      <c r="I155" s="202"/>
      <c r="L155" s="198"/>
      <c r="M155" s="203"/>
      <c r="N155" s="204"/>
      <c r="O155" s="204"/>
      <c r="P155" s="204"/>
      <c r="Q155" s="204"/>
      <c r="R155" s="204"/>
      <c r="S155" s="204"/>
      <c r="T155" s="205"/>
      <c r="AT155" s="199" t="s">
        <v>205</v>
      </c>
      <c r="AU155" s="199" t="s">
        <v>82</v>
      </c>
      <c r="AV155" s="16" t="s">
        <v>201</v>
      </c>
      <c r="AW155" s="16" t="s">
        <v>33</v>
      </c>
      <c r="AX155" s="16" t="s">
        <v>80</v>
      </c>
      <c r="AY155" s="199" t="s">
        <v>195</v>
      </c>
    </row>
    <row r="156" spans="1:65" s="2" customFormat="1" ht="78" customHeight="1">
      <c r="A156" s="35"/>
      <c r="B156" s="143"/>
      <c r="C156" s="144" t="s">
        <v>302</v>
      </c>
      <c r="D156" s="144" t="s">
        <v>197</v>
      </c>
      <c r="E156" s="145" t="s">
        <v>1154</v>
      </c>
      <c r="F156" s="146" t="s">
        <v>1155</v>
      </c>
      <c r="G156" s="147" t="s">
        <v>262</v>
      </c>
      <c r="H156" s="148">
        <v>218</v>
      </c>
      <c r="I156" s="149"/>
      <c r="J156" s="150">
        <f>ROUND(I156*H156,2)</f>
        <v>0</v>
      </c>
      <c r="K156" s="151"/>
      <c r="L156" s="36"/>
      <c r="M156" s="152" t="s">
        <v>3</v>
      </c>
      <c r="N156" s="153" t="s">
        <v>43</v>
      </c>
      <c r="O156" s="56"/>
      <c r="P156" s="154">
        <f>O156*H156</f>
        <v>0</v>
      </c>
      <c r="Q156" s="154">
        <v>0</v>
      </c>
      <c r="R156" s="154">
        <f>Q156*H156</f>
        <v>0</v>
      </c>
      <c r="S156" s="154">
        <v>0</v>
      </c>
      <c r="T156" s="15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56" t="s">
        <v>201</v>
      </c>
      <c r="AT156" s="156" t="s">
        <v>197</v>
      </c>
      <c r="AU156" s="156" t="s">
        <v>82</v>
      </c>
      <c r="AY156" s="20" t="s">
        <v>195</v>
      </c>
      <c r="BE156" s="157">
        <f>IF(N156="základní",J156,0)</f>
        <v>0</v>
      </c>
      <c r="BF156" s="157">
        <f>IF(N156="snížená",J156,0)</f>
        <v>0</v>
      </c>
      <c r="BG156" s="157">
        <f>IF(N156="zákl. přenesená",J156,0)</f>
        <v>0</v>
      </c>
      <c r="BH156" s="157">
        <f>IF(N156="sníž. přenesená",J156,0)</f>
        <v>0</v>
      </c>
      <c r="BI156" s="157">
        <f>IF(N156="nulová",J156,0)</f>
        <v>0</v>
      </c>
      <c r="BJ156" s="20" t="s">
        <v>80</v>
      </c>
      <c r="BK156" s="157">
        <f>ROUND(I156*H156,2)</f>
        <v>0</v>
      </c>
      <c r="BL156" s="20" t="s">
        <v>201</v>
      </c>
      <c r="BM156" s="156" t="s">
        <v>409</v>
      </c>
    </row>
    <row r="157" spans="1:65" s="2" customFormat="1">
      <c r="A157" s="35"/>
      <c r="B157" s="36"/>
      <c r="C157" s="35"/>
      <c r="D157" s="158" t="s">
        <v>203</v>
      </c>
      <c r="E157" s="35"/>
      <c r="F157" s="159" t="s">
        <v>1156</v>
      </c>
      <c r="G157" s="35"/>
      <c r="H157" s="35"/>
      <c r="I157" s="160"/>
      <c r="J157" s="35"/>
      <c r="K157" s="35"/>
      <c r="L157" s="36"/>
      <c r="M157" s="161"/>
      <c r="N157" s="162"/>
      <c r="O157" s="56"/>
      <c r="P157" s="56"/>
      <c r="Q157" s="56"/>
      <c r="R157" s="56"/>
      <c r="S157" s="56"/>
      <c r="T157" s="57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20" t="s">
        <v>203</v>
      </c>
      <c r="AU157" s="20" t="s">
        <v>82</v>
      </c>
    </row>
    <row r="158" spans="1:65" s="13" customFormat="1">
      <c r="B158" s="163"/>
      <c r="D158" s="164" t="s">
        <v>205</v>
      </c>
      <c r="E158" s="165" t="s">
        <v>3</v>
      </c>
      <c r="F158" s="166" t="s">
        <v>1157</v>
      </c>
      <c r="H158" s="167">
        <v>218</v>
      </c>
      <c r="I158" s="168"/>
      <c r="L158" s="163"/>
      <c r="M158" s="169"/>
      <c r="N158" s="170"/>
      <c r="O158" s="170"/>
      <c r="P158" s="170"/>
      <c r="Q158" s="170"/>
      <c r="R158" s="170"/>
      <c r="S158" s="170"/>
      <c r="T158" s="171"/>
      <c r="AT158" s="165" t="s">
        <v>205</v>
      </c>
      <c r="AU158" s="165" t="s">
        <v>82</v>
      </c>
      <c r="AV158" s="13" t="s">
        <v>82</v>
      </c>
      <c r="AW158" s="13" t="s">
        <v>33</v>
      </c>
      <c r="AX158" s="13" t="s">
        <v>72</v>
      </c>
      <c r="AY158" s="165" t="s">
        <v>195</v>
      </c>
    </row>
    <row r="159" spans="1:65" s="16" customFormat="1">
      <c r="B159" s="198"/>
      <c r="D159" s="164" t="s">
        <v>205</v>
      </c>
      <c r="E159" s="199" t="s">
        <v>3</v>
      </c>
      <c r="F159" s="200" t="s">
        <v>430</v>
      </c>
      <c r="H159" s="201">
        <v>218</v>
      </c>
      <c r="I159" s="202"/>
      <c r="L159" s="198"/>
      <c r="M159" s="203"/>
      <c r="N159" s="204"/>
      <c r="O159" s="204"/>
      <c r="P159" s="204"/>
      <c r="Q159" s="204"/>
      <c r="R159" s="204"/>
      <c r="S159" s="204"/>
      <c r="T159" s="205"/>
      <c r="AT159" s="199" t="s">
        <v>205</v>
      </c>
      <c r="AU159" s="199" t="s">
        <v>82</v>
      </c>
      <c r="AV159" s="16" t="s">
        <v>201</v>
      </c>
      <c r="AW159" s="16" t="s">
        <v>33</v>
      </c>
      <c r="AX159" s="16" t="s">
        <v>80</v>
      </c>
      <c r="AY159" s="199" t="s">
        <v>195</v>
      </c>
    </row>
    <row r="160" spans="1:65" s="2" customFormat="1" ht="24.15" customHeight="1">
      <c r="A160" s="35"/>
      <c r="B160" s="143"/>
      <c r="C160" s="180" t="s">
        <v>309</v>
      </c>
      <c r="D160" s="180" t="s">
        <v>241</v>
      </c>
      <c r="E160" s="181" t="s">
        <v>1158</v>
      </c>
      <c r="F160" s="182" t="s">
        <v>1159</v>
      </c>
      <c r="G160" s="183" t="s">
        <v>262</v>
      </c>
      <c r="H160" s="184">
        <v>222.36</v>
      </c>
      <c r="I160" s="185"/>
      <c r="J160" s="186">
        <f>ROUND(I160*H160,2)</f>
        <v>0</v>
      </c>
      <c r="K160" s="187"/>
      <c r="L160" s="188"/>
      <c r="M160" s="189" t="s">
        <v>3</v>
      </c>
      <c r="N160" s="190" t="s">
        <v>43</v>
      </c>
      <c r="O160" s="56"/>
      <c r="P160" s="154">
        <f>O160*H160</f>
        <v>0</v>
      </c>
      <c r="Q160" s="154">
        <v>0</v>
      </c>
      <c r="R160" s="154">
        <f>Q160*H160</f>
        <v>0</v>
      </c>
      <c r="S160" s="154">
        <v>0</v>
      </c>
      <c r="T160" s="15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56" t="s">
        <v>240</v>
      </c>
      <c r="AT160" s="156" t="s">
        <v>241</v>
      </c>
      <c r="AU160" s="156" t="s">
        <v>82</v>
      </c>
      <c r="AY160" s="20" t="s">
        <v>195</v>
      </c>
      <c r="BE160" s="157">
        <f>IF(N160="základní",J160,0)</f>
        <v>0</v>
      </c>
      <c r="BF160" s="157">
        <f>IF(N160="snížená",J160,0)</f>
        <v>0</v>
      </c>
      <c r="BG160" s="157">
        <f>IF(N160="zákl. přenesená",J160,0)</f>
        <v>0</v>
      </c>
      <c r="BH160" s="157">
        <f>IF(N160="sníž. přenesená",J160,0)</f>
        <v>0</v>
      </c>
      <c r="BI160" s="157">
        <f>IF(N160="nulová",J160,0)</f>
        <v>0</v>
      </c>
      <c r="BJ160" s="20" t="s">
        <v>80</v>
      </c>
      <c r="BK160" s="157">
        <f>ROUND(I160*H160,2)</f>
        <v>0</v>
      </c>
      <c r="BL160" s="20" t="s">
        <v>201</v>
      </c>
      <c r="BM160" s="156" t="s">
        <v>420</v>
      </c>
    </row>
    <row r="161" spans="1:65" s="12" customFormat="1" ht="22.8" customHeight="1">
      <c r="B161" s="130"/>
      <c r="D161" s="131" t="s">
        <v>71</v>
      </c>
      <c r="E161" s="141" t="s">
        <v>247</v>
      </c>
      <c r="F161" s="141" t="s">
        <v>492</v>
      </c>
      <c r="I161" s="133"/>
      <c r="J161" s="142">
        <f>BK161</f>
        <v>0</v>
      </c>
      <c r="L161" s="130"/>
      <c r="M161" s="135"/>
      <c r="N161" s="136"/>
      <c r="O161" s="136"/>
      <c r="P161" s="137">
        <f>SUM(P162:P166)</f>
        <v>0</v>
      </c>
      <c r="Q161" s="136"/>
      <c r="R161" s="137">
        <f>SUM(R162:R166)</f>
        <v>0</v>
      </c>
      <c r="S161" s="136"/>
      <c r="T161" s="138">
        <f>SUM(T162:T166)</f>
        <v>0</v>
      </c>
      <c r="AR161" s="131" t="s">
        <v>80</v>
      </c>
      <c r="AT161" s="139" t="s">
        <v>71</v>
      </c>
      <c r="AU161" s="139" t="s">
        <v>80</v>
      </c>
      <c r="AY161" s="131" t="s">
        <v>195</v>
      </c>
      <c r="BK161" s="140">
        <f>SUM(BK162:BK166)</f>
        <v>0</v>
      </c>
    </row>
    <row r="162" spans="1:65" s="2" customFormat="1" ht="44.25" customHeight="1">
      <c r="A162" s="35"/>
      <c r="B162" s="143"/>
      <c r="C162" s="144" t="s">
        <v>314</v>
      </c>
      <c r="D162" s="144" t="s">
        <v>197</v>
      </c>
      <c r="E162" s="145" t="s">
        <v>1160</v>
      </c>
      <c r="F162" s="146" t="s">
        <v>1161</v>
      </c>
      <c r="G162" s="147" t="s">
        <v>305</v>
      </c>
      <c r="H162" s="148">
        <v>24</v>
      </c>
      <c r="I162" s="149"/>
      <c r="J162" s="150">
        <f>ROUND(I162*H162,2)</f>
        <v>0</v>
      </c>
      <c r="K162" s="151"/>
      <c r="L162" s="36"/>
      <c r="M162" s="152" t="s">
        <v>3</v>
      </c>
      <c r="N162" s="153" t="s">
        <v>43</v>
      </c>
      <c r="O162" s="56"/>
      <c r="P162" s="154">
        <f>O162*H162</f>
        <v>0</v>
      </c>
      <c r="Q162" s="154">
        <v>0</v>
      </c>
      <c r="R162" s="154">
        <f>Q162*H162</f>
        <v>0</v>
      </c>
      <c r="S162" s="154">
        <v>0</v>
      </c>
      <c r="T162" s="15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56" t="s">
        <v>201</v>
      </c>
      <c r="AT162" s="156" t="s">
        <v>197</v>
      </c>
      <c r="AU162" s="156" t="s">
        <v>82</v>
      </c>
      <c r="AY162" s="20" t="s">
        <v>195</v>
      </c>
      <c r="BE162" s="157">
        <f>IF(N162="základní",J162,0)</f>
        <v>0</v>
      </c>
      <c r="BF162" s="157">
        <f>IF(N162="snížená",J162,0)</f>
        <v>0</v>
      </c>
      <c r="BG162" s="157">
        <f>IF(N162="zákl. přenesená",J162,0)</f>
        <v>0</v>
      </c>
      <c r="BH162" s="157">
        <f>IF(N162="sníž. přenesená",J162,0)</f>
        <v>0</v>
      </c>
      <c r="BI162" s="157">
        <f>IF(N162="nulová",J162,0)</f>
        <v>0</v>
      </c>
      <c r="BJ162" s="20" t="s">
        <v>80</v>
      </c>
      <c r="BK162" s="157">
        <f>ROUND(I162*H162,2)</f>
        <v>0</v>
      </c>
      <c r="BL162" s="20" t="s">
        <v>201</v>
      </c>
      <c r="BM162" s="156" t="s">
        <v>442</v>
      </c>
    </row>
    <row r="163" spans="1:65" s="2" customFormat="1">
      <c r="A163" s="35"/>
      <c r="B163" s="36"/>
      <c r="C163" s="35"/>
      <c r="D163" s="158" t="s">
        <v>203</v>
      </c>
      <c r="E163" s="35"/>
      <c r="F163" s="159" t="s">
        <v>1162</v>
      </c>
      <c r="G163" s="35"/>
      <c r="H163" s="35"/>
      <c r="I163" s="160"/>
      <c r="J163" s="35"/>
      <c r="K163" s="35"/>
      <c r="L163" s="36"/>
      <c r="M163" s="161"/>
      <c r="N163" s="162"/>
      <c r="O163" s="56"/>
      <c r="P163" s="56"/>
      <c r="Q163" s="56"/>
      <c r="R163" s="56"/>
      <c r="S163" s="56"/>
      <c r="T163" s="57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20" t="s">
        <v>203</v>
      </c>
      <c r="AU163" s="20" t="s">
        <v>82</v>
      </c>
    </row>
    <row r="164" spans="1:65" s="13" customFormat="1">
      <c r="B164" s="163"/>
      <c r="D164" s="164" t="s">
        <v>205</v>
      </c>
      <c r="E164" s="165" t="s">
        <v>3</v>
      </c>
      <c r="F164" s="166" t="s">
        <v>1163</v>
      </c>
      <c r="H164" s="167">
        <v>24</v>
      </c>
      <c r="I164" s="168"/>
      <c r="L164" s="163"/>
      <c r="M164" s="169"/>
      <c r="N164" s="170"/>
      <c r="O164" s="170"/>
      <c r="P164" s="170"/>
      <c r="Q164" s="170"/>
      <c r="R164" s="170"/>
      <c r="S164" s="170"/>
      <c r="T164" s="171"/>
      <c r="AT164" s="165" t="s">
        <v>205</v>
      </c>
      <c r="AU164" s="165" t="s">
        <v>82</v>
      </c>
      <c r="AV164" s="13" t="s">
        <v>82</v>
      </c>
      <c r="AW164" s="13" t="s">
        <v>33</v>
      </c>
      <c r="AX164" s="13" t="s">
        <v>72</v>
      </c>
      <c r="AY164" s="165" t="s">
        <v>195</v>
      </c>
    </row>
    <row r="165" spans="1:65" s="16" customFormat="1">
      <c r="B165" s="198"/>
      <c r="D165" s="164" t="s">
        <v>205</v>
      </c>
      <c r="E165" s="199" t="s">
        <v>3</v>
      </c>
      <c r="F165" s="200" t="s">
        <v>430</v>
      </c>
      <c r="H165" s="201">
        <v>24</v>
      </c>
      <c r="I165" s="202"/>
      <c r="L165" s="198"/>
      <c r="M165" s="203"/>
      <c r="N165" s="204"/>
      <c r="O165" s="204"/>
      <c r="P165" s="204"/>
      <c r="Q165" s="204"/>
      <c r="R165" s="204"/>
      <c r="S165" s="204"/>
      <c r="T165" s="205"/>
      <c r="AT165" s="199" t="s">
        <v>205</v>
      </c>
      <c r="AU165" s="199" t="s">
        <v>82</v>
      </c>
      <c r="AV165" s="16" t="s">
        <v>201</v>
      </c>
      <c r="AW165" s="16" t="s">
        <v>33</v>
      </c>
      <c r="AX165" s="16" t="s">
        <v>80</v>
      </c>
      <c r="AY165" s="199" t="s">
        <v>195</v>
      </c>
    </row>
    <row r="166" spans="1:65" s="2" customFormat="1" ht="16.5" customHeight="1">
      <c r="A166" s="35"/>
      <c r="B166" s="143"/>
      <c r="C166" s="180" t="s">
        <v>8</v>
      </c>
      <c r="D166" s="180" t="s">
        <v>241</v>
      </c>
      <c r="E166" s="181" t="s">
        <v>1164</v>
      </c>
      <c r="F166" s="182" t="s">
        <v>1165</v>
      </c>
      <c r="G166" s="183" t="s">
        <v>305</v>
      </c>
      <c r="H166" s="184">
        <v>24.48</v>
      </c>
      <c r="I166" s="185"/>
      <c r="J166" s="186">
        <f>ROUND(I166*H166,2)</f>
        <v>0</v>
      </c>
      <c r="K166" s="187"/>
      <c r="L166" s="188"/>
      <c r="M166" s="189" t="s">
        <v>3</v>
      </c>
      <c r="N166" s="190" t="s">
        <v>43</v>
      </c>
      <c r="O166" s="56"/>
      <c r="P166" s="154">
        <f>O166*H166</f>
        <v>0</v>
      </c>
      <c r="Q166" s="154">
        <v>0</v>
      </c>
      <c r="R166" s="154">
        <f>Q166*H166</f>
        <v>0</v>
      </c>
      <c r="S166" s="154">
        <v>0</v>
      </c>
      <c r="T166" s="15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56" t="s">
        <v>240</v>
      </c>
      <c r="AT166" s="156" t="s">
        <v>241</v>
      </c>
      <c r="AU166" s="156" t="s">
        <v>82</v>
      </c>
      <c r="AY166" s="20" t="s">
        <v>195</v>
      </c>
      <c r="BE166" s="157">
        <f>IF(N166="základní",J166,0)</f>
        <v>0</v>
      </c>
      <c r="BF166" s="157">
        <f>IF(N166="snížená",J166,0)</f>
        <v>0</v>
      </c>
      <c r="BG166" s="157">
        <f>IF(N166="zákl. přenesená",J166,0)</f>
        <v>0</v>
      </c>
      <c r="BH166" s="157">
        <f>IF(N166="sníž. přenesená",J166,0)</f>
        <v>0</v>
      </c>
      <c r="BI166" s="157">
        <f>IF(N166="nulová",J166,0)</f>
        <v>0</v>
      </c>
      <c r="BJ166" s="20" t="s">
        <v>80</v>
      </c>
      <c r="BK166" s="157">
        <f>ROUND(I166*H166,2)</f>
        <v>0</v>
      </c>
      <c r="BL166" s="20" t="s">
        <v>201</v>
      </c>
      <c r="BM166" s="156" t="s">
        <v>454</v>
      </c>
    </row>
    <row r="167" spans="1:65" s="12" customFormat="1" ht="22.8" customHeight="1">
      <c r="B167" s="130"/>
      <c r="D167" s="131" t="s">
        <v>71</v>
      </c>
      <c r="E167" s="141" t="s">
        <v>701</v>
      </c>
      <c r="F167" s="141" t="s">
        <v>702</v>
      </c>
      <c r="I167" s="133"/>
      <c r="J167" s="142">
        <f>BK167</f>
        <v>0</v>
      </c>
      <c r="L167" s="130"/>
      <c r="M167" s="135"/>
      <c r="N167" s="136"/>
      <c r="O167" s="136"/>
      <c r="P167" s="137">
        <f>SUM(P168:P197)</f>
        <v>0</v>
      </c>
      <c r="Q167" s="136"/>
      <c r="R167" s="137">
        <f>SUM(R168:R197)</f>
        <v>0</v>
      </c>
      <c r="S167" s="136"/>
      <c r="T167" s="138">
        <f>SUM(T168:T197)</f>
        <v>0</v>
      </c>
      <c r="AR167" s="131" t="s">
        <v>80</v>
      </c>
      <c r="AT167" s="139" t="s">
        <v>71</v>
      </c>
      <c r="AU167" s="139" t="s">
        <v>80</v>
      </c>
      <c r="AY167" s="131" t="s">
        <v>195</v>
      </c>
      <c r="BK167" s="140">
        <f>SUM(BK168:BK197)</f>
        <v>0</v>
      </c>
    </row>
    <row r="168" spans="1:65" s="2" customFormat="1" ht="37.799999999999997" customHeight="1">
      <c r="A168" s="35"/>
      <c r="B168" s="143"/>
      <c r="C168" s="144" t="s">
        <v>325</v>
      </c>
      <c r="D168" s="144" t="s">
        <v>197</v>
      </c>
      <c r="E168" s="145" t="s">
        <v>1166</v>
      </c>
      <c r="F168" s="146" t="s">
        <v>1167</v>
      </c>
      <c r="G168" s="147" t="s">
        <v>230</v>
      </c>
      <c r="H168" s="148">
        <v>14.375</v>
      </c>
      <c r="I168" s="149"/>
      <c r="J168" s="150">
        <f>ROUND(I168*H168,2)</f>
        <v>0</v>
      </c>
      <c r="K168" s="151"/>
      <c r="L168" s="36"/>
      <c r="M168" s="152" t="s">
        <v>3</v>
      </c>
      <c r="N168" s="153" t="s">
        <v>43</v>
      </c>
      <c r="O168" s="56"/>
      <c r="P168" s="154">
        <f>O168*H168</f>
        <v>0</v>
      </c>
      <c r="Q168" s="154">
        <v>0</v>
      </c>
      <c r="R168" s="154">
        <f>Q168*H168</f>
        <v>0</v>
      </c>
      <c r="S168" s="154">
        <v>0</v>
      </c>
      <c r="T168" s="15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56" t="s">
        <v>201</v>
      </c>
      <c r="AT168" s="156" t="s">
        <v>197</v>
      </c>
      <c r="AU168" s="156" t="s">
        <v>82</v>
      </c>
      <c r="AY168" s="20" t="s">
        <v>195</v>
      </c>
      <c r="BE168" s="157">
        <f>IF(N168="základní",J168,0)</f>
        <v>0</v>
      </c>
      <c r="BF168" s="157">
        <f>IF(N168="snížená",J168,0)</f>
        <v>0</v>
      </c>
      <c r="BG168" s="157">
        <f>IF(N168="zákl. přenesená",J168,0)</f>
        <v>0</v>
      </c>
      <c r="BH168" s="157">
        <f>IF(N168="sníž. přenesená",J168,0)</f>
        <v>0</v>
      </c>
      <c r="BI168" s="157">
        <f>IF(N168="nulová",J168,0)</f>
        <v>0</v>
      </c>
      <c r="BJ168" s="20" t="s">
        <v>80</v>
      </c>
      <c r="BK168" s="157">
        <f>ROUND(I168*H168,2)</f>
        <v>0</v>
      </c>
      <c r="BL168" s="20" t="s">
        <v>201</v>
      </c>
      <c r="BM168" s="156" t="s">
        <v>465</v>
      </c>
    </row>
    <row r="169" spans="1:65" s="2" customFormat="1">
      <c r="A169" s="35"/>
      <c r="B169" s="36"/>
      <c r="C169" s="35"/>
      <c r="D169" s="158" t="s">
        <v>203</v>
      </c>
      <c r="E169" s="35"/>
      <c r="F169" s="159" t="s">
        <v>1168</v>
      </c>
      <c r="G169" s="35"/>
      <c r="H169" s="35"/>
      <c r="I169" s="160"/>
      <c r="J169" s="35"/>
      <c r="K169" s="35"/>
      <c r="L169" s="36"/>
      <c r="M169" s="161"/>
      <c r="N169" s="162"/>
      <c r="O169" s="56"/>
      <c r="P169" s="56"/>
      <c r="Q169" s="56"/>
      <c r="R169" s="56"/>
      <c r="S169" s="56"/>
      <c r="T169" s="57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20" t="s">
        <v>203</v>
      </c>
      <c r="AU169" s="20" t="s">
        <v>82</v>
      </c>
    </row>
    <row r="170" spans="1:65" s="13" customFormat="1">
      <c r="B170" s="163"/>
      <c r="D170" s="164" t="s">
        <v>205</v>
      </c>
      <c r="E170" s="165" t="s">
        <v>3</v>
      </c>
      <c r="F170" s="166" t="s">
        <v>1169</v>
      </c>
      <c r="H170" s="167">
        <v>14.375</v>
      </c>
      <c r="I170" s="168"/>
      <c r="L170" s="163"/>
      <c r="M170" s="169"/>
      <c r="N170" s="170"/>
      <c r="O170" s="170"/>
      <c r="P170" s="170"/>
      <c r="Q170" s="170"/>
      <c r="R170" s="170"/>
      <c r="S170" s="170"/>
      <c r="T170" s="171"/>
      <c r="AT170" s="165" t="s">
        <v>205</v>
      </c>
      <c r="AU170" s="165" t="s">
        <v>82</v>
      </c>
      <c r="AV170" s="13" t="s">
        <v>82</v>
      </c>
      <c r="AW170" s="13" t="s">
        <v>33</v>
      </c>
      <c r="AX170" s="13" t="s">
        <v>72</v>
      </c>
      <c r="AY170" s="165" t="s">
        <v>195</v>
      </c>
    </row>
    <row r="171" spans="1:65" s="16" customFormat="1">
      <c r="B171" s="198"/>
      <c r="D171" s="164" t="s">
        <v>205</v>
      </c>
      <c r="E171" s="199" t="s">
        <v>3</v>
      </c>
      <c r="F171" s="200" t="s">
        <v>430</v>
      </c>
      <c r="H171" s="201">
        <v>14.375</v>
      </c>
      <c r="I171" s="202"/>
      <c r="L171" s="198"/>
      <c r="M171" s="203"/>
      <c r="N171" s="204"/>
      <c r="O171" s="204"/>
      <c r="P171" s="204"/>
      <c r="Q171" s="204"/>
      <c r="R171" s="204"/>
      <c r="S171" s="204"/>
      <c r="T171" s="205"/>
      <c r="AT171" s="199" t="s">
        <v>205</v>
      </c>
      <c r="AU171" s="199" t="s">
        <v>82</v>
      </c>
      <c r="AV171" s="16" t="s">
        <v>201</v>
      </c>
      <c r="AW171" s="16" t="s">
        <v>33</v>
      </c>
      <c r="AX171" s="16" t="s">
        <v>80</v>
      </c>
      <c r="AY171" s="199" t="s">
        <v>195</v>
      </c>
    </row>
    <row r="172" spans="1:65" s="2" customFormat="1" ht="37.799999999999997" customHeight="1">
      <c r="A172" s="35"/>
      <c r="B172" s="143"/>
      <c r="C172" s="144" t="s">
        <v>331</v>
      </c>
      <c r="D172" s="144" t="s">
        <v>197</v>
      </c>
      <c r="E172" s="145" t="s">
        <v>1170</v>
      </c>
      <c r="F172" s="146" t="s">
        <v>1171</v>
      </c>
      <c r="G172" s="147" t="s">
        <v>230</v>
      </c>
      <c r="H172" s="148">
        <v>273.125</v>
      </c>
      <c r="I172" s="149"/>
      <c r="J172" s="150">
        <f>ROUND(I172*H172,2)</f>
        <v>0</v>
      </c>
      <c r="K172" s="151"/>
      <c r="L172" s="36"/>
      <c r="M172" s="152" t="s">
        <v>3</v>
      </c>
      <c r="N172" s="153" t="s">
        <v>43</v>
      </c>
      <c r="O172" s="56"/>
      <c r="P172" s="154">
        <f>O172*H172</f>
        <v>0</v>
      </c>
      <c r="Q172" s="154">
        <v>0</v>
      </c>
      <c r="R172" s="154">
        <f>Q172*H172</f>
        <v>0</v>
      </c>
      <c r="S172" s="154">
        <v>0</v>
      </c>
      <c r="T172" s="15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56" t="s">
        <v>201</v>
      </c>
      <c r="AT172" s="156" t="s">
        <v>197</v>
      </c>
      <c r="AU172" s="156" t="s">
        <v>82</v>
      </c>
      <c r="AY172" s="20" t="s">
        <v>195</v>
      </c>
      <c r="BE172" s="157">
        <f>IF(N172="základní",J172,0)</f>
        <v>0</v>
      </c>
      <c r="BF172" s="157">
        <f>IF(N172="snížená",J172,0)</f>
        <v>0</v>
      </c>
      <c r="BG172" s="157">
        <f>IF(N172="zákl. přenesená",J172,0)</f>
        <v>0</v>
      </c>
      <c r="BH172" s="157">
        <f>IF(N172="sníž. přenesená",J172,0)</f>
        <v>0</v>
      </c>
      <c r="BI172" s="157">
        <f>IF(N172="nulová",J172,0)</f>
        <v>0</v>
      </c>
      <c r="BJ172" s="20" t="s">
        <v>80</v>
      </c>
      <c r="BK172" s="157">
        <f>ROUND(I172*H172,2)</f>
        <v>0</v>
      </c>
      <c r="BL172" s="20" t="s">
        <v>201</v>
      </c>
      <c r="BM172" s="156" t="s">
        <v>481</v>
      </c>
    </row>
    <row r="173" spans="1:65" s="2" customFormat="1">
      <c r="A173" s="35"/>
      <c r="B173" s="36"/>
      <c r="C173" s="35"/>
      <c r="D173" s="158" t="s">
        <v>203</v>
      </c>
      <c r="E173" s="35"/>
      <c r="F173" s="159" t="s">
        <v>1172</v>
      </c>
      <c r="G173" s="35"/>
      <c r="H173" s="35"/>
      <c r="I173" s="160"/>
      <c r="J173" s="35"/>
      <c r="K173" s="35"/>
      <c r="L173" s="36"/>
      <c r="M173" s="161"/>
      <c r="N173" s="162"/>
      <c r="O173" s="56"/>
      <c r="P173" s="56"/>
      <c r="Q173" s="56"/>
      <c r="R173" s="56"/>
      <c r="S173" s="56"/>
      <c r="T173" s="57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20" t="s">
        <v>203</v>
      </c>
      <c r="AU173" s="20" t="s">
        <v>82</v>
      </c>
    </row>
    <row r="174" spans="1:65" s="13" customFormat="1">
      <c r="B174" s="163"/>
      <c r="D174" s="164" t="s">
        <v>205</v>
      </c>
      <c r="E174" s="165" t="s">
        <v>3</v>
      </c>
      <c r="F174" s="166" t="s">
        <v>1173</v>
      </c>
      <c r="H174" s="167">
        <v>273.125</v>
      </c>
      <c r="I174" s="168"/>
      <c r="L174" s="163"/>
      <c r="M174" s="169"/>
      <c r="N174" s="170"/>
      <c r="O174" s="170"/>
      <c r="P174" s="170"/>
      <c r="Q174" s="170"/>
      <c r="R174" s="170"/>
      <c r="S174" s="170"/>
      <c r="T174" s="171"/>
      <c r="AT174" s="165" t="s">
        <v>205</v>
      </c>
      <c r="AU174" s="165" t="s">
        <v>82</v>
      </c>
      <c r="AV174" s="13" t="s">
        <v>82</v>
      </c>
      <c r="AW174" s="13" t="s">
        <v>33</v>
      </c>
      <c r="AX174" s="13" t="s">
        <v>72</v>
      </c>
      <c r="AY174" s="165" t="s">
        <v>195</v>
      </c>
    </row>
    <row r="175" spans="1:65" s="16" customFormat="1">
      <c r="B175" s="198"/>
      <c r="D175" s="164" t="s">
        <v>205</v>
      </c>
      <c r="E175" s="199" t="s">
        <v>3</v>
      </c>
      <c r="F175" s="200" t="s">
        <v>430</v>
      </c>
      <c r="H175" s="201">
        <v>273.125</v>
      </c>
      <c r="I175" s="202"/>
      <c r="L175" s="198"/>
      <c r="M175" s="203"/>
      <c r="N175" s="204"/>
      <c r="O175" s="204"/>
      <c r="P175" s="204"/>
      <c r="Q175" s="204"/>
      <c r="R175" s="204"/>
      <c r="S175" s="204"/>
      <c r="T175" s="205"/>
      <c r="AT175" s="199" t="s">
        <v>205</v>
      </c>
      <c r="AU175" s="199" t="s">
        <v>82</v>
      </c>
      <c r="AV175" s="16" t="s">
        <v>201</v>
      </c>
      <c r="AW175" s="16" t="s">
        <v>33</v>
      </c>
      <c r="AX175" s="16" t="s">
        <v>80</v>
      </c>
      <c r="AY175" s="199" t="s">
        <v>195</v>
      </c>
    </row>
    <row r="176" spans="1:65" s="2" customFormat="1" ht="37.799999999999997" customHeight="1">
      <c r="A176" s="35"/>
      <c r="B176" s="143"/>
      <c r="C176" s="144" t="s">
        <v>337</v>
      </c>
      <c r="D176" s="144" t="s">
        <v>197</v>
      </c>
      <c r="E176" s="145" t="s">
        <v>1174</v>
      </c>
      <c r="F176" s="146" t="s">
        <v>1175</v>
      </c>
      <c r="G176" s="147" t="s">
        <v>230</v>
      </c>
      <c r="H176" s="148">
        <v>42.456000000000003</v>
      </c>
      <c r="I176" s="149"/>
      <c r="J176" s="150">
        <f>ROUND(I176*H176,2)</f>
        <v>0</v>
      </c>
      <c r="K176" s="151"/>
      <c r="L176" s="36"/>
      <c r="M176" s="152" t="s">
        <v>3</v>
      </c>
      <c r="N176" s="153" t="s">
        <v>43</v>
      </c>
      <c r="O176" s="56"/>
      <c r="P176" s="154">
        <f>O176*H176</f>
        <v>0</v>
      </c>
      <c r="Q176" s="154">
        <v>0</v>
      </c>
      <c r="R176" s="154">
        <f>Q176*H176</f>
        <v>0</v>
      </c>
      <c r="S176" s="154">
        <v>0</v>
      </c>
      <c r="T176" s="15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56" t="s">
        <v>201</v>
      </c>
      <c r="AT176" s="156" t="s">
        <v>197</v>
      </c>
      <c r="AU176" s="156" t="s">
        <v>82</v>
      </c>
      <c r="AY176" s="20" t="s">
        <v>195</v>
      </c>
      <c r="BE176" s="157">
        <f>IF(N176="základní",J176,0)</f>
        <v>0</v>
      </c>
      <c r="BF176" s="157">
        <f>IF(N176="snížená",J176,0)</f>
        <v>0</v>
      </c>
      <c r="BG176" s="157">
        <f>IF(N176="zákl. přenesená",J176,0)</f>
        <v>0</v>
      </c>
      <c r="BH176" s="157">
        <f>IF(N176="sníž. přenesená",J176,0)</f>
        <v>0</v>
      </c>
      <c r="BI176" s="157">
        <f>IF(N176="nulová",J176,0)</f>
        <v>0</v>
      </c>
      <c r="BJ176" s="20" t="s">
        <v>80</v>
      </c>
      <c r="BK176" s="157">
        <f>ROUND(I176*H176,2)</f>
        <v>0</v>
      </c>
      <c r="BL176" s="20" t="s">
        <v>201</v>
      </c>
      <c r="BM176" s="156" t="s">
        <v>493</v>
      </c>
    </row>
    <row r="177" spans="1:65" s="2" customFormat="1">
      <c r="A177" s="35"/>
      <c r="B177" s="36"/>
      <c r="C177" s="35"/>
      <c r="D177" s="158" t="s">
        <v>203</v>
      </c>
      <c r="E177" s="35"/>
      <c r="F177" s="159" t="s">
        <v>1176</v>
      </c>
      <c r="G177" s="35"/>
      <c r="H177" s="35"/>
      <c r="I177" s="160"/>
      <c r="J177" s="35"/>
      <c r="K177" s="35"/>
      <c r="L177" s="36"/>
      <c r="M177" s="161"/>
      <c r="N177" s="162"/>
      <c r="O177" s="56"/>
      <c r="P177" s="56"/>
      <c r="Q177" s="56"/>
      <c r="R177" s="56"/>
      <c r="S177" s="56"/>
      <c r="T177" s="57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20" t="s">
        <v>203</v>
      </c>
      <c r="AU177" s="20" t="s">
        <v>82</v>
      </c>
    </row>
    <row r="178" spans="1:65" s="13" customFormat="1">
      <c r="B178" s="163"/>
      <c r="D178" s="164" t="s">
        <v>205</v>
      </c>
      <c r="E178" s="165" t="s">
        <v>3</v>
      </c>
      <c r="F178" s="166" t="s">
        <v>1759</v>
      </c>
      <c r="H178" s="167">
        <v>4.92</v>
      </c>
      <c r="I178" s="168"/>
      <c r="L178" s="163"/>
      <c r="M178" s="169"/>
      <c r="N178" s="170"/>
      <c r="O178" s="170"/>
      <c r="P178" s="170"/>
      <c r="Q178" s="170"/>
      <c r="R178" s="170"/>
      <c r="S178" s="170"/>
      <c r="T178" s="171"/>
      <c r="AT178" s="165" t="s">
        <v>205</v>
      </c>
      <c r="AU178" s="165" t="s">
        <v>82</v>
      </c>
      <c r="AV178" s="13" t="s">
        <v>82</v>
      </c>
      <c r="AW178" s="13" t="s">
        <v>33</v>
      </c>
      <c r="AX178" s="13" t="s">
        <v>72</v>
      </c>
      <c r="AY178" s="165" t="s">
        <v>195</v>
      </c>
    </row>
    <row r="179" spans="1:65" s="13" customFormat="1">
      <c r="B179" s="163"/>
      <c r="D179" s="164" t="s">
        <v>205</v>
      </c>
      <c r="E179" s="165" t="s">
        <v>3</v>
      </c>
      <c r="F179" s="166" t="s">
        <v>1177</v>
      </c>
      <c r="H179" s="167">
        <v>37.536000000000001</v>
      </c>
      <c r="I179" s="168"/>
      <c r="L179" s="163"/>
      <c r="M179" s="169"/>
      <c r="N179" s="170"/>
      <c r="O179" s="170"/>
      <c r="P179" s="170"/>
      <c r="Q179" s="170"/>
      <c r="R179" s="170"/>
      <c r="S179" s="170"/>
      <c r="T179" s="171"/>
      <c r="AT179" s="165" t="s">
        <v>205</v>
      </c>
      <c r="AU179" s="165" t="s">
        <v>82</v>
      </c>
      <c r="AV179" s="13" t="s">
        <v>82</v>
      </c>
      <c r="AW179" s="13" t="s">
        <v>33</v>
      </c>
      <c r="AX179" s="13" t="s">
        <v>72</v>
      </c>
      <c r="AY179" s="165" t="s">
        <v>195</v>
      </c>
    </row>
    <row r="180" spans="1:65" s="16" customFormat="1">
      <c r="B180" s="198"/>
      <c r="D180" s="164" t="s">
        <v>205</v>
      </c>
      <c r="E180" s="199" t="s">
        <v>3</v>
      </c>
      <c r="F180" s="200" t="s">
        <v>430</v>
      </c>
      <c r="H180" s="201">
        <v>42.456000000000003</v>
      </c>
      <c r="I180" s="202"/>
      <c r="L180" s="198"/>
      <c r="M180" s="203"/>
      <c r="N180" s="204"/>
      <c r="O180" s="204"/>
      <c r="P180" s="204"/>
      <c r="Q180" s="204"/>
      <c r="R180" s="204"/>
      <c r="S180" s="204"/>
      <c r="T180" s="205"/>
      <c r="AT180" s="199" t="s">
        <v>205</v>
      </c>
      <c r="AU180" s="199" t="s">
        <v>82</v>
      </c>
      <c r="AV180" s="16" t="s">
        <v>201</v>
      </c>
      <c r="AW180" s="16" t="s">
        <v>33</v>
      </c>
      <c r="AX180" s="16" t="s">
        <v>80</v>
      </c>
      <c r="AY180" s="199" t="s">
        <v>195</v>
      </c>
    </row>
    <row r="181" spans="1:65" s="2" customFormat="1" ht="49.05" customHeight="1">
      <c r="A181" s="35"/>
      <c r="B181" s="143"/>
      <c r="C181" s="144" t="s">
        <v>343</v>
      </c>
      <c r="D181" s="144" t="s">
        <v>197</v>
      </c>
      <c r="E181" s="145" t="s">
        <v>1178</v>
      </c>
      <c r="F181" s="146" t="s">
        <v>1179</v>
      </c>
      <c r="G181" s="147" t="s">
        <v>230</v>
      </c>
      <c r="H181" s="148">
        <v>806.66399999999999</v>
      </c>
      <c r="I181" s="149"/>
      <c r="J181" s="150">
        <f>ROUND(I181*H181,2)</f>
        <v>0</v>
      </c>
      <c r="K181" s="151"/>
      <c r="L181" s="36"/>
      <c r="M181" s="152" t="s">
        <v>3</v>
      </c>
      <c r="N181" s="153" t="s">
        <v>43</v>
      </c>
      <c r="O181" s="56"/>
      <c r="P181" s="154">
        <f>O181*H181</f>
        <v>0</v>
      </c>
      <c r="Q181" s="154">
        <v>0</v>
      </c>
      <c r="R181" s="154">
        <f>Q181*H181</f>
        <v>0</v>
      </c>
      <c r="S181" s="154">
        <v>0</v>
      </c>
      <c r="T181" s="15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56" t="s">
        <v>201</v>
      </c>
      <c r="AT181" s="156" t="s">
        <v>197</v>
      </c>
      <c r="AU181" s="156" t="s">
        <v>82</v>
      </c>
      <c r="AY181" s="20" t="s">
        <v>195</v>
      </c>
      <c r="BE181" s="157">
        <f>IF(N181="základní",J181,0)</f>
        <v>0</v>
      </c>
      <c r="BF181" s="157">
        <f>IF(N181="snížená",J181,0)</f>
        <v>0</v>
      </c>
      <c r="BG181" s="157">
        <f>IF(N181="zákl. přenesená",J181,0)</f>
        <v>0</v>
      </c>
      <c r="BH181" s="157">
        <f>IF(N181="sníž. přenesená",J181,0)</f>
        <v>0</v>
      </c>
      <c r="BI181" s="157">
        <f>IF(N181="nulová",J181,0)</f>
        <v>0</v>
      </c>
      <c r="BJ181" s="20" t="s">
        <v>80</v>
      </c>
      <c r="BK181" s="157">
        <f>ROUND(I181*H181,2)</f>
        <v>0</v>
      </c>
      <c r="BL181" s="20" t="s">
        <v>201</v>
      </c>
      <c r="BM181" s="156" t="s">
        <v>505</v>
      </c>
    </row>
    <row r="182" spans="1:65" s="2" customFormat="1">
      <c r="A182" s="35"/>
      <c r="B182" s="36"/>
      <c r="C182" s="35"/>
      <c r="D182" s="158" t="s">
        <v>203</v>
      </c>
      <c r="E182" s="35"/>
      <c r="F182" s="159" t="s">
        <v>1180</v>
      </c>
      <c r="G182" s="35"/>
      <c r="H182" s="35"/>
      <c r="I182" s="160"/>
      <c r="J182" s="35"/>
      <c r="K182" s="35"/>
      <c r="L182" s="36"/>
      <c r="M182" s="161"/>
      <c r="N182" s="162"/>
      <c r="O182" s="56"/>
      <c r="P182" s="56"/>
      <c r="Q182" s="56"/>
      <c r="R182" s="56"/>
      <c r="S182" s="56"/>
      <c r="T182" s="57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20" t="s">
        <v>203</v>
      </c>
      <c r="AU182" s="20" t="s">
        <v>82</v>
      </c>
    </row>
    <row r="183" spans="1:65" s="13" customFormat="1">
      <c r="B183" s="163"/>
      <c r="D183" s="164" t="s">
        <v>205</v>
      </c>
      <c r="E183" s="165" t="s">
        <v>3</v>
      </c>
      <c r="F183" s="166" t="s">
        <v>1760</v>
      </c>
      <c r="H183" s="167">
        <v>806.66399999999999</v>
      </c>
      <c r="I183" s="168"/>
      <c r="L183" s="163"/>
      <c r="M183" s="169"/>
      <c r="N183" s="170"/>
      <c r="O183" s="170"/>
      <c r="P183" s="170"/>
      <c r="Q183" s="170"/>
      <c r="R183" s="170"/>
      <c r="S183" s="170"/>
      <c r="T183" s="171"/>
      <c r="AT183" s="165" t="s">
        <v>205</v>
      </c>
      <c r="AU183" s="165" t="s">
        <v>82</v>
      </c>
      <c r="AV183" s="13" t="s">
        <v>82</v>
      </c>
      <c r="AW183" s="13" t="s">
        <v>33</v>
      </c>
      <c r="AX183" s="13" t="s">
        <v>72</v>
      </c>
      <c r="AY183" s="165" t="s">
        <v>195</v>
      </c>
    </row>
    <row r="184" spans="1:65" s="16" customFormat="1">
      <c r="B184" s="198"/>
      <c r="D184" s="164" t="s">
        <v>205</v>
      </c>
      <c r="E184" s="199" t="s">
        <v>3</v>
      </c>
      <c r="F184" s="200" t="s">
        <v>430</v>
      </c>
      <c r="H184" s="201">
        <v>806.66399999999999</v>
      </c>
      <c r="I184" s="202"/>
      <c r="L184" s="198"/>
      <c r="M184" s="203"/>
      <c r="N184" s="204"/>
      <c r="O184" s="204"/>
      <c r="P184" s="204"/>
      <c r="Q184" s="204"/>
      <c r="R184" s="204"/>
      <c r="S184" s="204"/>
      <c r="T184" s="205"/>
      <c r="AT184" s="199" t="s">
        <v>205</v>
      </c>
      <c r="AU184" s="199" t="s">
        <v>82</v>
      </c>
      <c r="AV184" s="16" t="s">
        <v>201</v>
      </c>
      <c r="AW184" s="16" t="s">
        <v>33</v>
      </c>
      <c r="AX184" s="16" t="s">
        <v>80</v>
      </c>
      <c r="AY184" s="199" t="s">
        <v>195</v>
      </c>
    </row>
    <row r="185" spans="1:65" s="2" customFormat="1" ht="44.25" customHeight="1">
      <c r="A185" s="35"/>
      <c r="B185" s="143"/>
      <c r="C185" s="144" t="s">
        <v>349</v>
      </c>
      <c r="D185" s="144" t="s">
        <v>197</v>
      </c>
      <c r="E185" s="145" t="s">
        <v>1181</v>
      </c>
      <c r="F185" s="146" t="s">
        <v>1182</v>
      </c>
      <c r="G185" s="147" t="s">
        <v>230</v>
      </c>
      <c r="H185" s="148">
        <v>19.295000000000002</v>
      </c>
      <c r="I185" s="149"/>
      <c r="J185" s="150">
        <f>ROUND(I185*H185,2)</f>
        <v>0</v>
      </c>
      <c r="K185" s="151"/>
      <c r="L185" s="36"/>
      <c r="M185" s="152" t="s">
        <v>3</v>
      </c>
      <c r="N185" s="153" t="s">
        <v>43</v>
      </c>
      <c r="O185" s="56"/>
      <c r="P185" s="154">
        <f>O185*H185</f>
        <v>0</v>
      </c>
      <c r="Q185" s="154">
        <v>0</v>
      </c>
      <c r="R185" s="154">
        <f>Q185*H185</f>
        <v>0</v>
      </c>
      <c r="S185" s="154">
        <v>0</v>
      </c>
      <c r="T185" s="155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56" t="s">
        <v>201</v>
      </c>
      <c r="AT185" s="156" t="s">
        <v>197</v>
      </c>
      <c r="AU185" s="156" t="s">
        <v>82</v>
      </c>
      <c r="AY185" s="20" t="s">
        <v>195</v>
      </c>
      <c r="BE185" s="157">
        <f>IF(N185="základní",J185,0)</f>
        <v>0</v>
      </c>
      <c r="BF185" s="157">
        <f>IF(N185="snížená",J185,0)</f>
        <v>0</v>
      </c>
      <c r="BG185" s="157">
        <f>IF(N185="zákl. přenesená",J185,0)</f>
        <v>0</v>
      </c>
      <c r="BH185" s="157">
        <f>IF(N185="sníž. přenesená",J185,0)</f>
        <v>0</v>
      </c>
      <c r="BI185" s="157">
        <f>IF(N185="nulová",J185,0)</f>
        <v>0</v>
      </c>
      <c r="BJ185" s="20" t="s">
        <v>80</v>
      </c>
      <c r="BK185" s="157">
        <f>ROUND(I185*H185,2)</f>
        <v>0</v>
      </c>
      <c r="BL185" s="20" t="s">
        <v>201</v>
      </c>
      <c r="BM185" s="156" t="s">
        <v>517</v>
      </c>
    </row>
    <row r="186" spans="1:65" s="2" customFormat="1">
      <c r="A186" s="35"/>
      <c r="B186" s="36"/>
      <c r="C186" s="35"/>
      <c r="D186" s="158" t="s">
        <v>203</v>
      </c>
      <c r="E186" s="35"/>
      <c r="F186" s="159" t="s">
        <v>1183</v>
      </c>
      <c r="G186" s="35"/>
      <c r="H186" s="35"/>
      <c r="I186" s="160"/>
      <c r="J186" s="35"/>
      <c r="K186" s="35"/>
      <c r="L186" s="36"/>
      <c r="M186" s="161"/>
      <c r="N186" s="162"/>
      <c r="O186" s="56"/>
      <c r="P186" s="56"/>
      <c r="Q186" s="56"/>
      <c r="R186" s="56"/>
      <c r="S186" s="56"/>
      <c r="T186" s="57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20" t="s">
        <v>203</v>
      </c>
      <c r="AU186" s="20" t="s">
        <v>82</v>
      </c>
    </row>
    <row r="187" spans="1:65" s="13" customFormat="1">
      <c r="B187" s="163"/>
      <c r="D187" s="164" t="s">
        <v>205</v>
      </c>
      <c r="E187" s="165" t="s">
        <v>3</v>
      </c>
      <c r="F187" s="166" t="s">
        <v>1761</v>
      </c>
      <c r="H187" s="167">
        <v>4.92</v>
      </c>
      <c r="I187" s="168"/>
      <c r="L187" s="163"/>
      <c r="M187" s="169"/>
      <c r="N187" s="170"/>
      <c r="O187" s="170"/>
      <c r="P187" s="170"/>
      <c r="Q187" s="170"/>
      <c r="R187" s="170"/>
      <c r="S187" s="170"/>
      <c r="T187" s="171"/>
      <c r="AT187" s="165" t="s">
        <v>205</v>
      </c>
      <c r="AU187" s="165" t="s">
        <v>82</v>
      </c>
      <c r="AV187" s="13" t="s">
        <v>82</v>
      </c>
      <c r="AW187" s="13" t="s">
        <v>33</v>
      </c>
      <c r="AX187" s="13" t="s">
        <v>72</v>
      </c>
      <c r="AY187" s="165" t="s">
        <v>195</v>
      </c>
    </row>
    <row r="188" spans="1:65" s="13" customFormat="1">
      <c r="B188" s="163"/>
      <c r="D188" s="164" t="s">
        <v>205</v>
      </c>
      <c r="E188" s="165" t="s">
        <v>3</v>
      </c>
      <c r="F188" s="166" t="s">
        <v>1184</v>
      </c>
      <c r="H188" s="167">
        <v>14.375</v>
      </c>
      <c r="I188" s="168"/>
      <c r="L188" s="163"/>
      <c r="M188" s="169"/>
      <c r="N188" s="170"/>
      <c r="O188" s="170"/>
      <c r="P188" s="170"/>
      <c r="Q188" s="170"/>
      <c r="R188" s="170"/>
      <c r="S188" s="170"/>
      <c r="T188" s="171"/>
      <c r="AT188" s="165" t="s">
        <v>205</v>
      </c>
      <c r="AU188" s="165" t="s">
        <v>82</v>
      </c>
      <c r="AV188" s="13" t="s">
        <v>82</v>
      </c>
      <c r="AW188" s="13" t="s">
        <v>33</v>
      </c>
      <c r="AX188" s="13" t="s">
        <v>72</v>
      </c>
      <c r="AY188" s="165" t="s">
        <v>195</v>
      </c>
    </row>
    <row r="189" spans="1:65" s="16" customFormat="1">
      <c r="B189" s="198"/>
      <c r="D189" s="164" t="s">
        <v>205</v>
      </c>
      <c r="E189" s="199" t="s">
        <v>3</v>
      </c>
      <c r="F189" s="200" t="s">
        <v>430</v>
      </c>
      <c r="H189" s="201">
        <v>19.295000000000002</v>
      </c>
      <c r="I189" s="202"/>
      <c r="L189" s="198"/>
      <c r="M189" s="203"/>
      <c r="N189" s="204"/>
      <c r="O189" s="204"/>
      <c r="P189" s="204"/>
      <c r="Q189" s="204"/>
      <c r="R189" s="204"/>
      <c r="S189" s="204"/>
      <c r="T189" s="205"/>
      <c r="AT189" s="199" t="s">
        <v>205</v>
      </c>
      <c r="AU189" s="199" t="s">
        <v>82</v>
      </c>
      <c r="AV189" s="16" t="s">
        <v>201</v>
      </c>
      <c r="AW189" s="16" t="s">
        <v>33</v>
      </c>
      <c r="AX189" s="16" t="s">
        <v>80</v>
      </c>
      <c r="AY189" s="199" t="s">
        <v>195</v>
      </c>
    </row>
    <row r="190" spans="1:65" s="2" customFormat="1" ht="44.25" customHeight="1">
      <c r="A190" s="35"/>
      <c r="B190" s="143"/>
      <c r="C190" s="144" t="s">
        <v>354</v>
      </c>
      <c r="D190" s="144" t="s">
        <v>197</v>
      </c>
      <c r="E190" s="145" t="s">
        <v>1185</v>
      </c>
      <c r="F190" s="146" t="s">
        <v>1186</v>
      </c>
      <c r="G190" s="147" t="s">
        <v>230</v>
      </c>
      <c r="H190" s="148">
        <v>37.536000000000001</v>
      </c>
      <c r="I190" s="149"/>
      <c r="J190" s="150">
        <f>ROUND(I190*H190,2)</f>
        <v>0</v>
      </c>
      <c r="K190" s="151"/>
      <c r="L190" s="36"/>
      <c r="M190" s="152" t="s">
        <v>3</v>
      </c>
      <c r="N190" s="153" t="s">
        <v>43</v>
      </c>
      <c r="O190" s="56"/>
      <c r="P190" s="154">
        <f>O190*H190</f>
        <v>0</v>
      </c>
      <c r="Q190" s="154">
        <v>0</v>
      </c>
      <c r="R190" s="154">
        <f>Q190*H190</f>
        <v>0</v>
      </c>
      <c r="S190" s="154">
        <v>0</v>
      </c>
      <c r="T190" s="155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56" t="s">
        <v>201</v>
      </c>
      <c r="AT190" s="156" t="s">
        <v>197</v>
      </c>
      <c r="AU190" s="156" t="s">
        <v>82</v>
      </c>
      <c r="AY190" s="20" t="s">
        <v>195</v>
      </c>
      <c r="BE190" s="157">
        <f>IF(N190="základní",J190,0)</f>
        <v>0</v>
      </c>
      <c r="BF190" s="157">
        <f>IF(N190="snížená",J190,0)</f>
        <v>0</v>
      </c>
      <c r="BG190" s="157">
        <f>IF(N190="zákl. přenesená",J190,0)</f>
        <v>0</v>
      </c>
      <c r="BH190" s="157">
        <f>IF(N190="sníž. přenesená",J190,0)</f>
        <v>0</v>
      </c>
      <c r="BI190" s="157">
        <f>IF(N190="nulová",J190,0)</f>
        <v>0</v>
      </c>
      <c r="BJ190" s="20" t="s">
        <v>80</v>
      </c>
      <c r="BK190" s="157">
        <f>ROUND(I190*H190,2)</f>
        <v>0</v>
      </c>
      <c r="BL190" s="20" t="s">
        <v>201</v>
      </c>
      <c r="BM190" s="156" t="s">
        <v>528</v>
      </c>
    </row>
    <row r="191" spans="1:65" s="2" customFormat="1">
      <c r="A191" s="35"/>
      <c r="B191" s="36"/>
      <c r="C191" s="35"/>
      <c r="D191" s="158" t="s">
        <v>203</v>
      </c>
      <c r="E191" s="35"/>
      <c r="F191" s="159" t="s">
        <v>1187</v>
      </c>
      <c r="G191" s="35"/>
      <c r="H191" s="35"/>
      <c r="I191" s="160"/>
      <c r="J191" s="35"/>
      <c r="K191" s="35"/>
      <c r="L191" s="36"/>
      <c r="M191" s="161"/>
      <c r="N191" s="162"/>
      <c r="O191" s="56"/>
      <c r="P191" s="56"/>
      <c r="Q191" s="56"/>
      <c r="R191" s="56"/>
      <c r="S191" s="56"/>
      <c r="T191" s="57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20" t="s">
        <v>203</v>
      </c>
      <c r="AU191" s="20" t="s">
        <v>82</v>
      </c>
    </row>
    <row r="192" spans="1:65" s="13" customFormat="1">
      <c r="B192" s="163"/>
      <c r="D192" s="164" t="s">
        <v>205</v>
      </c>
      <c r="E192" s="165" t="s">
        <v>3</v>
      </c>
      <c r="F192" s="166" t="s">
        <v>1188</v>
      </c>
      <c r="H192" s="167">
        <v>37.536000000000001</v>
      </c>
      <c r="I192" s="168"/>
      <c r="L192" s="163"/>
      <c r="M192" s="169"/>
      <c r="N192" s="170"/>
      <c r="O192" s="170"/>
      <c r="P192" s="170"/>
      <c r="Q192" s="170"/>
      <c r="R192" s="170"/>
      <c r="S192" s="170"/>
      <c r="T192" s="171"/>
      <c r="AT192" s="165" t="s">
        <v>205</v>
      </c>
      <c r="AU192" s="165" t="s">
        <v>82</v>
      </c>
      <c r="AV192" s="13" t="s">
        <v>82</v>
      </c>
      <c r="AW192" s="13" t="s">
        <v>33</v>
      </c>
      <c r="AX192" s="13" t="s">
        <v>72</v>
      </c>
      <c r="AY192" s="165" t="s">
        <v>195</v>
      </c>
    </row>
    <row r="193" spans="1:65" s="16" customFormat="1">
      <c r="B193" s="198"/>
      <c r="D193" s="164" t="s">
        <v>205</v>
      </c>
      <c r="E193" s="199" t="s">
        <v>3</v>
      </c>
      <c r="F193" s="200" t="s">
        <v>430</v>
      </c>
      <c r="H193" s="201">
        <v>37.536000000000001</v>
      </c>
      <c r="I193" s="202"/>
      <c r="L193" s="198"/>
      <c r="M193" s="203"/>
      <c r="N193" s="204"/>
      <c r="O193" s="204"/>
      <c r="P193" s="204"/>
      <c r="Q193" s="204"/>
      <c r="R193" s="204"/>
      <c r="S193" s="204"/>
      <c r="T193" s="205"/>
      <c r="AT193" s="199" t="s">
        <v>205</v>
      </c>
      <c r="AU193" s="199" t="s">
        <v>82</v>
      </c>
      <c r="AV193" s="16" t="s">
        <v>201</v>
      </c>
      <c r="AW193" s="16" t="s">
        <v>33</v>
      </c>
      <c r="AX193" s="16" t="s">
        <v>80</v>
      </c>
      <c r="AY193" s="199" t="s">
        <v>195</v>
      </c>
    </row>
    <row r="194" spans="1:65" s="2" customFormat="1" ht="44.25" customHeight="1">
      <c r="A194" s="35"/>
      <c r="B194" s="143"/>
      <c r="C194" s="144" t="s">
        <v>361</v>
      </c>
      <c r="D194" s="144" t="s">
        <v>197</v>
      </c>
      <c r="E194" s="145" t="s">
        <v>1189</v>
      </c>
      <c r="F194" s="146" t="s">
        <v>1190</v>
      </c>
      <c r="G194" s="147" t="s">
        <v>230</v>
      </c>
      <c r="H194" s="148">
        <v>178.08</v>
      </c>
      <c r="I194" s="149"/>
      <c r="J194" s="150">
        <f>ROUND(I194*H194,2)</f>
        <v>0</v>
      </c>
      <c r="K194" s="151"/>
      <c r="L194" s="36"/>
      <c r="M194" s="152" t="s">
        <v>3</v>
      </c>
      <c r="N194" s="153" t="s">
        <v>43</v>
      </c>
      <c r="O194" s="56"/>
      <c r="P194" s="154">
        <f>O194*H194</f>
        <v>0</v>
      </c>
      <c r="Q194" s="154">
        <v>0</v>
      </c>
      <c r="R194" s="154">
        <f>Q194*H194</f>
        <v>0</v>
      </c>
      <c r="S194" s="154">
        <v>0</v>
      </c>
      <c r="T194" s="155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56" t="s">
        <v>201</v>
      </c>
      <c r="AT194" s="156" t="s">
        <v>197</v>
      </c>
      <c r="AU194" s="156" t="s">
        <v>82</v>
      </c>
      <c r="AY194" s="20" t="s">
        <v>195</v>
      </c>
      <c r="BE194" s="157">
        <f>IF(N194="základní",J194,0)</f>
        <v>0</v>
      </c>
      <c r="BF194" s="157">
        <f>IF(N194="snížená",J194,0)</f>
        <v>0</v>
      </c>
      <c r="BG194" s="157">
        <f>IF(N194="zákl. přenesená",J194,0)</f>
        <v>0</v>
      </c>
      <c r="BH194" s="157">
        <f>IF(N194="sníž. přenesená",J194,0)</f>
        <v>0</v>
      </c>
      <c r="BI194" s="157">
        <f>IF(N194="nulová",J194,0)</f>
        <v>0</v>
      </c>
      <c r="BJ194" s="20" t="s">
        <v>80</v>
      </c>
      <c r="BK194" s="157">
        <f>ROUND(I194*H194,2)</f>
        <v>0</v>
      </c>
      <c r="BL194" s="20" t="s">
        <v>201</v>
      </c>
      <c r="BM194" s="156" t="s">
        <v>540</v>
      </c>
    </row>
    <row r="195" spans="1:65" s="2" customFormat="1">
      <c r="A195" s="35"/>
      <c r="B195" s="36"/>
      <c r="C195" s="35"/>
      <c r="D195" s="158" t="s">
        <v>203</v>
      </c>
      <c r="E195" s="35"/>
      <c r="F195" s="159" t="s">
        <v>1191</v>
      </c>
      <c r="G195" s="35"/>
      <c r="H195" s="35"/>
      <c r="I195" s="160"/>
      <c r="J195" s="35"/>
      <c r="K195" s="35"/>
      <c r="L195" s="36"/>
      <c r="M195" s="161"/>
      <c r="N195" s="162"/>
      <c r="O195" s="56"/>
      <c r="P195" s="56"/>
      <c r="Q195" s="56"/>
      <c r="R195" s="56"/>
      <c r="S195" s="56"/>
      <c r="T195" s="57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20" t="s">
        <v>203</v>
      </c>
      <c r="AU195" s="20" t="s">
        <v>82</v>
      </c>
    </row>
    <row r="196" spans="1:65" s="13" customFormat="1" ht="20.399999999999999">
      <c r="B196" s="163"/>
      <c r="D196" s="164" t="s">
        <v>205</v>
      </c>
      <c r="E196" s="165" t="s">
        <v>3</v>
      </c>
      <c r="F196" s="166" t="s">
        <v>1192</v>
      </c>
      <c r="H196" s="167">
        <v>178.08</v>
      </c>
      <c r="I196" s="168"/>
      <c r="L196" s="163"/>
      <c r="M196" s="169"/>
      <c r="N196" s="170"/>
      <c r="O196" s="170"/>
      <c r="P196" s="170"/>
      <c r="Q196" s="170"/>
      <c r="R196" s="170"/>
      <c r="S196" s="170"/>
      <c r="T196" s="171"/>
      <c r="AT196" s="165" t="s">
        <v>205</v>
      </c>
      <c r="AU196" s="165" t="s">
        <v>82</v>
      </c>
      <c r="AV196" s="13" t="s">
        <v>82</v>
      </c>
      <c r="AW196" s="13" t="s">
        <v>33</v>
      </c>
      <c r="AX196" s="13" t="s">
        <v>72</v>
      </c>
      <c r="AY196" s="165" t="s">
        <v>195</v>
      </c>
    </row>
    <row r="197" spans="1:65" s="16" customFormat="1">
      <c r="B197" s="198"/>
      <c r="D197" s="164" t="s">
        <v>205</v>
      </c>
      <c r="E197" s="199" t="s">
        <v>3</v>
      </c>
      <c r="F197" s="200" t="s">
        <v>430</v>
      </c>
      <c r="H197" s="201">
        <v>178.08</v>
      </c>
      <c r="I197" s="202"/>
      <c r="L197" s="198"/>
      <c r="M197" s="203"/>
      <c r="N197" s="204"/>
      <c r="O197" s="204"/>
      <c r="P197" s="204"/>
      <c r="Q197" s="204"/>
      <c r="R197" s="204"/>
      <c r="S197" s="204"/>
      <c r="T197" s="205"/>
      <c r="AT197" s="199" t="s">
        <v>205</v>
      </c>
      <c r="AU197" s="199" t="s">
        <v>82</v>
      </c>
      <c r="AV197" s="16" t="s">
        <v>201</v>
      </c>
      <c r="AW197" s="16" t="s">
        <v>33</v>
      </c>
      <c r="AX197" s="16" t="s">
        <v>80</v>
      </c>
      <c r="AY197" s="199" t="s">
        <v>195</v>
      </c>
    </row>
    <row r="198" spans="1:65" s="12" customFormat="1" ht="22.8" customHeight="1">
      <c r="B198" s="130"/>
      <c r="D198" s="131" t="s">
        <v>71</v>
      </c>
      <c r="E198" s="141" t="s">
        <v>723</v>
      </c>
      <c r="F198" s="141" t="s">
        <v>724</v>
      </c>
      <c r="I198" s="133"/>
      <c r="J198" s="142">
        <f>BK198</f>
        <v>0</v>
      </c>
      <c r="L198" s="130"/>
      <c r="M198" s="135"/>
      <c r="N198" s="136"/>
      <c r="O198" s="136"/>
      <c r="P198" s="137">
        <f>SUM(P199:P200)</f>
        <v>0</v>
      </c>
      <c r="Q198" s="136"/>
      <c r="R198" s="137">
        <f>SUM(R199:R200)</f>
        <v>0</v>
      </c>
      <c r="S198" s="136"/>
      <c r="T198" s="138">
        <f>SUM(T199:T200)</f>
        <v>0</v>
      </c>
      <c r="AR198" s="131" t="s">
        <v>80</v>
      </c>
      <c r="AT198" s="139" t="s">
        <v>71</v>
      </c>
      <c r="AU198" s="139" t="s">
        <v>80</v>
      </c>
      <c r="AY198" s="131" t="s">
        <v>195</v>
      </c>
      <c r="BK198" s="140">
        <f>SUM(BK199:BK200)</f>
        <v>0</v>
      </c>
    </row>
    <row r="199" spans="1:65" s="2" customFormat="1" ht="37.799999999999997" customHeight="1">
      <c r="A199" s="35"/>
      <c r="B199" s="143"/>
      <c r="C199" s="144" t="s">
        <v>368</v>
      </c>
      <c r="D199" s="144" t="s">
        <v>197</v>
      </c>
      <c r="E199" s="145" t="s">
        <v>1193</v>
      </c>
      <c r="F199" s="146" t="s">
        <v>1194</v>
      </c>
      <c r="G199" s="147" t="s">
        <v>230</v>
      </c>
      <c r="H199" s="148">
        <v>76.075000000000003</v>
      </c>
      <c r="I199" s="149"/>
      <c r="J199" s="150">
        <f>ROUND(I199*H199,2)</f>
        <v>0</v>
      </c>
      <c r="K199" s="151"/>
      <c r="L199" s="36"/>
      <c r="M199" s="152" t="s">
        <v>3</v>
      </c>
      <c r="N199" s="153" t="s">
        <v>43</v>
      </c>
      <c r="O199" s="56"/>
      <c r="P199" s="154">
        <f>O199*H199</f>
        <v>0</v>
      </c>
      <c r="Q199" s="154">
        <v>0</v>
      </c>
      <c r="R199" s="154">
        <f>Q199*H199</f>
        <v>0</v>
      </c>
      <c r="S199" s="154">
        <v>0</v>
      </c>
      <c r="T199" s="155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56" t="s">
        <v>201</v>
      </c>
      <c r="AT199" s="156" t="s">
        <v>197</v>
      </c>
      <c r="AU199" s="156" t="s">
        <v>82</v>
      </c>
      <c r="AY199" s="20" t="s">
        <v>195</v>
      </c>
      <c r="BE199" s="157">
        <f>IF(N199="základní",J199,0)</f>
        <v>0</v>
      </c>
      <c r="BF199" s="157">
        <f>IF(N199="snížená",J199,0)</f>
        <v>0</v>
      </c>
      <c r="BG199" s="157">
        <f>IF(N199="zákl. přenesená",J199,0)</f>
        <v>0</v>
      </c>
      <c r="BH199" s="157">
        <f>IF(N199="sníž. přenesená",J199,0)</f>
        <v>0</v>
      </c>
      <c r="BI199" s="157">
        <f>IF(N199="nulová",J199,0)</f>
        <v>0</v>
      </c>
      <c r="BJ199" s="20" t="s">
        <v>80</v>
      </c>
      <c r="BK199" s="157">
        <f>ROUND(I199*H199,2)</f>
        <v>0</v>
      </c>
      <c r="BL199" s="20" t="s">
        <v>201</v>
      </c>
      <c r="BM199" s="156" t="s">
        <v>549</v>
      </c>
    </row>
    <row r="200" spans="1:65" s="2" customFormat="1">
      <c r="A200" s="35"/>
      <c r="B200" s="36"/>
      <c r="C200" s="35"/>
      <c r="D200" s="158" t="s">
        <v>203</v>
      </c>
      <c r="E200" s="35"/>
      <c r="F200" s="159" t="s">
        <v>1195</v>
      </c>
      <c r="G200" s="35"/>
      <c r="H200" s="35"/>
      <c r="I200" s="160"/>
      <c r="J200" s="35"/>
      <c r="K200" s="35"/>
      <c r="L200" s="36"/>
      <c r="M200" s="213"/>
      <c r="N200" s="214"/>
      <c r="O200" s="210"/>
      <c r="P200" s="210"/>
      <c r="Q200" s="210"/>
      <c r="R200" s="210"/>
      <c r="S200" s="210"/>
      <c r="T200" s="21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20" t="s">
        <v>203</v>
      </c>
      <c r="AU200" s="20" t="s">
        <v>82</v>
      </c>
    </row>
    <row r="201" spans="1:65" s="2" customFormat="1" ht="6.9" customHeight="1">
      <c r="A201" s="35"/>
      <c r="B201" s="45"/>
      <c r="C201" s="46"/>
      <c r="D201" s="46"/>
      <c r="E201" s="46"/>
      <c r="F201" s="46"/>
      <c r="G201" s="46"/>
      <c r="H201" s="46"/>
      <c r="I201" s="46"/>
      <c r="J201" s="46"/>
      <c r="K201" s="46"/>
      <c r="L201" s="36"/>
      <c r="M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</row>
  </sheetData>
  <autoFilter ref="C86:K200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/>
    <hyperlink ref="F95" r:id="rId2"/>
    <hyperlink ref="F99" r:id="rId3"/>
    <hyperlink ref="F103" r:id="rId4"/>
    <hyperlink ref="F107" r:id="rId5"/>
    <hyperlink ref="F111" r:id="rId6"/>
    <hyperlink ref="F115" r:id="rId7"/>
    <hyperlink ref="F119" r:id="rId8"/>
    <hyperlink ref="F124" r:id="rId9"/>
    <hyperlink ref="F128" r:id="rId10"/>
    <hyperlink ref="F133" r:id="rId11"/>
    <hyperlink ref="F140" r:id="rId12"/>
    <hyperlink ref="F145" r:id="rId13"/>
    <hyperlink ref="F149" r:id="rId14"/>
    <hyperlink ref="F153" r:id="rId15"/>
    <hyperlink ref="F157" r:id="rId16"/>
    <hyperlink ref="F163" r:id="rId17"/>
    <hyperlink ref="F169" r:id="rId18"/>
    <hyperlink ref="F173" r:id="rId19"/>
    <hyperlink ref="F177" r:id="rId20"/>
    <hyperlink ref="F182" r:id="rId21"/>
    <hyperlink ref="F186" r:id="rId22"/>
    <hyperlink ref="F191" r:id="rId23"/>
    <hyperlink ref="F195" r:id="rId24"/>
    <hyperlink ref="F200" r:id="rId25"/>
  </hyperlinks>
  <pageMargins left="0.39374999999999999" right="0.39374999999999999" top="0.39374999999999999" bottom="0.39374999999999999" header="0" footer="0"/>
  <pageSetup paperSize="9" scale="88" fitToHeight="100" orientation="portrait" blackAndWhite="1" r:id="rId26"/>
  <headerFooter>
    <oddFooter>&amp;CStrana &amp;P z &amp;N</oddFooter>
  </headerFooter>
  <drawing r:id="rId27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60"/>
  <sheetViews>
    <sheetView showGridLines="0" workbookViewId="0">
      <selection activeCell="J38" sqref="J38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L2" s="375" t="s">
        <v>6</v>
      </c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20" t="s">
        <v>88</v>
      </c>
      <c r="AZ2" s="91" t="s">
        <v>1196</v>
      </c>
      <c r="BA2" s="91" t="s">
        <v>1197</v>
      </c>
      <c r="BB2" s="91" t="s">
        <v>200</v>
      </c>
      <c r="BC2" s="91" t="s">
        <v>1198</v>
      </c>
      <c r="BD2" s="91" t="s">
        <v>82</v>
      </c>
    </row>
    <row r="3" spans="1:56" s="1" customFormat="1" ht="6.9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82</v>
      </c>
      <c r="AZ3" s="91" t="s">
        <v>1199</v>
      </c>
      <c r="BA3" s="91" t="s">
        <v>1200</v>
      </c>
      <c r="BB3" s="91" t="s">
        <v>200</v>
      </c>
      <c r="BC3" s="91" t="s">
        <v>1201</v>
      </c>
      <c r="BD3" s="91" t="s">
        <v>82</v>
      </c>
    </row>
    <row r="4" spans="1:56" s="1" customFormat="1" ht="24.9" customHeight="1">
      <c r="B4" s="23"/>
      <c r="D4" s="24" t="s">
        <v>97</v>
      </c>
      <c r="L4" s="23"/>
      <c r="M4" s="92" t="s">
        <v>11</v>
      </c>
      <c r="AT4" s="20" t="s">
        <v>4</v>
      </c>
      <c r="AZ4" s="91" t="s">
        <v>1202</v>
      </c>
      <c r="BA4" s="91" t="s">
        <v>1202</v>
      </c>
      <c r="BB4" s="91" t="s">
        <v>200</v>
      </c>
      <c r="BC4" s="91" t="s">
        <v>1203</v>
      </c>
      <c r="BD4" s="91" t="s">
        <v>82</v>
      </c>
    </row>
    <row r="5" spans="1:56" s="1" customFormat="1" ht="6.9" customHeight="1">
      <c r="B5" s="23"/>
      <c r="L5" s="23"/>
      <c r="AZ5" s="91" t="s">
        <v>1204</v>
      </c>
      <c r="BA5" s="91" t="s">
        <v>1205</v>
      </c>
      <c r="BB5" s="91" t="s">
        <v>200</v>
      </c>
      <c r="BC5" s="91" t="s">
        <v>1206</v>
      </c>
      <c r="BD5" s="91" t="s">
        <v>82</v>
      </c>
    </row>
    <row r="6" spans="1:56" s="1" customFormat="1" ht="12" customHeight="1">
      <c r="B6" s="23"/>
      <c r="D6" s="30" t="s">
        <v>17</v>
      </c>
      <c r="L6" s="23"/>
      <c r="AZ6" s="91" t="s">
        <v>1207</v>
      </c>
      <c r="BA6" s="91" t="s">
        <v>1208</v>
      </c>
      <c r="BB6" s="91" t="s">
        <v>200</v>
      </c>
      <c r="BC6" s="91" t="s">
        <v>1209</v>
      </c>
      <c r="BD6" s="91" t="s">
        <v>82</v>
      </c>
    </row>
    <row r="7" spans="1:56" s="1" customFormat="1" ht="16.5" customHeight="1">
      <c r="B7" s="23"/>
      <c r="E7" s="390" t="str">
        <f>'Rekapitulace stavby'!K6</f>
        <v>Střední odborná škola a Střední odborné učiliště Nymburk</v>
      </c>
      <c r="F7" s="391"/>
      <c r="G7" s="391"/>
      <c r="H7" s="391"/>
      <c r="L7" s="23"/>
      <c r="AZ7" s="91" t="s">
        <v>1210</v>
      </c>
      <c r="BA7" s="91" t="s">
        <v>1211</v>
      </c>
      <c r="BB7" s="91" t="s">
        <v>200</v>
      </c>
      <c r="BC7" s="91" t="s">
        <v>1212</v>
      </c>
      <c r="BD7" s="91" t="s">
        <v>82</v>
      </c>
    </row>
    <row r="8" spans="1:56" s="2" customFormat="1" ht="12" customHeight="1">
      <c r="A8" s="35"/>
      <c r="B8" s="36"/>
      <c r="C8" s="35"/>
      <c r="D8" s="30" t="s">
        <v>106</v>
      </c>
      <c r="E8" s="35"/>
      <c r="F8" s="35"/>
      <c r="G8" s="35"/>
      <c r="H8" s="35"/>
      <c r="I8" s="35"/>
      <c r="J8" s="35"/>
      <c r="K8" s="35"/>
      <c r="L8" s="93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36"/>
      <c r="C9" s="35"/>
      <c r="D9" s="35"/>
      <c r="E9" s="367" t="s">
        <v>1213</v>
      </c>
      <c r="F9" s="389"/>
      <c r="G9" s="389"/>
      <c r="H9" s="389"/>
      <c r="I9" s="35"/>
      <c r="J9" s="35"/>
      <c r="K9" s="35"/>
      <c r="L9" s="93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93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36"/>
      <c r="C11" s="35"/>
      <c r="D11" s="30" t="s">
        <v>19</v>
      </c>
      <c r="E11" s="35"/>
      <c r="F11" s="28" t="s">
        <v>3</v>
      </c>
      <c r="G11" s="35"/>
      <c r="H11" s="35"/>
      <c r="I11" s="30" t="s">
        <v>20</v>
      </c>
      <c r="J11" s="28" t="s">
        <v>3</v>
      </c>
      <c r="K11" s="35"/>
      <c r="L11" s="9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36"/>
      <c r="C12" s="35"/>
      <c r="D12" s="30" t="s">
        <v>21</v>
      </c>
      <c r="E12" s="35"/>
      <c r="F12" s="28" t="s">
        <v>1214</v>
      </c>
      <c r="G12" s="35"/>
      <c r="H12" s="35"/>
      <c r="I12" s="30" t="s">
        <v>23</v>
      </c>
      <c r="J12" s="53" t="str">
        <f>'Rekapitulace stavby'!AN8</f>
        <v>12. 3. 2024</v>
      </c>
      <c r="K12" s="35"/>
      <c r="L12" s="9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9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36"/>
      <c r="C14" s="35"/>
      <c r="D14" s="30" t="s">
        <v>25</v>
      </c>
      <c r="E14" s="35"/>
      <c r="F14" s="35"/>
      <c r="G14" s="35"/>
      <c r="H14" s="35"/>
      <c r="I14" s="30" t="s">
        <v>26</v>
      </c>
      <c r="J14" s="28" t="s">
        <v>1215</v>
      </c>
      <c r="K14" s="35"/>
      <c r="L14" s="9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36"/>
      <c r="C15" s="35"/>
      <c r="D15" s="35"/>
      <c r="E15" s="28" t="s">
        <v>1216</v>
      </c>
      <c r="F15" s="35"/>
      <c r="G15" s="35"/>
      <c r="H15" s="35"/>
      <c r="I15" s="30" t="s">
        <v>28</v>
      </c>
      <c r="J15" s="28" t="s">
        <v>1217</v>
      </c>
      <c r="K15" s="35"/>
      <c r="L15" s="9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9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30" t="s">
        <v>29</v>
      </c>
      <c r="E17" s="35"/>
      <c r="F17" s="35"/>
      <c r="G17" s="35"/>
      <c r="H17" s="35"/>
      <c r="I17" s="30" t="s">
        <v>26</v>
      </c>
      <c r="J17" s="31" t="str">
        <f>'Rekapitulace stavby'!AN13</f>
        <v>Vyplň údaj</v>
      </c>
      <c r="K17" s="35"/>
      <c r="L17" s="9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92" t="str">
        <f>'Rekapitulace stavby'!E14</f>
        <v>Vyplň údaj</v>
      </c>
      <c r="F18" s="384"/>
      <c r="G18" s="384"/>
      <c r="H18" s="384"/>
      <c r="I18" s="30" t="s">
        <v>28</v>
      </c>
      <c r="J18" s="31" t="str">
        <f>'Rekapitulace stavby'!AN14</f>
        <v>Vyplň údaj</v>
      </c>
      <c r="K18" s="35"/>
      <c r="L18" s="9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9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30" t="s">
        <v>31</v>
      </c>
      <c r="E20" s="35"/>
      <c r="F20" s="35"/>
      <c r="G20" s="35"/>
      <c r="H20" s="35"/>
      <c r="I20" s="30" t="s">
        <v>26</v>
      </c>
      <c r="J20" s="28" t="s">
        <v>1218</v>
      </c>
      <c r="K20" s="35"/>
      <c r="L20" s="9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8" t="s">
        <v>1219</v>
      </c>
      <c r="F21" s="35"/>
      <c r="G21" s="35"/>
      <c r="H21" s="35"/>
      <c r="I21" s="30" t="s">
        <v>28</v>
      </c>
      <c r="J21" s="28" t="s">
        <v>1220</v>
      </c>
      <c r="K21" s="35"/>
      <c r="L21" s="9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9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30" t="s">
        <v>34</v>
      </c>
      <c r="E23" s="35"/>
      <c r="F23" s="35"/>
      <c r="G23" s="35"/>
      <c r="H23" s="35"/>
      <c r="I23" s="30" t="s">
        <v>26</v>
      </c>
      <c r="J23" s="28" t="s">
        <v>1221</v>
      </c>
      <c r="K23" s="35"/>
      <c r="L23" s="9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8" t="s">
        <v>1222</v>
      </c>
      <c r="F24" s="35"/>
      <c r="G24" s="35"/>
      <c r="H24" s="35"/>
      <c r="I24" s="30" t="s">
        <v>28</v>
      </c>
      <c r="J24" s="28" t="s">
        <v>1223</v>
      </c>
      <c r="K24" s="35"/>
      <c r="L24" s="9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9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30" t="s">
        <v>36</v>
      </c>
      <c r="E26" s="35"/>
      <c r="F26" s="35"/>
      <c r="G26" s="35"/>
      <c r="H26" s="35"/>
      <c r="I26" s="35"/>
      <c r="J26" s="35"/>
      <c r="K26" s="35"/>
      <c r="L26" s="9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94"/>
      <c r="B27" s="95"/>
      <c r="C27" s="94"/>
      <c r="D27" s="94"/>
      <c r="E27" s="388" t="s">
        <v>3</v>
      </c>
      <c r="F27" s="388"/>
      <c r="G27" s="388"/>
      <c r="H27" s="388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9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36"/>
      <c r="C29" s="35"/>
      <c r="D29" s="64"/>
      <c r="E29" s="64"/>
      <c r="F29" s="64"/>
      <c r="G29" s="64"/>
      <c r="H29" s="64"/>
      <c r="I29" s="64"/>
      <c r="J29" s="64"/>
      <c r="K29" s="64"/>
      <c r="L29" s="9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36"/>
      <c r="C30" s="35"/>
      <c r="D30" s="98" t="s">
        <v>38</v>
      </c>
      <c r="E30" s="35"/>
      <c r="F30" s="35"/>
      <c r="G30" s="35"/>
      <c r="H30" s="35"/>
      <c r="I30" s="35"/>
      <c r="J30" s="69">
        <f>ROUND(J87, 2)</f>
        <v>0</v>
      </c>
      <c r="K30" s="35"/>
      <c r="L30" s="9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3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36"/>
      <c r="C32" s="35"/>
      <c r="D32" s="35"/>
      <c r="E32" s="35"/>
      <c r="F32" s="39" t="s">
        <v>40</v>
      </c>
      <c r="G32" s="35"/>
      <c r="H32" s="35"/>
      <c r="I32" s="39" t="s">
        <v>39</v>
      </c>
      <c r="J32" s="39" t="s">
        <v>41</v>
      </c>
      <c r="K32" s="35"/>
      <c r="L32" s="9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36"/>
      <c r="C33" s="35"/>
      <c r="D33" s="99" t="s">
        <v>42</v>
      </c>
      <c r="E33" s="30" t="s">
        <v>43</v>
      </c>
      <c r="F33" s="100">
        <f>ROUND((SUM(BE87:BE259)),  2)</f>
        <v>0</v>
      </c>
      <c r="G33" s="35"/>
      <c r="H33" s="35"/>
      <c r="I33" s="101">
        <v>0.21</v>
      </c>
      <c r="J33" s="100">
        <f>ROUND(((SUM(BE87:BE259))*I33),  2)</f>
        <v>0</v>
      </c>
      <c r="K33" s="35"/>
      <c r="L33" s="9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36"/>
      <c r="C34" s="35"/>
      <c r="D34" s="35"/>
      <c r="E34" s="30" t="s">
        <v>44</v>
      </c>
      <c r="F34" s="100">
        <f>ROUND((SUM(BF87:BF259)),  2)</f>
        <v>0</v>
      </c>
      <c r="G34" s="35"/>
      <c r="H34" s="35"/>
      <c r="I34" s="101">
        <v>0.12</v>
      </c>
      <c r="J34" s="100">
        <f>ROUND(((SUM(BF87:BF259))*I34),  2)</f>
        <v>0</v>
      </c>
      <c r="K34" s="35"/>
      <c r="L34" s="9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36"/>
      <c r="C35" s="35"/>
      <c r="D35" s="35"/>
      <c r="E35" s="30" t="s">
        <v>45</v>
      </c>
      <c r="F35" s="100">
        <f>ROUND((SUM(BG87:BG259)),  2)</f>
        <v>0</v>
      </c>
      <c r="G35" s="35"/>
      <c r="H35" s="35"/>
      <c r="I35" s="101">
        <v>0.21</v>
      </c>
      <c r="J35" s="100">
        <f>0</f>
        <v>0</v>
      </c>
      <c r="K35" s="35"/>
      <c r="L35" s="9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36"/>
      <c r="C36" s="35"/>
      <c r="D36" s="35"/>
      <c r="E36" s="30" t="s">
        <v>46</v>
      </c>
      <c r="F36" s="100">
        <f>ROUND((SUM(BH87:BH259)),  2)</f>
        <v>0</v>
      </c>
      <c r="G36" s="35"/>
      <c r="H36" s="35"/>
      <c r="I36" s="101">
        <v>0.12</v>
      </c>
      <c r="J36" s="100">
        <f>0</f>
        <v>0</v>
      </c>
      <c r="K36" s="35"/>
      <c r="L36" s="9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36"/>
      <c r="C37" s="35"/>
      <c r="D37" s="35"/>
      <c r="E37" s="30" t="s">
        <v>47</v>
      </c>
      <c r="F37" s="100">
        <f>ROUND((SUM(BI87:BI259)),  2)</f>
        <v>0</v>
      </c>
      <c r="G37" s="35"/>
      <c r="H37" s="35"/>
      <c r="I37" s="101">
        <v>0</v>
      </c>
      <c r="J37" s="100">
        <f>0</f>
        <v>0</v>
      </c>
      <c r="K37" s="35"/>
      <c r="L37" s="9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9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36"/>
      <c r="C39" s="102"/>
      <c r="D39" s="103" t="s">
        <v>48</v>
      </c>
      <c r="E39" s="58"/>
      <c r="F39" s="58"/>
      <c r="G39" s="104" t="s">
        <v>49</v>
      </c>
      <c r="H39" s="105" t="s">
        <v>50</v>
      </c>
      <c r="I39" s="58"/>
      <c r="J39" s="106">
        <f>SUM(J30:J37)</f>
        <v>0</v>
      </c>
      <c r="K39" s="107"/>
      <c r="L39" s="9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9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" customHeight="1">
      <c r="A44" s="35"/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9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" customHeight="1">
      <c r="A45" s="35"/>
      <c r="B45" s="36"/>
      <c r="C45" s="24" t="s">
        <v>153</v>
      </c>
      <c r="D45" s="35"/>
      <c r="E45" s="35"/>
      <c r="F45" s="35"/>
      <c r="G45" s="35"/>
      <c r="H45" s="35"/>
      <c r="I45" s="35"/>
      <c r="J45" s="35"/>
      <c r="K45" s="35"/>
      <c r="L45" s="93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" customHeight="1">
      <c r="A46" s="35"/>
      <c r="B46" s="36"/>
      <c r="C46" s="35"/>
      <c r="D46" s="35"/>
      <c r="E46" s="35"/>
      <c r="F46" s="35"/>
      <c r="G46" s="35"/>
      <c r="H46" s="35"/>
      <c r="I46" s="35"/>
      <c r="J46" s="35"/>
      <c r="K46" s="35"/>
      <c r="L46" s="93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17</v>
      </c>
      <c r="D47" s="35"/>
      <c r="E47" s="35"/>
      <c r="F47" s="35"/>
      <c r="G47" s="35"/>
      <c r="H47" s="35"/>
      <c r="I47" s="35"/>
      <c r="J47" s="35"/>
      <c r="K47" s="35"/>
      <c r="L47" s="93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5"/>
      <c r="D48" s="35"/>
      <c r="E48" s="390" t="str">
        <f>E7</f>
        <v>Střední odborná škola a Střední odborné učiliště Nymburk</v>
      </c>
      <c r="F48" s="391"/>
      <c r="G48" s="391"/>
      <c r="H48" s="391"/>
      <c r="I48" s="35"/>
      <c r="J48" s="35"/>
      <c r="K48" s="35"/>
      <c r="L48" s="9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106</v>
      </c>
      <c r="D49" s="35"/>
      <c r="E49" s="35"/>
      <c r="F49" s="35"/>
      <c r="G49" s="35"/>
      <c r="H49" s="35"/>
      <c r="I49" s="35"/>
      <c r="J49" s="35"/>
      <c r="K49" s="35"/>
      <c r="L49" s="9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367" t="str">
        <f>E9</f>
        <v>03 - D5-Odvodnění</v>
      </c>
      <c r="F50" s="389"/>
      <c r="G50" s="389"/>
      <c r="H50" s="389"/>
      <c r="I50" s="35"/>
      <c r="J50" s="35"/>
      <c r="K50" s="35"/>
      <c r="L50" s="9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" customHeight="1">
      <c r="A51" s="35"/>
      <c r="B51" s="36"/>
      <c r="C51" s="35"/>
      <c r="D51" s="35"/>
      <c r="E51" s="35"/>
      <c r="F51" s="35"/>
      <c r="G51" s="35"/>
      <c r="H51" s="35"/>
      <c r="I51" s="35"/>
      <c r="J51" s="35"/>
      <c r="K51" s="35"/>
      <c r="L51" s="9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5"/>
      <c r="E52" s="35"/>
      <c r="F52" s="28" t="str">
        <f>F12</f>
        <v>areál SOŠ a SOÚ Nymburk</v>
      </c>
      <c r="G52" s="35"/>
      <c r="H52" s="35"/>
      <c r="I52" s="30" t="s">
        <v>23</v>
      </c>
      <c r="J52" s="53" t="str">
        <f>IF(J12="","",J12)</f>
        <v>12. 3. 2024</v>
      </c>
      <c r="K52" s="35"/>
      <c r="L52" s="9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" customHeight="1">
      <c r="A53" s="35"/>
      <c r="B53" s="36"/>
      <c r="C53" s="35"/>
      <c r="D53" s="35"/>
      <c r="E53" s="35"/>
      <c r="F53" s="35"/>
      <c r="G53" s="35"/>
      <c r="H53" s="35"/>
      <c r="I53" s="35"/>
      <c r="J53" s="35"/>
      <c r="K53" s="35"/>
      <c r="L53" s="93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15" customHeight="1">
      <c r="A54" s="35"/>
      <c r="B54" s="36"/>
      <c r="C54" s="30" t="s">
        <v>25</v>
      </c>
      <c r="D54" s="35"/>
      <c r="E54" s="35"/>
      <c r="F54" s="28" t="str">
        <f>E15</f>
        <v>SOŠ a SOÚ Nymburk, V kolonii 1804</v>
      </c>
      <c r="G54" s="35"/>
      <c r="H54" s="35"/>
      <c r="I54" s="30" t="s">
        <v>31</v>
      </c>
      <c r="J54" s="33" t="str">
        <f>E21</f>
        <v>ISP s.r.o.</v>
      </c>
      <c r="K54" s="35"/>
      <c r="L54" s="93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15" customHeight="1">
      <c r="A55" s="35"/>
      <c r="B55" s="36"/>
      <c r="C55" s="30" t="s">
        <v>29</v>
      </c>
      <c r="D55" s="35"/>
      <c r="E55" s="35"/>
      <c r="F55" s="28" t="str">
        <f>IF(E18="","",E18)</f>
        <v>Vyplň údaj</v>
      </c>
      <c r="G55" s="35"/>
      <c r="H55" s="35"/>
      <c r="I55" s="30" t="s">
        <v>34</v>
      </c>
      <c r="J55" s="33" t="str">
        <f>E24</f>
        <v>TMI Building s.r.o.</v>
      </c>
      <c r="K55" s="35"/>
      <c r="L55" s="93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5"/>
      <c r="D56" s="35"/>
      <c r="E56" s="35"/>
      <c r="F56" s="35"/>
      <c r="G56" s="35"/>
      <c r="H56" s="35"/>
      <c r="I56" s="35"/>
      <c r="J56" s="35"/>
      <c r="K56" s="35"/>
      <c r="L56" s="9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08" t="s">
        <v>154</v>
      </c>
      <c r="D57" s="102"/>
      <c r="E57" s="102"/>
      <c r="F57" s="102"/>
      <c r="G57" s="102"/>
      <c r="H57" s="102"/>
      <c r="I57" s="102"/>
      <c r="J57" s="109" t="s">
        <v>155</v>
      </c>
      <c r="K57" s="102"/>
      <c r="L57" s="9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5"/>
      <c r="D58" s="35"/>
      <c r="E58" s="35"/>
      <c r="F58" s="35"/>
      <c r="G58" s="35"/>
      <c r="H58" s="35"/>
      <c r="I58" s="35"/>
      <c r="J58" s="35"/>
      <c r="K58" s="35"/>
      <c r="L58" s="9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8" customHeight="1">
      <c r="A59" s="35"/>
      <c r="B59" s="36"/>
      <c r="C59" s="110" t="s">
        <v>70</v>
      </c>
      <c r="D59" s="35"/>
      <c r="E59" s="35"/>
      <c r="F59" s="35"/>
      <c r="G59" s="35"/>
      <c r="H59" s="35"/>
      <c r="I59" s="35"/>
      <c r="J59" s="69">
        <f>J87</f>
        <v>0</v>
      </c>
      <c r="K59" s="35"/>
      <c r="L59" s="9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20" t="s">
        <v>156</v>
      </c>
    </row>
    <row r="60" spans="1:47" s="9" customFormat="1" ht="24.9" customHeight="1">
      <c r="B60" s="111"/>
      <c r="D60" s="112" t="s">
        <v>157</v>
      </c>
      <c r="E60" s="113"/>
      <c r="F60" s="113"/>
      <c r="G60" s="113"/>
      <c r="H60" s="113"/>
      <c r="I60" s="113"/>
      <c r="J60" s="114">
        <f>J88</f>
        <v>0</v>
      </c>
      <c r="L60" s="111"/>
    </row>
    <row r="61" spans="1:47" s="10" customFormat="1" ht="19.95" customHeight="1">
      <c r="B61" s="115"/>
      <c r="D61" s="116" t="s">
        <v>158</v>
      </c>
      <c r="E61" s="117"/>
      <c r="F61" s="117"/>
      <c r="G61" s="117"/>
      <c r="H61" s="117"/>
      <c r="I61" s="117"/>
      <c r="J61" s="118">
        <f>J89</f>
        <v>0</v>
      </c>
      <c r="L61" s="115"/>
    </row>
    <row r="62" spans="1:47" s="10" customFormat="1" ht="19.95" customHeight="1">
      <c r="B62" s="115"/>
      <c r="D62" s="116" t="s">
        <v>159</v>
      </c>
      <c r="E62" s="117"/>
      <c r="F62" s="117"/>
      <c r="G62" s="117"/>
      <c r="H62" s="117"/>
      <c r="I62" s="117"/>
      <c r="J62" s="118">
        <f>J179</f>
        <v>0</v>
      </c>
      <c r="L62" s="115"/>
    </row>
    <row r="63" spans="1:47" s="10" customFormat="1" ht="19.95" customHeight="1">
      <c r="B63" s="115"/>
      <c r="D63" s="116" t="s">
        <v>160</v>
      </c>
      <c r="E63" s="117"/>
      <c r="F63" s="117"/>
      <c r="G63" s="117"/>
      <c r="H63" s="117"/>
      <c r="I63" s="117"/>
      <c r="J63" s="118">
        <f>J184</f>
        <v>0</v>
      </c>
      <c r="L63" s="115"/>
    </row>
    <row r="64" spans="1:47" s="10" customFormat="1" ht="19.95" customHeight="1">
      <c r="B64" s="115"/>
      <c r="D64" s="116" t="s">
        <v>161</v>
      </c>
      <c r="E64" s="117"/>
      <c r="F64" s="117"/>
      <c r="G64" s="117"/>
      <c r="H64" s="117"/>
      <c r="I64" s="117"/>
      <c r="J64" s="118">
        <f>J189</f>
        <v>0</v>
      </c>
      <c r="L64" s="115"/>
    </row>
    <row r="65" spans="1:31" s="10" customFormat="1" ht="19.95" customHeight="1">
      <c r="B65" s="115"/>
      <c r="D65" s="116" t="s">
        <v>1224</v>
      </c>
      <c r="E65" s="117"/>
      <c r="F65" s="117"/>
      <c r="G65" s="117"/>
      <c r="H65" s="117"/>
      <c r="I65" s="117"/>
      <c r="J65" s="118">
        <f>J195</f>
        <v>0</v>
      </c>
      <c r="L65" s="115"/>
    </row>
    <row r="66" spans="1:31" s="10" customFormat="1" ht="19.95" customHeight="1">
      <c r="B66" s="115"/>
      <c r="D66" s="116" t="s">
        <v>163</v>
      </c>
      <c r="E66" s="117"/>
      <c r="F66" s="117"/>
      <c r="G66" s="117"/>
      <c r="H66" s="117"/>
      <c r="I66" s="117"/>
      <c r="J66" s="118">
        <f>J249</f>
        <v>0</v>
      </c>
      <c r="L66" s="115"/>
    </row>
    <row r="67" spans="1:31" s="10" customFormat="1" ht="19.95" customHeight="1">
      <c r="B67" s="115"/>
      <c r="D67" s="116" t="s">
        <v>165</v>
      </c>
      <c r="E67" s="117"/>
      <c r="F67" s="117"/>
      <c r="G67" s="117"/>
      <c r="H67" s="117"/>
      <c r="I67" s="117"/>
      <c r="J67" s="118">
        <f>J257</f>
        <v>0</v>
      </c>
      <c r="L67" s="115"/>
    </row>
    <row r="68" spans="1:31" s="2" customFormat="1" ht="21.75" customHeight="1">
      <c r="A68" s="35"/>
      <c r="B68" s="36"/>
      <c r="C68" s="35"/>
      <c r="D68" s="35"/>
      <c r="E68" s="35"/>
      <c r="F68" s="35"/>
      <c r="G68" s="35"/>
      <c r="H68" s="35"/>
      <c r="I68" s="35"/>
      <c r="J68" s="35"/>
      <c r="K68" s="35"/>
      <c r="L68" s="93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" customHeight="1">
      <c r="A69" s="35"/>
      <c r="B69" s="45"/>
      <c r="C69" s="46"/>
      <c r="D69" s="46"/>
      <c r="E69" s="46"/>
      <c r="F69" s="46"/>
      <c r="G69" s="46"/>
      <c r="H69" s="46"/>
      <c r="I69" s="46"/>
      <c r="J69" s="46"/>
      <c r="K69" s="46"/>
      <c r="L69" s="93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3" spans="1:31" s="2" customFormat="1" ht="6.9" customHeight="1">
      <c r="A73" s="35"/>
      <c r="B73" s="47"/>
      <c r="C73" s="48"/>
      <c r="D73" s="48"/>
      <c r="E73" s="48"/>
      <c r="F73" s="48"/>
      <c r="G73" s="48"/>
      <c r="H73" s="48"/>
      <c r="I73" s="48"/>
      <c r="J73" s="48"/>
      <c r="K73" s="48"/>
      <c r="L73" s="93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24.9" customHeight="1">
      <c r="A74" s="35"/>
      <c r="B74" s="36"/>
      <c r="C74" s="24" t="s">
        <v>180</v>
      </c>
      <c r="D74" s="35"/>
      <c r="E74" s="35"/>
      <c r="F74" s="35"/>
      <c r="G74" s="35"/>
      <c r="H74" s="35"/>
      <c r="I74" s="35"/>
      <c r="J74" s="35"/>
      <c r="K74" s="35"/>
      <c r="L74" s="93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" customHeight="1">
      <c r="A75" s="35"/>
      <c r="B75" s="36"/>
      <c r="C75" s="35"/>
      <c r="D75" s="35"/>
      <c r="E75" s="35"/>
      <c r="F75" s="35"/>
      <c r="G75" s="35"/>
      <c r="H75" s="35"/>
      <c r="I75" s="35"/>
      <c r="J75" s="35"/>
      <c r="K75" s="35"/>
      <c r="L75" s="9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17</v>
      </c>
      <c r="D76" s="35"/>
      <c r="E76" s="35"/>
      <c r="F76" s="35"/>
      <c r="G76" s="35"/>
      <c r="H76" s="35"/>
      <c r="I76" s="35"/>
      <c r="J76" s="35"/>
      <c r="K76" s="35"/>
      <c r="L76" s="9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5"/>
      <c r="D77" s="35"/>
      <c r="E77" s="390" t="str">
        <f>E7</f>
        <v>Střední odborná škola a Střední odborné učiliště Nymburk</v>
      </c>
      <c r="F77" s="391"/>
      <c r="G77" s="391"/>
      <c r="H77" s="391"/>
      <c r="I77" s="35"/>
      <c r="J77" s="35"/>
      <c r="K77" s="35"/>
      <c r="L77" s="9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106</v>
      </c>
      <c r="D78" s="35"/>
      <c r="E78" s="35"/>
      <c r="F78" s="35"/>
      <c r="G78" s="35"/>
      <c r="H78" s="35"/>
      <c r="I78" s="35"/>
      <c r="J78" s="35"/>
      <c r="K78" s="35"/>
      <c r="L78" s="9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5"/>
      <c r="D79" s="35"/>
      <c r="E79" s="367" t="str">
        <f>E9</f>
        <v>03 - D5-Odvodnění</v>
      </c>
      <c r="F79" s="389"/>
      <c r="G79" s="389"/>
      <c r="H79" s="389"/>
      <c r="I79" s="35"/>
      <c r="J79" s="35"/>
      <c r="K79" s="35"/>
      <c r="L79" s="93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" customHeight="1">
      <c r="A80" s="35"/>
      <c r="B80" s="36"/>
      <c r="C80" s="35"/>
      <c r="D80" s="35"/>
      <c r="E80" s="35"/>
      <c r="F80" s="35"/>
      <c r="G80" s="35"/>
      <c r="H80" s="35"/>
      <c r="I80" s="35"/>
      <c r="J80" s="35"/>
      <c r="K80" s="35"/>
      <c r="L80" s="9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21</v>
      </c>
      <c r="D81" s="35"/>
      <c r="E81" s="35"/>
      <c r="F81" s="28" t="str">
        <f>F12</f>
        <v>areál SOŠ a SOÚ Nymburk</v>
      </c>
      <c r="G81" s="35"/>
      <c r="H81" s="35"/>
      <c r="I81" s="30" t="s">
        <v>23</v>
      </c>
      <c r="J81" s="53" t="str">
        <f>IF(J12="","",J12)</f>
        <v>12. 3. 2024</v>
      </c>
      <c r="K81" s="35"/>
      <c r="L81" s="9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" customHeight="1">
      <c r="A82" s="35"/>
      <c r="B82" s="36"/>
      <c r="C82" s="35"/>
      <c r="D82" s="35"/>
      <c r="E82" s="35"/>
      <c r="F82" s="35"/>
      <c r="G82" s="35"/>
      <c r="H82" s="35"/>
      <c r="I82" s="35"/>
      <c r="J82" s="35"/>
      <c r="K82" s="35"/>
      <c r="L82" s="9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5.15" customHeight="1">
      <c r="A83" s="35"/>
      <c r="B83" s="36"/>
      <c r="C83" s="30" t="s">
        <v>25</v>
      </c>
      <c r="D83" s="35"/>
      <c r="E83" s="35"/>
      <c r="F83" s="28" t="str">
        <f>E15</f>
        <v>SOŠ a SOÚ Nymburk, V kolonii 1804</v>
      </c>
      <c r="G83" s="35"/>
      <c r="H83" s="35"/>
      <c r="I83" s="30" t="s">
        <v>31</v>
      </c>
      <c r="J83" s="33" t="str">
        <f>E21</f>
        <v>ISP s.r.o.</v>
      </c>
      <c r="K83" s="35"/>
      <c r="L83" s="9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15" customHeight="1">
      <c r="A84" s="35"/>
      <c r="B84" s="36"/>
      <c r="C84" s="30" t="s">
        <v>29</v>
      </c>
      <c r="D84" s="35"/>
      <c r="E84" s="35"/>
      <c r="F84" s="28" t="str">
        <f>IF(E18="","",E18)</f>
        <v>Vyplň údaj</v>
      </c>
      <c r="G84" s="35"/>
      <c r="H84" s="35"/>
      <c r="I84" s="30" t="s">
        <v>34</v>
      </c>
      <c r="J84" s="33" t="str">
        <f>E24</f>
        <v>TMI Building s.r.o.</v>
      </c>
      <c r="K84" s="35"/>
      <c r="L84" s="9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0.35" customHeight="1">
      <c r="A85" s="35"/>
      <c r="B85" s="36"/>
      <c r="C85" s="35"/>
      <c r="D85" s="35"/>
      <c r="E85" s="35"/>
      <c r="F85" s="35"/>
      <c r="G85" s="35"/>
      <c r="H85" s="35"/>
      <c r="I85" s="35"/>
      <c r="J85" s="35"/>
      <c r="K85" s="35"/>
      <c r="L85" s="9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11" customFormat="1" ht="29.25" customHeight="1">
      <c r="A86" s="119"/>
      <c r="B86" s="120"/>
      <c r="C86" s="121" t="s">
        <v>181</v>
      </c>
      <c r="D86" s="122" t="s">
        <v>57</v>
      </c>
      <c r="E86" s="122" t="s">
        <v>53</v>
      </c>
      <c r="F86" s="122" t="s">
        <v>54</v>
      </c>
      <c r="G86" s="122" t="s">
        <v>182</v>
      </c>
      <c r="H86" s="122" t="s">
        <v>183</v>
      </c>
      <c r="I86" s="122" t="s">
        <v>184</v>
      </c>
      <c r="J86" s="123" t="s">
        <v>155</v>
      </c>
      <c r="K86" s="124" t="s">
        <v>185</v>
      </c>
      <c r="L86" s="125"/>
      <c r="M86" s="60" t="s">
        <v>3</v>
      </c>
      <c r="N86" s="61" t="s">
        <v>42</v>
      </c>
      <c r="O86" s="61" t="s">
        <v>186</v>
      </c>
      <c r="P86" s="61" t="s">
        <v>187</v>
      </c>
      <c r="Q86" s="61" t="s">
        <v>188</v>
      </c>
      <c r="R86" s="61" t="s">
        <v>189</v>
      </c>
      <c r="S86" s="61" t="s">
        <v>190</v>
      </c>
      <c r="T86" s="62" t="s">
        <v>191</v>
      </c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</row>
    <row r="87" spans="1:65" s="2" customFormat="1" ht="22.8" customHeight="1">
      <c r="A87" s="35"/>
      <c r="B87" s="36"/>
      <c r="C87" s="67" t="s">
        <v>192</v>
      </c>
      <c r="D87" s="35"/>
      <c r="E87" s="35"/>
      <c r="F87" s="35"/>
      <c r="G87" s="35"/>
      <c r="H87" s="35"/>
      <c r="I87" s="35"/>
      <c r="J87" s="126">
        <f>BK87</f>
        <v>0</v>
      </c>
      <c r="K87" s="35"/>
      <c r="L87" s="36"/>
      <c r="M87" s="63"/>
      <c r="N87" s="54"/>
      <c r="O87" s="64"/>
      <c r="P87" s="127">
        <f>P88</f>
        <v>0</v>
      </c>
      <c r="Q87" s="64"/>
      <c r="R87" s="127">
        <f>R88</f>
        <v>24.898213169999998</v>
      </c>
      <c r="S87" s="64"/>
      <c r="T87" s="128">
        <f>T88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20" t="s">
        <v>71</v>
      </c>
      <c r="AU87" s="20" t="s">
        <v>156</v>
      </c>
      <c r="BK87" s="129">
        <f>BK88</f>
        <v>0</v>
      </c>
    </row>
    <row r="88" spans="1:65" s="12" customFormat="1" ht="25.95" customHeight="1">
      <c r="B88" s="130"/>
      <c r="D88" s="131" t="s">
        <v>71</v>
      </c>
      <c r="E88" s="132" t="s">
        <v>193</v>
      </c>
      <c r="F88" s="132" t="s">
        <v>194</v>
      </c>
      <c r="I88" s="133"/>
      <c r="J88" s="134">
        <f>BK88</f>
        <v>0</v>
      </c>
      <c r="L88" s="130"/>
      <c r="M88" s="135"/>
      <c r="N88" s="136"/>
      <c r="O88" s="136"/>
      <c r="P88" s="137">
        <f>P89+P179+P184+P189+P195+P249+P257</f>
        <v>0</v>
      </c>
      <c r="Q88" s="136"/>
      <c r="R88" s="137">
        <f>R89+R179+R184+R189+R195+R249+R257</f>
        <v>24.898213169999998</v>
      </c>
      <c r="S88" s="136"/>
      <c r="T88" s="138">
        <f>T89+T179+T184+T189+T195+T249+T257</f>
        <v>0</v>
      </c>
      <c r="AR88" s="131" t="s">
        <v>80</v>
      </c>
      <c r="AT88" s="139" t="s">
        <v>71</v>
      </c>
      <c r="AU88" s="139" t="s">
        <v>72</v>
      </c>
      <c r="AY88" s="131" t="s">
        <v>195</v>
      </c>
      <c r="BK88" s="140">
        <f>BK89+BK179+BK184+BK189+BK195+BK249+BK257</f>
        <v>0</v>
      </c>
    </row>
    <row r="89" spans="1:65" s="12" customFormat="1" ht="22.8" customHeight="1">
      <c r="B89" s="130"/>
      <c r="D89" s="131" t="s">
        <v>71</v>
      </c>
      <c r="E89" s="141" t="s">
        <v>80</v>
      </c>
      <c r="F89" s="141" t="s">
        <v>196</v>
      </c>
      <c r="I89" s="133"/>
      <c r="J89" s="142">
        <f>BK89</f>
        <v>0</v>
      </c>
      <c r="L89" s="130"/>
      <c r="M89" s="135"/>
      <c r="N89" s="136"/>
      <c r="O89" s="136"/>
      <c r="P89" s="137">
        <f>SUM(P90:P178)</f>
        <v>0</v>
      </c>
      <c r="Q89" s="136"/>
      <c r="R89" s="137">
        <f>SUM(R90:R178)</f>
        <v>17.527799999999999</v>
      </c>
      <c r="S89" s="136"/>
      <c r="T89" s="138">
        <f>SUM(T90:T178)</f>
        <v>0</v>
      </c>
      <c r="AR89" s="131" t="s">
        <v>80</v>
      </c>
      <c r="AT89" s="139" t="s">
        <v>71</v>
      </c>
      <c r="AU89" s="139" t="s">
        <v>80</v>
      </c>
      <c r="AY89" s="131" t="s">
        <v>195</v>
      </c>
      <c r="BK89" s="140">
        <f>SUM(BK90:BK178)</f>
        <v>0</v>
      </c>
    </row>
    <row r="90" spans="1:65" s="2" customFormat="1" ht="37.799999999999997" customHeight="1">
      <c r="A90" s="35"/>
      <c r="B90" s="143"/>
      <c r="C90" s="144" t="s">
        <v>80</v>
      </c>
      <c r="D90" s="144" t="s">
        <v>197</v>
      </c>
      <c r="E90" s="145" t="s">
        <v>1225</v>
      </c>
      <c r="F90" s="146" t="s">
        <v>1226</v>
      </c>
      <c r="G90" s="147" t="s">
        <v>287</v>
      </c>
      <c r="H90" s="148">
        <v>4</v>
      </c>
      <c r="I90" s="149"/>
      <c r="J90" s="150">
        <f>ROUND(I90*H90,2)</f>
        <v>0</v>
      </c>
      <c r="K90" s="151"/>
      <c r="L90" s="36"/>
      <c r="M90" s="152" t="s">
        <v>3</v>
      </c>
      <c r="N90" s="153" t="s">
        <v>43</v>
      </c>
      <c r="O90" s="56"/>
      <c r="P90" s="154">
        <f>O90*H90</f>
        <v>0</v>
      </c>
      <c r="Q90" s="154">
        <v>6.4999999999999997E-4</v>
      </c>
      <c r="R90" s="154">
        <f>Q90*H90</f>
        <v>2.5999999999999999E-3</v>
      </c>
      <c r="S90" s="154">
        <v>0</v>
      </c>
      <c r="T90" s="155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56" t="s">
        <v>201</v>
      </c>
      <c r="AT90" s="156" t="s">
        <v>197</v>
      </c>
      <c r="AU90" s="156" t="s">
        <v>82</v>
      </c>
      <c r="AY90" s="20" t="s">
        <v>195</v>
      </c>
      <c r="BE90" s="157">
        <f>IF(N90="základní",J90,0)</f>
        <v>0</v>
      </c>
      <c r="BF90" s="157">
        <f>IF(N90="snížená",J90,0)</f>
        <v>0</v>
      </c>
      <c r="BG90" s="157">
        <f>IF(N90="zákl. přenesená",J90,0)</f>
        <v>0</v>
      </c>
      <c r="BH90" s="157">
        <f>IF(N90="sníž. přenesená",J90,0)</f>
        <v>0</v>
      </c>
      <c r="BI90" s="157">
        <f>IF(N90="nulová",J90,0)</f>
        <v>0</v>
      </c>
      <c r="BJ90" s="20" t="s">
        <v>80</v>
      </c>
      <c r="BK90" s="157">
        <f>ROUND(I90*H90,2)</f>
        <v>0</v>
      </c>
      <c r="BL90" s="20" t="s">
        <v>201</v>
      </c>
      <c r="BM90" s="156" t="s">
        <v>1227</v>
      </c>
    </row>
    <row r="91" spans="1:65" s="2" customFormat="1">
      <c r="A91" s="35"/>
      <c r="B91" s="36"/>
      <c r="C91" s="35"/>
      <c r="D91" s="158" t="s">
        <v>203</v>
      </c>
      <c r="E91" s="35"/>
      <c r="F91" s="159" t="s">
        <v>1228</v>
      </c>
      <c r="G91" s="35"/>
      <c r="H91" s="35"/>
      <c r="I91" s="160"/>
      <c r="J91" s="35"/>
      <c r="K91" s="35"/>
      <c r="L91" s="36"/>
      <c r="M91" s="161"/>
      <c r="N91" s="162"/>
      <c r="O91" s="56"/>
      <c r="P91" s="56"/>
      <c r="Q91" s="56"/>
      <c r="R91" s="56"/>
      <c r="S91" s="56"/>
      <c r="T91" s="57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20" t="s">
        <v>203</v>
      </c>
      <c r="AU91" s="20" t="s">
        <v>82</v>
      </c>
    </row>
    <row r="92" spans="1:65" s="2" customFormat="1" ht="37.799999999999997" customHeight="1">
      <c r="A92" s="35"/>
      <c r="B92" s="143"/>
      <c r="C92" s="144" t="s">
        <v>82</v>
      </c>
      <c r="D92" s="144" t="s">
        <v>197</v>
      </c>
      <c r="E92" s="145" t="s">
        <v>1229</v>
      </c>
      <c r="F92" s="146" t="s">
        <v>1230</v>
      </c>
      <c r="G92" s="147" t="s">
        <v>287</v>
      </c>
      <c r="H92" s="148">
        <v>4</v>
      </c>
      <c r="I92" s="149"/>
      <c r="J92" s="150">
        <f>ROUND(I92*H92,2)</f>
        <v>0</v>
      </c>
      <c r="K92" s="151"/>
      <c r="L92" s="36"/>
      <c r="M92" s="152" t="s">
        <v>3</v>
      </c>
      <c r="N92" s="153" t="s">
        <v>43</v>
      </c>
      <c r="O92" s="56"/>
      <c r="P92" s="154">
        <f>O92*H92</f>
        <v>0</v>
      </c>
      <c r="Q92" s="154">
        <v>0</v>
      </c>
      <c r="R92" s="154">
        <f>Q92*H92</f>
        <v>0</v>
      </c>
      <c r="S92" s="154">
        <v>0</v>
      </c>
      <c r="T92" s="155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56" t="s">
        <v>201</v>
      </c>
      <c r="AT92" s="156" t="s">
        <v>197</v>
      </c>
      <c r="AU92" s="156" t="s">
        <v>82</v>
      </c>
      <c r="AY92" s="20" t="s">
        <v>195</v>
      </c>
      <c r="BE92" s="157">
        <f>IF(N92="základní",J92,0)</f>
        <v>0</v>
      </c>
      <c r="BF92" s="157">
        <f>IF(N92="snížená",J92,0)</f>
        <v>0</v>
      </c>
      <c r="BG92" s="157">
        <f>IF(N92="zákl. přenesená",J92,0)</f>
        <v>0</v>
      </c>
      <c r="BH92" s="157">
        <f>IF(N92="sníž. přenesená",J92,0)</f>
        <v>0</v>
      </c>
      <c r="BI92" s="157">
        <f>IF(N92="nulová",J92,0)</f>
        <v>0</v>
      </c>
      <c r="BJ92" s="20" t="s">
        <v>80</v>
      </c>
      <c r="BK92" s="157">
        <f>ROUND(I92*H92,2)</f>
        <v>0</v>
      </c>
      <c r="BL92" s="20" t="s">
        <v>201</v>
      </c>
      <c r="BM92" s="156" t="s">
        <v>1231</v>
      </c>
    </row>
    <row r="93" spans="1:65" s="2" customFormat="1">
      <c r="A93" s="35"/>
      <c r="B93" s="36"/>
      <c r="C93" s="35"/>
      <c r="D93" s="158" t="s">
        <v>203</v>
      </c>
      <c r="E93" s="35"/>
      <c r="F93" s="159" t="s">
        <v>1232</v>
      </c>
      <c r="G93" s="35"/>
      <c r="H93" s="35"/>
      <c r="I93" s="160"/>
      <c r="J93" s="35"/>
      <c r="K93" s="35"/>
      <c r="L93" s="36"/>
      <c r="M93" s="161"/>
      <c r="N93" s="162"/>
      <c r="O93" s="56"/>
      <c r="P93" s="56"/>
      <c r="Q93" s="56"/>
      <c r="R93" s="56"/>
      <c r="S93" s="56"/>
      <c r="T93" s="57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20" t="s">
        <v>203</v>
      </c>
      <c r="AU93" s="20" t="s">
        <v>82</v>
      </c>
    </row>
    <row r="94" spans="1:65" s="2" customFormat="1" ht="24.15" customHeight="1">
      <c r="A94" s="35"/>
      <c r="B94" s="143"/>
      <c r="C94" s="144" t="s">
        <v>208</v>
      </c>
      <c r="D94" s="144" t="s">
        <v>197</v>
      </c>
      <c r="E94" s="145" t="s">
        <v>1233</v>
      </c>
      <c r="F94" s="146" t="s">
        <v>1234</v>
      </c>
      <c r="G94" s="147" t="s">
        <v>305</v>
      </c>
      <c r="H94" s="148">
        <v>65</v>
      </c>
      <c r="I94" s="149"/>
      <c r="J94" s="150">
        <f>ROUND(I94*H94,2)</f>
        <v>0</v>
      </c>
      <c r="K94" s="151"/>
      <c r="L94" s="36"/>
      <c r="M94" s="152" t="s">
        <v>3</v>
      </c>
      <c r="N94" s="153" t="s">
        <v>43</v>
      </c>
      <c r="O94" s="56"/>
      <c r="P94" s="154">
        <f>O94*H94</f>
        <v>0</v>
      </c>
      <c r="Q94" s="154">
        <v>5.5999999999999995E-4</v>
      </c>
      <c r="R94" s="154">
        <f>Q94*H94</f>
        <v>3.6399999999999995E-2</v>
      </c>
      <c r="S94" s="154">
        <v>0</v>
      </c>
      <c r="T94" s="155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56" t="s">
        <v>201</v>
      </c>
      <c r="AT94" s="156" t="s">
        <v>197</v>
      </c>
      <c r="AU94" s="156" t="s">
        <v>82</v>
      </c>
      <c r="AY94" s="20" t="s">
        <v>195</v>
      </c>
      <c r="BE94" s="157">
        <f>IF(N94="základní",J94,0)</f>
        <v>0</v>
      </c>
      <c r="BF94" s="157">
        <f>IF(N94="snížená",J94,0)</f>
        <v>0</v>
      </c>
      <c r="BG94" s="157">
        <f>IF(N94="zákl. přenesená",J94,0)</f>
        <v>0</v>
      </c>
      <c r="BH94" s="157">
        <f>IF(N94="sníž. přenesená",J94,0)</f>
        <v>0</v>
      </c>
      <c r="BI94" s="157">
        <f>IF(N94="nulová",J94,0)</f>
        <v>0</v>
      </c>
      <c r="BJ94" s="20" t="s">
        <v>80</v>
      </c>
      <c r="BK94" s="157">
        <f>ROUND(I94*H94,2)</f>
        <v>0</v>
      </c>
      <c r="BL94" s="20" t="s">
        <v>201</v>
      </c>
      <c r="BM94" s="156" t="s">
        <v>1235</v>
      </c>
    </row>
    <row r="95" spans="1:65" s="2" customFormat="1">
      <c r="A95" s="35"/>
      <c r="B95" s="36"/>
      <c r="C95" s="35"/>
      <c r="D95" s="158" t="s">
        <v>203</v>
      </c>
      <c r="E95" s="35"/>
      <c r="F95" s="159" t="s">
        <v>1236</v>
      </c>
      <c r="G95" s="35"/>
      <c r="H95" s="35"/>
      <c r="I95" s="160"/>
      <c r="J95" s="35"/>
      <c r="K95" s="35"/>
      <c r="L95" s="36"/>
      <c r="M95" s="161"/>
      <c r="N95" s="162"/>
      <c r="O95" s="56"/>
      <c r="P95" s="56"/>
      <c r="Q95" s="56"/>
      <c r="R95" s="56"/>
      <c r="S95" s="56"/>
      <c r="T95" s="57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20" t="s">
        <v>203</v>
      </c>
      <c r="AU95" s="20" t="s">
        <v>82</v>
      </c>
    </row>
    <row r="96" spans="1:65" s="13" customFormat="1">
      <c r="B96" s="163"/>
      <c r="D96" s="164" t="s">
        <v>205</v>
      </c>
      <c r="E96" s="165" t="s">
        <v>3</v>
      </c>
      <c r="F96" s="166" t="s">
        <v>1237</v>
      </c>
      <c r="H96" s="167">
        <v>65</v>
      </c>
      <c r="I96" s="168"/>
      <c r="L96" s="163"/>
      <c r="M96" s="169"/>
      <c r="N96" s="170"/>
      <c r="O96" s="170"/>
      <c r="P96" s="170"/>
      <c r="Q96" s="170"/>
      <c r="R96" s="170"/>
      <c r="S96" s="170"/>
      <c r="T96" s="171"/>
      <c r="AT96" s="165" t="s">
        <v>205</v>
      </c>
      <c r="AU96" s="165" t="s">
        <v>82</v>
      </c>
      <c r="AV96" s="13" t="s">
        <v>82</v>
      </c>
      <c r="AW96" s="13" t="s">
        <v>33</v>
      </c>
      <c r="AX96" s="13" t="s">
        <v>72</v>
      </c>
      <c r="AY96" s="165" t="s">
        <v>195</v>
      </c>
    </row>
    <row r="97" spans="1:65" s="16" customFormat="1">
      <c r="B97" s="198"/>
      <c r="D97" s="164" t="s">
        <v>205</v>
      </c>
      <c r="E97" s="199" t="s">
        <v>3</v>
      </c>
      <c r="F97" s="200" t="s">
        <v>430</v>
      </c>
      <c r="H97" s="201">
        <v>65</v>
      </c>
      <c r="I97" s="202"/>
      <c r="L97" s="198"/>
      <c r="M97" s="203"/>
      <c r="N97" s="204"/>
      <c r="O97" s="204"/>
      <c r="P97" s="204"/>
      <c r="Q97" s="204"/>
      <c r="R97" s="204"/>
      <c r="S97" s="204"/>
      <c r="T97" s="205"/>
      <c r="AT97" s="199" t="s">
        <v>205</v>
      </c>
      <c r="AU97" s="199" t="s">
        <v>82</v>
      </c>
      <c r="AV97" s="16" t="s">
        <v>201</v>
      </c>
      <c r="AW97" s="16" t="s">
        <v>33</v>
      </c>
      <c r="AX97" s="16" t="s">
        <v>80</v>
      </c>
      <c r="AY97" s="199" t="s">
        <v>195</v>
      </c>
    </row>
    <row r="98" spans="1:65" s="2" customFormat="1" ht="24.15" customHeight="1">
      <c r="A98" s="35"/>
      <c r="B98" s="143"/>
      <c r="C98" s="144" t="s">
        <v>201</v>
      </c>
      <c r="D98" s="144" t="s">
        <v>197</v>
      </c>
      <c r="E98" s="145" t="s">
        <v>1238</v>
      </c>
      <c r="F98" s="146" t="s">
        <v>1239</v>
      </c>
      <c r="G98" s="147" t="s">
        <v>305</v>
      </c>
      <c r="H98" s="148">
        <v>65</v>
      </c>
      <c r="I98" s="149"/>
      <c r="J98" s="150">
        <f>ROUND(I98*H98,2)</f>
        <v>0</v>
      </c>
      <c r="K98" s="151"/>
      <c r="L98" s="36"/>
      <c r="M98" s="152" t="s">
        <v>3</v>
      </c>
      <c r="N98" s="153" t="s">
        <v>43</v>
      </c>
      <c r="O98" s="56"/>
      <c r="P98" s="154">
        <f>O98*H98</f>
        <v>0</v>
      </c>
      <c r="Q98" s="154">
        <v>0</v>
      </c>
      <c r="R98" s="154">
        <f>Q98*H98</f>
        <v>0</v>
      </c>
      <c r="S98" s="154">
        <v>0</v>
      </c>
      <c r="T98" s="155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56" t="s">
        <v>201</v>
      </c>
      <c r="AT98" s="156" t="s">
        <v>197</v>
      </c>
      <c r="AU98" s="156" t="s">
        <v>82</v>
      </c>
      <c r="AY98" s="20" t="s">
        <v>195</v>
      </c>
      <c r="BE98" s="157">
        <f>IF(N98="základní",J98,0)</f>
        <v>0</v>
      </c>
      <c r="BF98" s="157">
        <f>IF(N98="snížená",J98,0)</f>
        <v>0</v>
      </c>
      <c r="BG98" s="157">
        <f>IF(N98="zákl. přenesená",J98,0)</f>
        <v>0</v>
      </c>
      <c r="BH98" s="157">
        <f>IF(N98="sníž. přenesená",J98,0)</f>
        <v>0</v>
      </c>
      <c r="BI98" s="157">
        <f>IF(N98="nulová",J98,0)</f>
        <v>0</v>
      </c>
      <c r="BJ98" s="20" t="s">
        <v>80</v>
      </c>
      <c r="BK98" s="157">
        <f>ROUND(I98*H98,2)</f>
        <v>0</v>
      </c>
      <c r="BL98" s="20" t="s">
        <v>201</v>
      </c>
      <c r="BM98" s="156" t="s">
        <v>1240</v>
      </c>
    </row>
    <row r="99" spans="1:65" s="2" customFormat="1">
      <c r="A99" s="35"/>
      <c r="B99" s="36"/>
      <c r="C99" s="35"/>
      <c r="D99" s="158" t="s">
        <v>203</v>
      </c>
      <c r="E99" s="35"/>
      <c r="F99" s="159" t="s">
        <v>1241</v>
      </c>
      <c r="G99" s="35"/>
      <c r="H99" s="35"/>
      <c r="I99" s="160"/>
      <c r="J99" s="35"/>
      <c r="K99" s="35"/>
      <c r="L99" s="36"/>
      <c r="M99" s="161"/>
      <c r="N99" s="162"/>
      <c r="O99" s="56"/>
      <c r="P99" s="56"/>
      <c r="Q99" s="56"/>
      <c r="R99" s="56"/>
      <c r="S99" s="56"/>
      <c r="T99" s="57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20" t="s">
        <v>203</v>
      </c>
      <c r="AU99" s="20" t="s">
        <v>82</v>
      </c>
    </row>
    <row r="100" spans="1:65" s="2" customFormat="1" ht="24.15" customHeight="1">
      <c r="A100" s="35"/>
      <c r="B100" s="143"/>
      <c r="C100" s="144" t="s">
        <v>223</v>
      </c>
      <c r="D100" s="144" t="s">
        <v>197</v>
      </c>
      <c r="E100" s="145" t="s">
        <v>1242</v>
      </c>
      <c r="F100" s="146" t="s">
        <v>1243</v>
      </c>
      <c r="G100" s="147" t="s">
        <v>262</v>
      </c>
      <c r="H100" s="148">
        <v>100</v>
      </c>
      <c r="I100" s="149"/>
      <c r="J100" s="150">
        <f>ROUND(I100*H100,2)</f>
        <v>0</v>
      </c>
      <c r="K100" s="151"/>
      <c r="L100" s="36"/>
      <c r="M100" s="152" t="s">
        <v>3</v>
      </c>
      <c r="N100" s="153" t="s">
        <v>43</v>
      </c>
      <c r="O100" s="56"/>
      <c r="P100" s="154">
        <f>O100*H100</f>
        <v>0</v>
      </c>
      <c r="Q100" s="154">
        <v>0</v>
      </c>
      <c r="R100" s="154">
        <f>Q100*H100</f>
        <v>0</v>
      </c>
      <c r="S100" s="154">
        <v>0</v>
      </c>
      <c r="T100" s="155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56" t="s">
        <v>201</v>
      </c>
      <c r="AT100" s="156" t="s">
        <v>197</v>
      </c>
      <c r="AU100" s="156" t="s">
        <v>82</v>
      </c>
      <c r="AY100" s="20" t="s">
        <v>195</v>
      </c>
      <c r="BE100" s="157">
        <f>IF(N100="základní",J100,0)</f>
        <v>0</v>
      </c>
      <c r="BF100" s="157">
        <f>IF(N100="snížená",J100,0)</f>
        <v>0</v>
      </c>
      <c r="BG100" s="157">
        <f>IF(N100="zákl. přenesená",J100,0)</f>
        <v>0</v>
      </c>
      <c r="BH100" s="157">
        <f>IF(N100="sníž. přenesená",J100,0)</f>
        <v>0</v>
      </c>
      <c r="BI100" s="157">
        <f>IF(N100="nulová",J100,0)</f>
        <v>0</v>
      </c>
      <c r="BJ100" s="20" t="s">
        <v>80</v>
      </c>
      <c r="BK100" s="157">
        <f>ROUND(I100*H100,2)</f>
        <v>0</v>
      </c>
      <c r="BL100" s="20" t="s">
        <v>201</v>
      </c>
      <c r="BM100" s="156" t="s">
        <v>1244</v>
      </c>
    </row>
    <row r="101" spans="1:65" s="2" customFormat="1">
      <c r="A101" s="35"/>
      <c r="B101" s="36"/>
      <c r="C101" s="35"/>
      <c r="D101" s="158" t="s">
        <v>203</v>
      </c>
      <c r="E101" s="35"/>
      <c r="F101" s="159" t="s">
        <v>1245</v>
      </c>
      <c r="G101" s="35"/>
      <c r="H101" s="35"/>
      <c r="I101" s="160"/>
      <c r="J101" s="35"/>
      <c r="K101" s="35"/>
      <c r="L101" s="36"/>
      <c r="M101" s="161"/>
      <c r="N101" s="162"/>
      <c r="O101" s="56"/>
      <c r="P101" s="56"/>
      <c r="Q101" s="56"/>
      <c r="R101" s="56"/>
      <c r="S101" s="56"/>
      <c r="T101" s="57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20" t="s">
        <v>203</v>
      </c>
      <c r="AU101" s="20" t="s">
        <v>82</v>
      </c>
    </row>
    <row r="102" spans="1:65" s="13" customFormat="1">
      <c r="B102" s="163"/>
      <c r="D102" s="164" t="s">
        <v>205</v>
      </c>
      <c r="E102" s="165" t="s">
        <v>3</v>
      </c>
      <c r="F102" s="166" t="s">
        <v>1246</v>
      </c>
      <c r="H102" s="167">
        <v>100</v>
      </c>
      <c r="I102" s="168"/>
      <c r="L102" s="163"/>
      <c r="M102" s="169"/>
      <c r="N102" s="170"/>
      <c r="O102" s="170"/>
      <c r="P102" s="170"/>
      <c r="Q102" s="170"/>
      <c r="R102" s="170"/>
      <c r="S102" s="170"/>
      <c r="T102" s="171"/>
      <c r="AT102" s="165" t="s">
        <v>205</v>
      </c>
      <c r="AU102" s="165" t="s">
        <v>82</v>
      </c>
      <c r="AV102" s="13" t="s">
        <v>82</v>
      </c>
      <c r="AW102" s="13" t="s">
        <v>33</v>
      </c>
      <c r="AX102" s="13" t="s">
        <v>72</v>
      </c>
      <c r="AY102" s="165" t="s">
        <v>195</v>
      </c>
    </row>
    <row r="103" spans="1:65" s="16" customFormat="1">
      <c r="B103" s="198"/>
      <c r="D103" s="164" t="s">
        <v>205</v>
      </c>
      <c r="E103" s="199" t="s">
        <v>3</v>
      </c>
      <c r="F103" s="200" t="s">
        <v>430</v>
      </c>
      <c r="H103" s="201">
        <v>100</v>
      </c>
      <c r="I103" s="202"/>
      <c r="L103" s="198"/>
      <c r="M103" s="203"/>
      <c r="N103" s="204"/>
      <c r="O103" s="204"/>
      <c r="P103" s="204"/>
      <c r="Q103" s="204"/>
      <c r="R103" s="204"/>
      <c r="S103" s="204"/>
      <c r="T103" s="205"/>
      <c r="AT103" s="199" t="s">
        <v>205</v>
      </c>
      <c r="AU103" s="199" t="s">
        <v>82</v>
      </c>
      <c r="AV103" s="16" t="s">
        <v>201</v>
      </c>
      <c r="AW103" s="16" t="s">
        <v>33</v>
      </c>
      <c r="AX103" s="16" t="s">
        <v>80</v>
      </c>
      <c r="AY103" s="199" t="s">
        <v>195</v>
      </c>
    </row>
    <row r="104" spans="1:65" s="2" customFormat="1" ht="49.05" customHeight="1">
      <c r="A104" s="35"/>
      <c r="B104" s="143"/>
      <c r="C104" s="144" t="s">
        <v>123</v>
      </c>
      <c r="D104" s="144" t="s">
        <v>197</v>
      </c>
      <c r="E104" s="145" t="s">
        <v>1247</v>
      </c>
      <c r="F104" s="146" t="s">
        <v>1248</v>
      </c>
      <c r="G104" s="147" t="s">
        <v>200</v>
      </c>
      <c r="H104" s="148">
        <v>72.084999999999994</v>
      </c>
      <c r="I104" s="149"/>
      <c r="J104" s="150">
        <f>ROUND(I104*H104,2)</f>
        <v>0</v>
      </c>
      <c r="K104" s="151"/>
      <c r="L104" s="36"/>
      <c r="M104" s="152" t="s">
        <v>3</v>
      </c>
      <c r="N104" s="153" t="s">
        <v>43</v>
      </c>
      <c r="O104" s="56"/>
      <c r="P104" s="154">
        <f>O104*H104</f>
        <v>0</v>
      </c>
      <c r="Q104" s="154">
        <v>0</v>
      </c>
      <c r="R104" s="154">
        <f>Q104*H104</f>
        <v>0</v>
      </c>
      <c r="S104" s="154">
        <v>0</v>
      </c>
      <c r="T104" s="155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56" t="s">
        <v>201</v>
      </c>
      <c r="AT104" s="156" t="s">
        <v>197</v>
      </c>
      <c r="AU104" s="156" t="s">
        <v>82</v>
      </c>
      <c r="AY104" s="20" t="s">
        <v>195</v>
      </c>
      <c r="BE104" s="157">
        <f>IF(N104="základní",J104,0)</f>
        <v>0</v>
      </c>
      <c r="BF104" s="157">
        <f>IF(N104="snížená",J104,0)</f>
        <v>0</v>
      </c>
      <c r="BG104" s="157">
        <f>IF(N104="zákl. přenesená",J104,0)</f>
        <v>0</v>
      </c>
      <c r="BH104" s="157">
        <f>IF(N104="sníž. přenesená",J104,0)</f>
        <v>0</v>
      </c>
      <c r="BI104" s="157">
        <f>IF(N104="nulová",J104,0)</f>
        <v>0</v>
      </c>
      <c r="BJ104" s="20" t="s">
        <v>80</v>
      </c>
      <c r="BK104" s="157">
        <f>ROUND(I104*H104,2)</f>
        <v>0</v>
      </c>
      <c r="BL104" s="20" t="s">
        <v>201</v>
      </c>
      <c r="BM104" s="156" t="s">
        <v>1249</v>
      </c>
    </row>
    <row r="105" spans="1:65" s="2" customFormat="1">
      <c r="A105" s="35"/>
      <c r="B105" s="36"/>
      <c r="C105" s="35"/>
      <c r="D105" s="158" t="s">
        <v>203</v>
      </c>
      <c r="E105" s="35"/>
      <c r="F105" s="159" t="s">
        <v>1250</v>
      </c>
      <c r="G105" s="35"/>
      <c r="H105" s="35"/>
      <c r="I105" s="160"/>
      <c r="J105" s="35"/>
      <c r="K105" s="35"/>
      <c r="L105" s="36"/>
      <c r="M105" s="161"/>
      <c r="N105" s="162"/>
      <c r="O105" s="56"/>
      <c r="P105" s="56"/>
      <c r="Q105" s="56"/>
      <c r="R105" s="56"/>
      <c r="S105" s="56"/>
      <c r="T105" s="57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20" t="s">
        <v>203</v>
      </c>
      <c r="AU105" s="20" t="s">
        <v>82</v>
      </c>
    </row>
    <row r="106" spans="1:65" s="13" customFormat="1">
      <c r="B106" s="163"/>
      <c r="D106" s="164" t="s">
        <v>205</v>
      </c>
      <c r="E106" s="165" t="s">
        <v>3</v>
      </c>
      <c r="F106" s="166" t="s">
        <v>1196</v>
      </c>
      <c r="H106" s="167">
        <v>72.084999999999994</v>
      </c>
      <c r="I106" s="168"/>
      <c r="L106" s="163"/>
      <c r="M106" s="169"/>
      <c r="N106" s="170"/>
      <c r="O106" s="170"/>
      <c r="P106" s="170"/>
      <c r="Q106" s="170"/>
      <c r="R106" s="170"/>
      <c r="S106" s="170"/>
      <c r="T106" s="171"/>
      <c r="AT106" s="165" t="s">
        <v>205</v>
      </c>
      <c r="AU106" s="165" t="s">
        <v>82</v>
      </c>
      <c r="AV106" s="13" t="s">
        <v>82</v>
      </c>
      <c r="AW106" s="13" t="s">
        <v>33</v>
      </c>
      <c r="AX106" s="13" t="s">
        <v>72</v>
      </c>
      <c r="AY106" s="165" t="s">
        <v>195</v>
      </c>
    </row>
    <row r="107" spans="1:65" s="16" customFormat="1">
      <c r="B107" s="198"/>
      <c r="D107" s="164" t="s">
        <v>205</v>
      </c>
      <c r="E107" s="199" t="s">
        <v>3</v>
      </c>
      <c r="F107" s="200" t="s">
        <v>430</v>
      </c>
      <c r="H107" s="201">
        <v>72.084999999999994</v>
      </c>
      <c r="I107" s="202"/>
      <c r="L107" s="198"/>
      <c r="M107" s="203"/>
      <c r="N107" s="204"/>
      <c r="O107" s="204"/>
      <c r="P107" s="204"/>
      <c r="Q107" s="204"/>
      <c r="R107" s="204"/>
      <c r="S107" s="204"/>
      <c r="T107" s="205"/>
      <c r="AT107" s="199" t="s">
        <v>205</v>
      </c>
      <c r="AU107" s="199" t="s">
        <v>82</v>
      </c>
      <c r="AV107" s="16" t="s">
        <v>201</v>
      </c>
      <c r="AW107" s="16" t="s">
        <v>33</v>
      </c>
      <c r="AX107" s="16" t="s">
        <v>80</v>
      </c>
      <c r="AY107" s="199" t="s">
        <v>195</v>
      </c>
    </row>
    <row r="108" spans="1:65" s="2" customFormat="1" ht="55.5" customHeight="1">
      <c r="A108" s="35"/>
      <c r="B108" s="143"/>
      <c r="C108" s="144" t="s">
        <v>234</v>
      </c>
      <c r="D108" s="144" t="s">
        <v>197</v>
      </c>
      <c r="E108" s="145" t="s">
        <v>1251</v>
      </c>
      <c r="F108" s="146" t="s">
        <v>1252</v>
      </c>
      <c r="G108" s="147" t="s">
        <v>200</v>
      </c>
      <c r="H108" s="148">
        <v>26.85</v>
      </c>
      <c r="I108" s="149"/>
      <c r="J108" s="150">
        <f>ROUND(I108*H108,2)</f>
        <v>0</v>
      </c>
      <c r="K108" s="151"/>
      <c r="L108" s="36"/>
      <c r="M108" s="152" t="s">
        <v>3</v>
      </c>
      <c r="N108" s="153" t="s">
        <v>43</v>
      </c>
      <c r="O108" s="56"/>
      <c r="P108" s="154">
        <f>O108*H108</f>
        <v>0</v>
      </c>
      <c r="Q108" s="154">
        <v>0</v>
      </c>
      <c r="R108" s="154">
        <f>Q108*H108</f>
        <v>0</v>
      </c>
      <c r="S108" s="154">
        <v>0</v>
      </c>
      <c r="T108" s="155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56" t="s">
        <v>201</v>
      </c>
      <c r="AT108" s="156" t="s">
        <v>197</v>
      </c>
      <c r="AU108" s="156" t="s">
        <v>82</v>
      </c>
      <c r="AY108" s="20" t="s">
        <v>195</v>
      </c>
      <c r="BE108" s="157">
        <f>IF(N108="základní",J108,0)</f>
        <v>0</v>
      </c>
      <c r="BF108" s="157">
        <f>IF(N108="snížená",J108,0)</f>
        <v>0</v>
      </c>
      <c r="BG108" s="157">
        <f>IF(N108="zákl. přenesená",J108,0)</f>
        <v>0</v>
      </c>
      <c r="BH108" s="157">
        <f>IF(N108="sníž. přenesená",J108,0)</f>
        <v>0</v>
      </c>
      <c r="BI108" s="157">
        <f>IF(N108="nulová",J108,0)</f>
        <v>0</v>
      </c>
      <c r="BJ108" s="20" t="s">
        <v>80</v>
      </c>
      <c r="BK108" s="157">
        <f>ROUND(I108*H108,2)</f>
        <v>0</v>
      </c>
      <c r="BL108" s="20" t="s">
        <v>201</v>
      </c>
      <c r="BM108" s="156" t="s">
        <v>1253</v>
      </c>
    </row>
    <row r="109" spans="1:65" s="2" customFormat="1">
      <c r="A109" s="35"/>
      <c r="B109" s="36"/>
      <c r="C109" s="35"/>
      <c r="D109" s="158" t="s">
        <v>203</v>
      </c>
      <c r="E109" s="35"/>
      <c r="F109" s="159" t="s">
        <v>1254</v>
      </c>
      <c r="G109" s="35"/>
      <c r="H109" s="35"/>
      <c r="I109" s="160"/>
      <c r="J109" s="35"/>
      <c r="K109" s="35"/>
      <c r="L109" s="36"/>
      <c r="M109" s="161"/>
      <c r="N109" s="162"/>
      <c r="O109" s="56"/>
      <c r="P109" s="56"/>
      <c r="Q109" s="56"/>
      <c r="R109" s="56"/>
      <c r="S109" s="56"/>
      <c r="T109" s="57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20" t="s">
        <v>203</v>
      </c>
      <c r="AU109" s="20" t="s">
        <v>82</v>
      </c>
    </row>
    <row r="110" spans="1:65" s="13" customFormat="1">
      <c r="B110" s="163"/>
      <c r="D110" s="164" t="s">
        <v>205</v>
      </c>
      <c r="E110" s="165" t="s">
        <v>3</v>
      </c>
      <c r="F110" s="166" t="s">
        <v>1204</v>
      </c>
      <c r="H110" s="167">
        <v>26.85</v>
      </c>
      <c r="I110" s="168"/>
      <c r="L110" s="163"/>
      <c r="M110" s="169"/>
      <c r="N110" s="170"/>
      <c r="O110" s="170"/>
      <c r="P110" s="170"/>
      <c r="Q110" s="170"/>
      <c r="R110" s="170"/>
      <c r="S110" s="170"/>
      <c r="T110" s="171"/>
      <c r="AT110" s="165" t="s">
        <v>205</v>
      </c>
      <c r="AU110" s="165" t="s">
        <v>82</v>
      </c>
      <c r="AV110" s="13" t="s">
        <v>82</v>
      </c>
      <c r="AW110" s="13" t="s">
        <v>33</v>
      </c>
      <c r="AX110" s="13" t="s">
        <v>72</v>
      </c>
      <c r="AY110" s="165" t="s">
        <v>195</v>
      </c>
    </row>
    <row r="111" spans="1:65" s="16" customFormat="1">
      <c r="B111" s="198"/>
      <c r="D111" s="164" t="s">
        <v>205</v>
      </c>
      <c r="E111" s="199" t="s">
        <v>3</v>
      </c>
      <c r="F111" s="200" t="s">
        <v>430</v>
      </c>
      <c r="H111" s="201">
        <v>26.85</v>
      </c>
      <c r="I111" s="202"/>
      <c r="L111" s="198"/>
      <c r="M111" s="203"/>
      <c r="N111" s="204"/>
      <c r="O111" s="204"/>
      <c r="P111" s="204"/>
      <c r="Q111" s="204"/>
      <c r="R111" s="204"/>
      <c r="S111" s="204"/>
      <c r="T111" s="205"/>
      <c r="AT111" s="199" t="s">
        <v>205</v>
      </c>
      <c r="AU111" s="199" t="s">
        <v>82</v>
      </c>
      <c r="AV111" s="16" t="s">
        <v>201</v>
      </c>
      <c r="AW111" s="16" t="s">
        <v>33</v>
      </c>
      <c r="AX111" s="16" t="s">
        <v>80</v>
      </c>
      <c r="AY111" s="199" t="s">
        <v>195</v>
      </c>
    </row>
    <row r="112" spans="1:65" s="2" customFormat="1" ht="37.799999999999997" customHeight="1">
      <c r="A112" s="35"/>
      <c r="B112" s="143"/>
      <c r="C112" s="144" t="s">
        <v>240</v>
      </c>
      <c r="D112" s="144" t="s">
        <v>197</v>
      </c>
      <c r="E112" s="145" t="s">
        <v>214</v>
      </c>
      <c r="F112" s="146" t="s">
        <v>215</v>
      </c>
      <c r="G112" s="147" t="s">
        <v>200</v>
      </c>
      <c r="H112" s="148">
        <v>29.681000000000001</v>
      </c>
      <c r="I112" s="149"/>
      <c r="J112" s="150">
        <f>ROUND(I112*H112,2)</f>
        <v>0</v>
      </c>
      <c r="K112" s="151"/>
      <c r="L112" s="36"/>
      <c r="M112" s="152" t="s">
        <v>3</v>
      </c>
      <c r="N112" s="153" t="s">
        <v>43</v>
      </c>
      <c r="O112" s="56"/>
      <c r="P112" s="154">
        <f>O112*H112</f>
        <v>0</v>
      </c>
      <c r="Q112" s="154">
        <v>0</v>
      </c>
      <c r="R112" s="154">
        <f>Q112*H112</f>
        <v>0</v>
      </c>
      <c r="S112" s="154">
        <v>0</v>
      </c>
      <c r="T112" s="155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56" t="s">
        <v>201</v>
      </c>
      <c r="AT112" s="156" t="s">
        <v>197</v>
      </c>
      <c r="AU112" s="156" t="s">
        <v>82</v>
      </c>
      <c r="AY112" s="20" t="s">
        <v>195</v>
      </c>
      <c r="BE112" s="157">
        <f>IF(N112="základní",J112,0)</f>
        <v>0</v>
      </c>
      <c r="BF112" s="157">
        <f>IF(N112="snížená",J112,0)</f>
        <v>0</v>
      </c>
      <c r="BG112" s="157">
        <f>IF(N112="zákl. přenesená",J112,0)</f>
        <v>0</v>
      </c>
      <c r="BH112" s="157">
        <f>IF(N112="sníž. přenesená",J112,0)</f>
        <v>0</v>
      </c>
      <c r="BI112" s="157">
        <f>IF(N112="nulová",J112,0)</f>
        <v>0</v>
      </c>
      <c r="BJ112" s="20" t="s">
        <v>80</v>
      </c>
      <c r="BK112" s="157">
        <f>ROUND(I112*H112,2)</f>
        <v>0</v>
      </c>
      <c r="BL112" s="20" t="s">
        <v>201</v>
      </c>
      <c r="BM112" s="156" t="s">
        <v>1255</v>
      </c>
    </row>
    <row r="113" spans="1:65" s="2" customFormat="1">
      <c r="A113" s="35"/>
      <c r="B113" s="36"/>
      <c r="C113" s="35"/>
      <c r="D113" s="158" t="s">
        <v>203</v>
      </c>
      <c r="E113" s="35"/>
      <c r="F113" s="159" t="s">
        <v>217</v>
      </c>
      <c r="G113" s="35"/>
      <c r="H113" s="35"/>
      <c r="I113" s="160"/>
      <c r="J113" s="35"/>
      <c r="K113" s="35"/>
      <c r="L113" s="36"/>
      <c r="M113" s="161"/>
      <c r="N113" s="162"/>
      <c r="O113" s="56"/>
      <c r="P113" s="56"/>
      <c r="Q113" s="56"/>
      <c r="R113" s="56"/>
      <c r="S113" s="56"/>
      <c r="T113" s="57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20" t="s">
        <v>203</v>
      </c>
      <c r="AU113" s="20" t="s">
        <v>82</v>
      </c>
    </row>
    <row r="114" spans="1:65" s="13" customFormat="1" ht="20.399999999999999">
      <c r="B114" s="163"/>
      <c r="D114" s="164" t="s">
        <v>205</v>
      </c>
      <c r="E114" s="165" t="s">
        <v>3</v>
      </c>
      <c r="F114" s="166" t="s">
        <v>1256</v>
      </c>
      <c r="H114" s="167">
        <v>27.491</v>
      </c>
      <c r="I114" s="168"/>
      <c r="L114" s="163"/>
      <c r="M114" s="169"/>
      <c r="N114" s="170"/>
      <c r="O114" s="170"/>
      <c r="P114" s="170"/>
      <c r="Q114" s="170"/>
      <c r="R114" s="170"/>
      <c r="S114" s="170"/>
      <c r="T114" s="171"/>
      <c r="AT114" s="165" t="s">
        <v>205</v>
      </c>
      <c r="AU114" s="165" t="s">
        <v>82</v>
      </c>
      <c r="AV114" s="13" t="s">
        <v>82</v>
      </c>
      <c r="AW114" s="13" t="s">
        <v>33</v>
      </c>
      <c r="AX114" s="13" t="s">
        <v>72</v>
      </c>
      <c r="AY114" s="165" t="s">
        <v>195</v>
      </c>
    </row>
    <row r="115" spans="1:65" s="13" customFormat="1" ht="20.399999999999999">
      <c r="B115" s="163"/>
      <c r="D115" s="164" t="s">
        <v>205</v>
      </c>
      <c r="E115" s="165" t="s">
        <v>3</v>
      </c>
      <c r="F115" s="166" t="s">
        <v>1257</v>
      </c>
      <c r="H115" s="167">
        <v>17.744</v>
      </c>
      <c r="I115" s="168"/>
      <c r="L115" s="163"/>
      <c r="M115" s="169"/>
      <c r="N115" s="170"/>
      <c r="O115" s="170"/>
      <c r="P115" s="170"/>
      <c r="Q115" s="170"/>
      <c r="R115" s="170"/>
      <c r="S115" s="170"/>
      <c r="T115" s="171"/>
      <c r="AT115" s="165" t="s">
        <v>205</v>
      </c>
      <c r="AU115" s="165" t="s">
        <v>82</v>
      </c>
      <c r="AV115" s="13" t="s">
        <v>82</v>
      </c>
      <c r="AW115" s="13" t="s">
        <v>33</v>
      </c>
      <c r="AX115" s="13" t="s">
        <v>72</v>
      </c>
      <c r="AY115" s="165" t="s">
        <v>195</v>
      </c>
    </row>
    <row r="116" spans="1:65" s="13" customFormat="1">
      <c r="B116" s="163"/>
      <c r="D116" s="164" t="s">
        <v>205</v>
      </c>
      <c r="E116" s="165" t="s">
        <v>3</v>
      </c>
      <c r="F116" s="166" t="s">
        <v>1258</v>
      </c>
      <c r="H116" s="167">
        <v>3.45</v>
      </c>
      <c r="I116" s="168"/>
      <c r="L116" s="163"/>
      <c r="M116" s="169"/>
      <c r="N116" s="170"/>
      <c r="O116" s="170"/>
      <c r="P116" s="170"/>
      <c r="Q116" s="170"/>
      <c r="R116" s="170"/>
      <c r="S116" s="170"/>
      <c r="T116" s="171"/>
      <c r="AT116" s="165" t="s">
        <v>205</v>
      </c>
      <c r="AU116" s="165" t="s">
        <v>82</v>
      </c>
      <c r="AV116" s="13" t="s">
        <v>82</v>
      </c>
      <c r="AW116" s="13" t="s">
        <v>33</v>
      </c>
      <c r="AX116" s="13" t="s">
        <v>72</v>
      </c>
      <c r="AY116" s="165" t="s">
        <v>195</v>
      </c>
    </row>
    <row r="117" spans="1:65" s="13" customFormat="1">
      <c r="B117" s="163"/>
      <c r="D117" s="164" t="s">
        <v>205</v>
      </c>
      <c r="E117" s="165" t="s">
        <v>3</v>
      </c>
      <c r="F117" s="166" t="s">
        <v>1259</v>
      </c>
      <c r="H117" s="167">
        <v>23.4</v>
      </c>
      <c r="I117" s="168"/>
      <c r="L117" s="163"/>
      <c r="M117" s="169"/>
      <c r="N117" s="170"/>
      <c r="O117" s="170"/>
      <c r="P117" s="170"/>
      <c r="Q117" s="170"/>
      <c r="R117" s="170"/>
      <c r="S117" s="170"/>
      <c r="T117" s="171"/>
      <c r="AT117" s="165" t="s">
        <v>205</v>
      </c>
      <c r="AU117" s="165" t="s">
        <v>82</v>
      </c>
      <c r="AV117" s="13" t="s">
        <v>82</v>
      </c>
      <c r="AW117" s="13" t="s">
        <v>33</v>
      </c>
      <c r="AX117" s="13" t="s">
        <v>72</v>
      </c>
      <c r="AY117" s="165" t="s">
        <v>195</v>
      </c>
    </row>
    <row r="118" spans="1:65" s="16" customFormat="1">
      <c r="B118" s="198"/>
      <c r="D118" s="164" t="s">
        <v>205</v>
      </c>
      <c r="E118" s="199" t="s">
        <v>1196</v>
      </c>
      <c r="F118" s="200" t="s">
        <v>430</v>
      </c>
      <c r="H118" s="201">
        <v>72.085000000000008</v>
      </c>
      <c r="I118" s="202"/>
      <c r="L118" s="198"/>
      <c r="M118" s="203"/>
      <c r="N118" s="204"/>
      <c r="O118" s="204"/>
      <c r="P118" s="204"/>
      <c r="Q118" s="204"/>
      <c r="R118" s="204"/>
      <c r="S118" s="204"/>
      <c r="T118" s="205"/>
      <c r="AT118" s="199" t="s">
        <v>205</v>
      </c>
      <c r="AU118" s="199" t="s">
        <v>82</v>
      </c>
      <c r="AV118" s="16" t="s">
        <v>201</v>
      </c>
      <c r="AW118" s="16" t="s">
        <v>33</v>
      </c>
      <c r="AX118" s="16" t="s">
        <v>72</v>
      </c>
      <c r="AY118" s="199" t="s">
        <v>195</v>
      </c>
    </row>
    <row r="119" spans="1:65" s="13" customFormat="1">
      <c r="B119" s="163"/>
      <c r="D119" s="164" t="s">
        <v>205</v>
      </c>
      <c r="E119" s="165" t="s">
        <v>3</v>
      </c>
      <c r="F119" s="166" t="s">
        <v>1258</v>
      </c>
      <c r="H119" s="167">
        <v>3.45</v>
      </c>
      <c r="I119" s="168"/>
      <c r="L119" s="163"/>
      <c r="M119" s="169"/>
      <c r="N119" s="170"/>
      <c r="O119" s="170"/>
      <c r="P119" s="170"/>
      <c r="Q119" s="170"/>
      <c r="R119" s="170"/>
      <c r="S119" s="170"/>
      <c r="T119" s="171"/>
      <c r="AT119" s="165" t="s">
        <v>205</v>
      </c>
      <c r="AU119" s="165" t="s">
        <v>82</v>
      </c>
      <c r="AV119" s="13" t="s">
        <v>82</v>
      </c>
      <c r="AW119" s="13" t="s">
        <v>33</v>
      </c>
      <c r="AX119" s="13" t="s">
        <v>72</v>
      </c>
      <c r="AY119" s="165" t="s">
        <v>195</v>
      </c>
    </row>
    <row r="120" spans="1:65" s="13" customFormat="1">
      <c r="B120" s="163"/>
      <c r="D120" s="164" t="s">
        <v>205</v>
      </c>
      <c r="E120" s="165" t="s">
        <v>3</v>
      </c>
      <c r="F120" s="166" t="s">
        <v>1259</v>
      </c>
      <c r="H120" s="167">
        <v>23.4</v>
      </c>
      <c r="I120" s="168"/>
      <c r="L120" s="163"/>
      <c r="M120" s="169"/>
      <c r="N120" s="170"/>
      <c r="O120" s="170"/>
      <c r="P120" s="170"/>
      <c r="Q120" s="170"/>
      <c r="R120" s="170"/>
      <c r="S120" s="170"/>
      <c r="T120" s="171"/>
      <c r="AT120" s="165" t="s">
        <v>205</v>
      </c>
      <c r="AU120" s="165" t="s">
        <v>82</v>
      </c>
      <c r="AV120" s="13" t="s">
        <v>82</v>
      </c>
      <c r="AW120" s="13" t="s">
        <v>33</v>
      </c>
      <c r="AX120" s="13" t="s">
        <v>72</v>
      </c>
      <c r="AY120" s="165" t="s">
        <v>195</v>
      </c>
    </row>
    <row r="121" spans="1:65" s="16" customFormat="1">
      <c r="B121" s="198"/>
      <c r="D121" s="164" t="s">
        <v>205</v>
      </c>
      <c r="E121" s="199" t="s">
        <v>1204</v>
      </c>
      <c r="F121" s="200" t="s">
        <v>430</v>
      </c>
      <c r="H121" s="201">
        <v>26.849999999999998</v>
      </c>
      <c r="I121" s="202"/>
      <c r="L121" s="198"/>
      <c r="M121" s="203"/>
      <c r="N121" s="204"/>
      <c r="O121" s="204"/>
      <c r="P121" s="204"/>
      <c r="Q121" s="204"/>
      <c r="R121" s="204"/>
      <c r="S121" s="204"/>
      <c r="T121" s="205"/>
      <c r="AT121" s="199" t="s">
        <v>205</v>
      </c>
      <c r="AU121" s="199" t="s">
        <v>82</v>
      </c>
      <c r="AV121" s="16" t="s">
        <v>201</v>
      </c>
      <c r="AW121" s="16" t="s">
        <v>33</v>
      </c>
      <c r="AX121" s="16" t="s">
        <v>72</v>
      </c>
      <c r="AY121" s="199" t="s">
        <v>195</v>
      </c>
    </row>
    <row r="122" spans="1:65" s="13" customFormat="1">
      <c r="B122" s="163"/>
      <c r="D122" s="164" t="s">
        <v>205</v>
      </c>
      <c r="E122" s="165" t="s">
        <v>3</v>
      </c>
      <c r="F122" s="166" t="s">
        <v>1260</v>
      </c>
      <c r="H122" s="167">
        <v>29.681000000000001</v>
      </c>
      <c r="I122" s="168"/>
      <c r="L122" s="163"/>
      <c r="M122" s="169"/>
      <c r="N122" s="170"/>
      <c r="O122" s="170"/>
      <c r="P122" s="170"/>
      <c r="Q122" s="170"/>
      <c r="R122" s="170"/>
      <c r="S122" s="170"/>
      <c r="T122" s="171"/>
      <c r="AT122" s="165" t="s">
        <v>205</v>
      </c>
      <c r="AU122" s="165" t="s">
        <v>82</v>
      </c>
      <c r="AV122" s="13" t="s">
        <v>82</v>
      </c>
      <c r="AW122" s="13" t="s">
        <v>33</v>
      </c>
      <c r="AX122" s="13" t="s">
        <v>72</v>
      </c>
      <c r="AY122" s="165" t="s">
        <v>195</v>
      </c>
    </row>
    <row r="123" spans="1:65" s="16" customFormat="1">
      <c r="B123" s="198"/>
      <c r="D123" s="164" t="s">
        <v>205</v>
      </c>
      <c r="E123" s="199" t="s">
        <v>3</v>
      </c>
      <c r="F123" s="200" t="s">
        <v>430</v>
      </c>
      <c r="H123" s="201">
        <v>29.681000000000001</v>
      </c>
      <c r="I123" s="202"/>
      <c r="L123" s="198"/>
      <c r="M123" s="203"/>
      <c r="N123" s="204"/>
      <c r="O123" s="204"/>
      <c r="P123" s="204"/>
      <c r="Q123" s="204"/>
      <c r="R123" s="204"/>
      <c r="S123" s="204"/>
      <c r="T123" s="205"/>
      <c r="AT123" s="199" t="s">
        <v>205</v>
      </c>
      <c r="AU123" s="199" t="s">
        <v>82</v>
      </c>
      <c r="AV123" s="16" t="s">
        <v>201</v>
      </c>
      <c r="AW123" s="16" t="s">
        <v>33</v>
      </c>
      <c r="AX123" s="16" t="s">
        <v>80</v>
      </c>
      <c r="AY123" s="199" t="s">
        <v>195</v>
      </c>
    </row>
    <row r="124" spans="1:65" s="2" customFormat="1" ht="37.799999999999997" customHeight="1">
      <c r="A124" s="35"/>
      <c r="B124" s="143"/>
      <c r="C124" s="144" t="s">
        <v>247</v>
      </c>
      <c r="D124" s="144" t="s">
        <v>197</v>
      </c>
      <c r="E124" s="145" t="s">
        <v>1261</v>
      </c>
      <c r="F124" s="146" t="s">
        <v>1262</v>
      </c>
      <c r="G124" s="147" t="s">
        <v>262</v>
      </c>
      <c r="H124" s="148">
        <v>45</v>
      </c>
      <c r="I124" s="149"/>
      <c r="J124" s="150">
        <f>ROUND(I124*H124,2)</f>
        <v>0</v>
      </c>
      <c r="K124" s="151"/>
      <c r="L124" s="36"/>
      <c r="M124" s="152" t="s">
        <v>3</v>
      </c>
      <c r="N124" s="153" t="s">
        <v>43</v>
      </c>
      <c r="O124" s="56"/>
      <c r="P124" s="154">
        <f>O124*H124</f>
        <v>0</v>
      </c>
      <c r="Q124" s="154">
        <v>8.4000000000000003E-4</v>
      </c>
      <c r="R124" s="154">
        <f>Q124*H124</f>
        <v>3.78E-2</v>
      </c>
      <c r="S124" s="154">
        <v>0</v>
      </c>
      <c r="T124" s="155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56" t="s">
        <v>201</v>
      </c>
      <c r="AT124" s="156" t="s">
        <v>197</v>
      </c>
      <c r="AU124" s="156" t="s">
        <v>82</v>
      </c>
      <c r="AY124" s="20" t="s">
        <v>195</v>
      </c>
      <c r="BE124" s="157">
        <f>IF(N124="základní",J124,0)</f>
        <v>0</v>
      </c>
      <c r="BF124" s="157">
        <f>IF(N124="snížená",J124,0)</f>
        <v>0</v>
      </c>
      <c r="BG124" s="157">
        <f>IF(N124="zákl. přenesená",J124,0)</f>
        <v>0</v>
      </c>
      <c r="BH124" s="157">
        <f>IF(N124="sníž. přenesená",J124,0)</f>
        <v>0</v>
      </c>
      <c r="BI124" s="157">
        <f>IF(N124="nulová",J124,0)</f>
        <v>0</v>
      </c>
      <c r="BJ124" s="20" t="s">
        <v>80</v>
      </c>
      <c r="BK124" s="157">
        <f>ROUND(I124*H124,2)</f>
        <v>0</v>
      </c>
      <c r="BL124" s="20" t="s">
        <v>201</v>
      </c>
      <c r="BM124" s="156" t="s">
        <v>1263</v>
      </c>
    </row>
    <row r="125" spans="1:65" s="2" customFormat="1">
      <c r="A125" s="35"/>
      <c r="B125" s="36"/>
      <c r="C125" s="35"/>
      <c r="D125" s="158" t="s">
        <v>203</v>
      </c>
      <c r="E125" s="35"/>
      <c r="F125" s="159" t="s">
        <v>1264</v>
      </c>
      <c r="G125" s="35"/>
      <c r="H125" s="35"/>
      <c r="I125" s="160"/>
      <c r="J125" s="35"/>
      <c r="K125" s="35"/>
      <c r="L125" s="36"/>
      <c r="M125" s="161"/>
      <c r="N125" s="162"/>
      <c r="O125" s="56"/>
      <c r="P125" s="56"/>
      <c r="Q125" s="56"/>
      <c r="R125" s="56"/>
      <c r="S125" s="56"/>
      <c r="T125" s="57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20" t="s">
        <v>203</v>
      </c>
      <c r="AU125" s="20" t="s">
        <v>82</v>
      </c>
    </row>
    <row r="126" spans="1:65" s="13" customFormat="1">
      <c r="B126" s="163"/>
      <c r="D126" s="164" t="s">
        <v>205</v>
      </c>
      <c r="E126" s="165" t="s">
        <v>3</v>
      </c>
      <c r="F126" s="166" t="s">
        <v>1265</v>
      </c>
      <c r="H126" s="167">
        <v>6</v>
      </c>
      <c r="I126" s="168"/>
      <c r="L126" s="163"/>
      <c r="M126" s="169"/>
      <c r="N126" s="170"/>
      <c r="O126" s="170"/>
      <c r="P126" s="170"/>
      <c r="Q126" s="170"/>
      <c r="R126" s="170"/>
      <c r="S126" s="170"/>
      <c r="T126" s="171"/>
      <c r="AT126" s="165" t="s">
        <v>205</v>
      </c>
      <c r="AU126" s="165" t="s">
        <v>82</v>
      </c>
      <c r="AV126" s="13" t="s">
        <v>82</v>
      </c>
      <c r="AW126" s="13" t="s">
        <v>33</v>
      </c>
      <c r="AX126" s="13" t="s">
        <v>72</v>
      </c>
      <c r="AY126" s="165" t="s">
        <v>195</v>
      </c>
    </row>
    <row r="127" spans="1:65" s="13" customFormat="1">
      <c r="B127" s="163"/>
      <c r="D127" s="164" t="s">
        <v>205</v>
      </c>
      <c r="E127" s="165" t="s">
        <v>3</v>
      </c>
      <c r="F127" s="166" t="s">
        <v>1266</v>
      </c>
      <c r="H127" s="167">
        <v>39</v>
      </c>
      <c r="I127" s="168"/>
      <c r="L127" s="163"/>
      <c r="M127" s="169"/>
      <c r="N127" s="170"/>
      <c r="O127" s="170"/>
      <c r="P127" s="170"/>
      <c r="Q127" s="170"/>
      <c r="R127" s="170"/>
      <c r="S127" s="170"/>
      <c r="T127" s="171"/>
      <c r="AT127" s="165" t="s">
        <v>205</v>
      </c>
      <c r="AU127" s="165" t="s">
        <v>82</v>
      </c>
      <c r="AV127" s="13" t="s">
        <v>82</v>
      </c>
      <c r="AW127" s="13" t="s">
        <v>33</v>
      </c>
      <c r="AX127" s="13" t="s">
        <v>72</v>
      </c>
      <c r="AY127" s="165" t="s">
        <v>195</v>
      </c>
    </row>
    <row r="128" spans="1:65" s="16" customFormat="1">
      <c r="B128" s="198"/>
      <c r="D128" s="164" t="s">
        <v>205</v>
      </c>
      <c r="E128" s="199" t="s">
        <v>3</v>
      </c>
      <c r="F128" s="200" t="s">
        <v>430</v>
      </c>
      <c r="H128" s="201">
        <v>45</v>
      </c>
      <c r="I128" s="202"/>
      <c r="L128" s="198"/>
      <c r="M128" s="203"/>
      <c r="N128" s="204"/>
      <c r="O128" s="204"/>
      <c r="P128" s="204"/>
      <c r="Q128" s="204"/>
      <c r="R128" s="204"/>
      <c r="S128" s="204"/>
      <c r="T128" s="205"/>
      <c r="AT128" s="199" t="s">
        <v>205</v>
      </c>
      <c r="AU128" s="199" t="s">
        <v>82</v>
      </c>
      <c r="AV128" s="16" t="s">
        <v>201</v>
      </c>
      <c r="AW128" s="16" t="s">
        <v>33</v>
      </c>
      <c r="AX128" s="16" t="s">
        <v>80</v>
      </c>
      <c r="AY128" s="199" t="s">
        <v>195</v>
      </c>
    </row>
    <row r="129" spans="1:65" s="2" customFormat="1" ht="44.25" customHeight="1">
      <c r="A129" s="35"/>
      <c r="B129" s="143"/>
      <c r="C129" s="144" t="s">
        <v>253</v>
      </c>
      <c r="D129" s="144" t="s">
        <v>197</v>
      </c>
      <c r="E129" s="145" t="s">
        <v>1267</v>
      </c>
      <c r="F129" s="146" t="s">
        <v>1268</v>
      </c>
      <c r="G129" s="147" t="s">
        <v>262</v>
      </c>
      <c r="H129" s="148">
        <v>45</v>
      </c>
      <c r="I129" s="149"/>
      <c r="J129" s="150">
        <f>ROUND(I129*H129,2)</f>
        <v>0</v>
      </c>
      <c r="K129" s="151"/>
      <c r="L129" s="36"/>
      <c r="M129" s="152" t="s">
        <v>3</v>
      </c>
      <c r="N129" s="153" t="s">
        <v>43</v>
      </c>
      <c r="O129" s="56"/>
      <c r="P129" s="154">
        <f>O129*H129</f>
        <v>0</v>
      </c>
      <c r="Q129" s="154">
        <v>0</v>
      </c>
      <c r="R129" s="154">
        <f>Q129*H129</f>
        <v>0</v>
      </c>
      <c r="S129" s="154">
        <v>0</v>
      </c>
      <c r="T129" s="15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56" t="s">
        <v>201</v>
      </c>
      <c r="AT129" s="156" t="s">
        <v>197</v>
      </c>
      <c r="AU129" s="156" t="s">
        <v>82</v>
      </c>
      <c r="AY129" s="20" t="s">
        <v>195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20" t="s">
        <v>80</v>
      </c>
      <c r="BK129" s="157">
        <f>ROUND(I129*H129,2)</f>
        <v>0</v>
      </c>
      <c r="BL129" s="20" t="s">
        <v>201</v>
      </c>
      <c r="BM129" s="156" t="s">
        <v>1269</v>
      </c>
    </row>
    <row r="130" spans="1:65" s="2" customFormat="1">
      <c r="A130" s="35"/>
      <c r="B130" s="36"/>
      <c r="C130" s="35"/>
      <c r="D130" s="158" t="s">
        <v>203</v>
      </c>
      <c r="E130" s="35"/>
      <c r="F130" s="159" t="s">
        <v>1270</v>
      </c>
      <c r="G130" s="35"/>
      <c r="H130" s="35"/>
      <c r="I130" s="160"/>
      <c r="J130" s="35"/>
      <c r="K130" s="35"/>
      <c r="L130" s="36"/>
      <c r="M130" s="161"/>
      <c r="N130" s="162"/>
      <c r="O130" s="56"/>
      <c r="P130" s="56"/>
      <c r="Q130" s="56"/>
      <c r="R130" s="56"/>
      <c r="S130" s="56"/>
      <c r="T130" s="57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20" t="s">
        <v>203</v>
      </c>
      <c r="AU130" s="20" t="s">
        <v>82</v>
      </c>
    </row>
    <row r="131" spans="1:65" s="13" customFormat="1">
      <c r="B131" s="163"/>
      <c r="D131" s="164" t="s">
        <v>205</v>
      </c>
      <c r="E131" s="165" t="s">
        <v>3</v>
      </c>
      <c r="F131" s="166" t="s">
        <v>1265</v>
      </c>
      <c r="H131" s="167">
        <v>6</v>
      </c>
      <c r="I131" s="168"/>
      <c r="L131" s="163"/>
      <c r="M131" s="169"/>
      <c r="N131" s="170"/>
      <c r="O131" s="170"/>
      <c r="P131" s="170"/>
      <c r="Q131" s="170"/>
      <c r="R131" s="170"/>
      <c r="S131" s="170"/>
      <c r="T131" s="171"/>
      <c r="AT131" s="165" t="s">
        <v>205</v>
      </c>
      <c r="AU131" s="165" t="s">
        <v>82</v>
      </c>
      <c r="AV131" s="13" t="s">
        <v>82</v>
      </c>
      <c r="AW131" s="13" t="s">
        <v>33</v>
      </c>
      <c r="AX131" s="13" t="s">
        <v>72</v>
      </c>
      <c r="AY131" s="165" t="s">
        <v>195</v>
      </c>
    </row>
    <row r="132" spans="1:65" s="13" customFormat="1">
      <c r="B132" s="163"/>
      <c r="D132" s="164" t="s">
        <v>205</v>
      </c>
      <c r="E132" s="165" t="s">
        <v>3</v>
      </c>
      <c r="F132" s="166" t="s">
        <v>1266</v>
      </c>
      <c r="H132" s="167">
        <v>39</v>
      </c>
      <c r="I132" s="168"/>
      <c r="L132" s="163"/>
      <c r="M132" s="169"/>
      <c r="N132" s="170"/>
      <c r="O132" s="170"/>
      <c r="P132" s="170"/>
      <c r="Q132" s="170"/>
      <c r="R132" s="170"/>
      <c r="S132" s="170"/>
      <c r="T132" s="171"/>
      <c r="AT132" s="165" t="s">
        <v>205</v>
      </c>
      <c r="AU132" s="165" t="s">
        <v>82</v>
      </c>
      <c r="AV132" s="13" t="s">
        <v>82</v>
      </c>
      <c r="AW132" s="13" t="s">
        <v>33</v>
      </c>
      <c r="AX132" s="13" t="s">
        <v>72</v>
      </c>
      <c r="AY132" s="165" t="s">
        <v>195</v>
      </c>
    </row>
    <row r="133" spans="1:65" s="16" customFormat="1">
      <c r="B133" s="198"/>
      <c r="D133" s="164" t="s">
        <v>205</v>
      </c>
      <c r="E133" s="199" t="s">
        <v>3</v>
      </c>
      <c r="F133" s="200" t="s">
        <v>430</v>
      </c>
      <c r="H133" s="201">
        <v>45</v>
      </c>
      <c r="I133" s="202"/>
      <c r="L133" s="198"/>
      <c r="M133" s="203"/>
      <c r="N133" s="204"/>
      <c r="O133" s="204"/>
      <c r="P133" s="204"/>
      <c r="Q133" s="204"/>
      <c r="R133" s="204"/>
      <c r="S133" s="204"/>
      <c r="T133" s="205"/>
      <c r="AT133" s="199" t="s">
        <v>205</v>
      </c>
      <c r="AU133" s="199" t="s">
        <v>82</v>
      </c>
      <c r="AV133" s="16" t="s">
        <v>201</v>
      </c>
      <c r="AW133" s="16" t="s">
        <v>33</v>
      </c>
      <c r="AX133" s="16" t="s">
        <v>80</v>
      </c>
      <c r="AY133" s="199" t="s">
        <v>195</v>
      </c>
    </row>
    <row r="134" spans="1:65" s="2" customFormat="1" ht="62.7" customHeight="1">
      <c r="A134" s="35"/>
      <c r="B134" s="143"/>
      <c r="C134" s="144" t="s">
        <v>259</v>
      </c>
      <c r="D134" s="144" t="s">
        <v>197</v>
      </c>
      <c r="E134" s="145" t="s">
        <v>1271</v>
      </c>
      <c r="F134" s="146" t="s">
        <v>1272</v>
      </c>
      <c r="G134" s="147" t="s">
        <v>200</v>
      </c>
      <c r="H134" s="148">
        <v>98.935000000000002</v>
      </c>
      <c r="I134" s="149"/>
      <c r="J134" s="150">
        <f>ROUND(I134*H134,2)</f>
        <v>0</v>
      </c>
      <c r="K134" s="151"/>
      <c r="L134" s="36"/>
      <c r="M134" s="152" t="s">
        <v>3</v>
      </c>
      <c r="N134" s="153" t="s">
        <v>43</v>
      </c>
      <c r="O134" s="56"/>
      <c r="P134" s="154">
        <f>O134*H134</f>
        <v>0</v>
      </c>
      <c r="Q134" s="154">
        <v>0</v>
      </c>
      <c r="R134" s="154">
        <f>Q134*H134</f>
        <v>0</v>
      </c>
      <c r="S134" s="154">
        <v>0</v>
      </c>
      <c r="T134" s="15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56" t="s">
        <v>201</v>
      </c>
      <c r="AT134" s="156" t="s">
        <v>197</v>
      </c>
      <c r="AU134" s="156" t="s">
        <v>82</v>
      </c>
      <c r="AY134" s="20" t="s">
        <v>195</v>
      </c>
      <c r="BE134" s="157">
        <f>IF(N134="základní",J134,0)</f>
        <v>0</v>
      </c>
      <c r="BF134" s="157">
        <f>IF(N134="snížená",J134,0)</f>
        <v>0</v>
      </c>
      <c r="BG134" s="157">
        <f>IF(N134="zákl. přenesená",J134,0)</f>
        <v>0</v>
      </c>
      <c r="BH134" s="157">
        <f>IF(N134="sníž. přenesená",J134,0)</f>
        <v>0</v>
      </c>
      <c r="BI134" s="157">
        <f>IF(N134="nulová",J134,0)</f>
        <v>0</v>
      </c>
      <c r="BJ134" s="20" t="s">
        <v>80</v>
      </c>
      <c r="BK134" s="157">
        <f>ROUND(I134*H134,2)</f>
        <v>0</v>
      </c>
      <c r="BL134" s="20" t="s">
        <v>201</v>
      </c>
      <c r="BM134" s="156" t="s">
        <v>1273</v>
      </c>
    </row>
    <row r="135" spans="1:65" s="2" customFormat="1">
      <c r="A135" s="35"/>
      <c r="B135" s="36"/>
      <c r="C135" s="35"/>
      <c r="D135" s="158" t="s">
        <v>203</v>
      </c>
      <c r="E135" s="35"/>
      <c r="F135" s="159" t="s">
        <v>1274</v>
      </c>
      <c r="G135" s="35"/>
      <c r="H135" s="35"/>
      <c r="I135" s="160"/>
      <c r="J135" s="35"/>
      <c r="K135" s="35"/>
      <c r="L135" s="36"/>
      <c r="M135" s="161"/>
      <c r="N135" s="162"/>
      <c r="O135" s="56"/>
      <c r="P135" s="56"/>
      <c r="Q135" s="56"/>
      <c r="R135" s="56"/>
      <c r="S135" s="56"/>
      <c r="T135" s="57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20" t="s">
        <v>203</v>
      </c>
      <c r="AU135" s="20" t="s">
        <v>82</v>
      </c>
    </row>
    <row r="136" spans="1:65" s="13" customFormat="1">
      <c r="B136" s="163"/>
      <c r="D136" s="164" t="s">
        <v>205</v>
      </c>
      <c r="E136" s="165" t="s">
        <v>3</v>
      </c>
      <c r="F136" s="166" t="s">
        <v>1275</v>
      </c>
      <c r="H136" s="167">
        <v>98.935000000000002</v>
      </c>
      <c r="I136" s="168"/>
      <c r="L136" s="163"/>
      <c r="M136" s="169"/>
      <c r="N136" s="170"/>
      <c r="O136" s="170"/>
      <c r="P136" s="170"/>
      <c r="Q136" s="170"/>
      <c r="R136" s="170"/>
      <c r="S136" s="170"/>
      <c r="T136" s="171"/>
      <c r="AT136" s="165" t="s">
        <v>205</v>
      </c>
      <c r="AU136" s="165" t="s">
        <v>82</v>
      </c>
      <c r="AV136" s="13" t="s">
        <v>82</v>
      </c>
      <c r="AW136" s="13" t="s">
        <v>33</v>
      </c>
      <c r="AX136" s="13" t="s">
        <v>72</v>
      </c>
      <c r="AY136" s="165" t="s">
        <v>195</v>
      </c>
    </row>
    <row r="137" spans="1:65" s="16" customFormat="1">
      <c r="B137" s="198"/>
      <c r="D137" s="164" t="s">
        <v>205</v>
      </c>
      <c r="E137" s="199" t="s">
        <v>3</v>
      </c>
      <c r="F137" s="200" t="s">
        <v>430</v>
      </c>
      <c r="H137" s="201">
        <v>98.935000000000002</v>
      </c>
      <c r="I137" s="202"/>
      <c r="L137" s="198"/>
      <c r="M137" s="203"/>
      <c r="N137" s="204"/>
      <c r="O137" s="204"/>
      <c r="P137" s="204"/>
      <c r="Q137" s="204"/>
      <c r="R137" s="204"/>
      <c r="S137" s="204"/>
      <c r="T137" s="205"/>
      <c r="AT137" s="199" t="s">
        <v>205</v>
      </c>
      <c r="AU137" s="199" t="s">
        <v>82</v>
      </c>
      <c r="AV137" s="16" t="s">
        <v>201</v>
      </c>
      <c r="AW137" s="16" t="s">
        <v>33</v>
      </c>
      <c r="AX137" s="16" t="s">
        <v>80</v>
      </c>
      <c r="AY137" s="199" t="s">
        <v>195</v>
      </c>
    </row>
    <row r="138" spans="1:65" s="2" customFormat="1" ht="66.75" customHeight="1">
      <c r="A138" s="35"/>
      <c r="B138" s="143"/>
      <c r="C138" s="144" t="s">
        <v>9</v>
      </c>
      <c r="D138" s="144" t="s">
        <v>197</v>
      </c>
      <c r="E138" s="145" t="s">
        <v>1276</v>
      </c>
      <c r="F138" s="146" t="s">
        <v>1277</v>
      </c>
      <c r="G138" s="147" t="s">
        <v>200</v>
      </c>
      <c r="H138" s="148">
        <v>197.87</v>
      </c>
      <c r="I138" s="149"/>
      <c r="J138" s="150">
        <f>ROUND(I138*H138,2)</f>
        <v>0</v>
      </c>
      <c r="K138" s="151"/>
      <c r="L138" s="36"/>
      <c r="M138" s="152" t="s">
        <v>3</v>
      </c>
      <c r="N138" s="153" t="s">
        <v>43</v>
      </c>
      <c r="O138" s="56"/>
      <c r="P138" s="154">
        <f>O138*H138</f>
        <v>0</v>
      </c>
      <c r="Q138" s="154">
        <v>0</v>
      </c>
      <c r="R138" s="154">
        <f>Q138*H138</f>
        <v>0</v>
      </c>
      <c r="S138" s="154">
        <v>0</v>
      </c>
      <c r="T138" s="15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56" t="s">
        <v>201</v>
      </c>
      <c r="AT138" s="156" t="s">
        <v>197</v>
      </c>
      <c r="AU138" s="156" t="s">
        <v>82</v>
      </c>
      <c r="AY138" s="20" t="s">
        <v>195</v>
      </c>
      <c r="BE138" s="157">
        <f>IF(N138="základní",J138,0)</f>
        <v>0</v>
      </c>
      <c r="BF138" s="157">
        <f>IF(N138="snížená",J138,0)</f>
        <v>0</v>
      </c>
      <c r="BG138" s="157">
        <f>IF(N138="zákl. přenesená",J138,0)</f>
        <v>0</v>
      </c>
      <c r="BH138" s="157">
        <f>IF(N138="sníž. přenesená",J138,0)</f>
        <v>0</v>
      </c>
      <c r="BI138" s="157">
        <f>IF(N138="nulová",J138,0)</f>
        <v>0</v>
      </c>
      <c r="BJ138" s="20" t="s">
        <v>80</v>
      </c>
      <c r="BK138" s="157">
        <f>ROUND(I138*H138,2)</f>
        <v>0</v>
      </c>
      <c r="BL138" s="20" t="s">
        <v>201</v>
      </c>
      <c r="BM138" s="156" t="s">
        <v>1278</v>
      </c>
    </row>
    <row r="139" spans="1:65" s="2" customFormat="1">
      <c r="A139" s="35"/>
      <c r="B139" s="36"/>
      <c r="C139" s="35"/>
      <c r="D139" s="158" t="s">
        <v>203</v>
      </c>
      <c r="E139" s="35"/>
      <c r="F139" s="159" t="s">
        <v>1279</v>
      </c>
      <c r="G139" s="35"/>
      <c r="H139" s="35"/>
      <c r="I139" s="160"/>
      <c r="J139" s="35"/>
      <c r="K139" s="35"/>
      <c r="L139" s="36"/>
      <c r="M139" s="161"/>
      <c r="N139" s="162"/>
      <c r="O139" s="56"/>
      <c r="P139" s="56"/>
      <c r="Q139" s="56"/>
      <c r="R139" s="56"/>
      <c r="S139" s="56"/>
      <c r="T139" s="57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20" t="s">
        <v>203</v>
      </c>
      <c r="AU139" s="20" t="s">
        <v>82</v>
      </c>
    </row>
    <row r="140" spans="1:65" s="13" customFormat="1" ht="20.399999999999999">
      <c r="B140" s="163"/>
      <c r="D140" s="164" t="s">
        <v>205</v>
      </c>
      <c r="E140" s="165" t="s">
        <v>3</v>
      </c>
      <c r="F140" s="166" t="s">
        <v>1280</v>
      </c>
      <c r="H140" s="167">
        <v>197.87</v>
      </c>
      <c r="I140" s="168"/>
      <c r="L140" s="163"/>
      <c r="M140" s="169"/>
      <c r="N140" s="170"/>
      <c r="O140" s="170"/>
      <c r="P140" s="170"/>
      <c r="Q140" s="170"/>
      <c r="R140" s="170"/>
      <c r="S140" s="170"/>
      <c r="T140" s="171"/>
      <c r="AT140" s="165" t="s">
        <v>205</v>
      </c>
      <c r="AU140" s="165" t="s">
        <v>82</v>
      </c>
      <c r="AV140" s="13" t="s">
        <v>82</v>
      </c>
      <c r="AW140" s="13" t="s">
        <v>33</v>
      </c>
      <c r="AX140" s="13" t="s">
        <v>72</v>
      </c>
      <c r="AY140" s="165" t="s">
        <v>195</v>
      </c>
    </row>
    <row r="141" spans="1:65" s="16" customFormat="1">
      <c r="B141" s="198"/>
      <c r="D141" s="164" t="s">
        <v>205</v>
      </c>
      <c r="E141" s="199" t="s">
        <v>3</v>
      </c>
      <c r="F141" s="200" t="s">
        <v>430</v>
      </c>
      <c r="H141" s="201">
        <v>197.87</v>
      </c>
      <c r="I141" s="202"/>
      <c r="L141" s="198"/>
      <c r="M141" s="203"/>
      <c r="N141" s="204"/>
      <c r="O141" s="204"/>
      <c r="P141" s="204"/>
      <c r="Q141" s="204"/>
      <c r="R141" s="204"/>
      <c r="S141" s="204"/>
      <c r="T141" s="205"/>
      <c r="AT141" s="199" t="s">
        <v>205</v>
      </c>
      <c r="AU141" s="199" t="s">
        <v>82</v>
      </c>
      <c r="AV141" s="16" t="s">
        <v>201</v>
      </c>
      <c r="AW141" s="16" t="s">
        <v>33</v>
      </c>
      <c r="AX141" s="16" t="s">
        <v>80</v>
      </c>
      <c r="AY141" s="199" t="s">
        <v>195</v>
      </c>
    </row>
    <row r="142" spans="1:65" s="2" customFormat="1" ht="44.25" customHeight="1">
      <c r="A142" s="35"/>
      <c r="B142" s="143"/>
      <c r="C142" s="144" t="s">
        <v>271</v>
      </c>
      <c r="D142" s="144" t="s">
        <v>197</v>
      </c>
      <c r="E142" s="145" t="s">
        <v>1281</v>
      </c>
      <c r="F142" s="146" t="s">
        <v>1282</v>
      </c>
      <c r="G142" s="147" t="s">
        <v>230</v>
      </c>
      <c r="H142" s="148">
        <v>165.221</v>
      </c>
      <c r="I142" s="149"/>
      <c r="J142" s="150">
        <f>ROUND(I142*H142,2)</f>
        <v>0</v>
      </c>
      <c r="K142" s="151"/>
      <c r="L142" s="36"/>
      <c r="M142" s="152" t="s">
        <v>3</v>
      </c>
      <c r="N142" s="153" t="s">
        <v>43</v>
      </c>
      <c r="O142" s="56"/>
      <c r="P142" s="154">
        <f>O142*H142</f>
        <v>0</v>
      </c>
      <c r="Q142" s="154">
        <v>0</v>
      </c>
      <c r="R142" s="154">
        <f>Q142*H142</f>
        <v>0</v>
      </c>
      <c r="S142" s="154">
        <v>0</v>
      </c>
      <c r="T142" s="15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56" t="s">
        <v>201</v>
      </c>
      <c r="AT142" s="156" t="s">
        <v>197</v>
      </c>
      <c r="AU142" s="156" t="s">
        <v>82</v>
      </c>
      <c r="AY142" s="20" t="s">
        <v>195</v>
      </c>
      <c r="BE142" s="157">
        <f>IF(N142="základní",J142,0)</f>
        <v>0</v>
      </c>
      <c r="BF142" s="157">
        <f>IF(N142="snížená",J142,0)</f>
        <v>0</v>
      </c>
      <c r="BG142" s="157">
        <f>IF(N142="zákl. přenesená",J142,0)</f>
        <v>0</v>
      </c>
      <c r="BH142" s="157">
        <f>IF(N142="sníž. přenesená",J142,0)</f>
        <v>0</v>
      </c>
      <c r="BI142" s="157">
        <f>IF(N142="nulová",J142,0)</f>
        <v>0</v>
      </c>
      <c r="BJ142" s="20" t="s">
        <v>80</v>
      </c>
      <c r="BK142" s="157">
        <f>ROUND(I142*H142,2)</f>
        <v>0</v>
      </c>
      <c r="BL142" s="20" t="s">
        <v>201</v>
      </c>
      <c r="BM142" s="156" t="s">
        <v>1283</v>
      </c>
    </row>
    <row r="143" spans="1:65" s="2" customFormat="1">
      <c r="A143" s="35"/>
      <c r="B143" s="36"/>
      <c r="C143" s="35"/>
      <c r="D143" s="158" t="s">
        <v>203</v>
      </c>
      <c r="E143" s="35"/>
      <c r="F143" s="159" t="s">
        <v>1284</v>
      </c>
      <c r="G143" s="35"/>
      <c r="H143" s="35"/>
      <c r="I143" s="160"/>
      <c r="J143" s="35"/>
      <c r="K143" s="35"/>
      <c r="L143" s="36"/>
      <c r="M143" s="161"/>
      <c r="N143" s="162"/>
      <c r="O143" s="56"/>
      <c r="P143" s="56"/>
      <c r="Q143" s="56"/>
      <c r="R143" s="56"/>
      <c r="S143" s="56"/>
      <c r="T143" s="57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20" t="s">
        <v>203</v>
      </c>
      <c r="AU143" s="20" t="s">
        <v>82</v>
      </c>
    </row>
    <row r="144" spans="1:65" s="13" customFormat="1">
      <c r="B144" s="163"/>
      <c r="D144" s="164" t="s">
        <v>205</v>
      </c>
      <c r="E144" s="165" t="s">
        <v>3</v>
      </c>
      <c r="F144" s="166" t="s">
        <v>1285</v>
      </c>
      <c r="H144" s="167">
        <v>165.221</v>
      </c>
      <c r="I144" s="168"/>
      <c r="L144" s="163"/>
      <c r="M144" s="169"/>
      <c r="N144" s="170"/>
      <c r="O144" s="170"/>
      <c r="P144" s="170"/>
      <c r="Q144" s="170"/>
      <c r="R144" s="170"/>
      <c r="S144" s="170"/>
      <c r="T144" s="171"/>
      <c r="AT144" s="165" t="s">
        <v>205</v>
      </c>
      <c r="AU144" s="165" t="s">
        <v>82</v>
      </c>
      <c r="AV144" s="13" t="s">
        <v>82</v>
      </c>
      <c r="AW144" s="13" t="s">
        <v>33</v>
      </c>
      <c r="AX144" s="13" t="s">
        <v>72</v>
      </c>
      <c r="AY144" s="165" t="s">
        <v>195</v>
      </c>
    </row>
    <row r="145" spans="1:65" s="16" customFormat="1">
      <c r="B145" s="198"/>
      <c r="D145" s="164" t="s">
        <v>205</v>
      </c>
      <c r="E145" s="199" t="s">
        <v>3</v>
      </c>
      <c r="F145" s="200" t="s">
        <v>430</v>
      </c>
      <c r="H145" s="201">
        <v>165.221</v>
      </c>
      <c r="I145" s="202"/>
      <c r="L145" s="198"/>
      <c r="M145" s="203"/>
      <c r="N145" s="204"/>
      <c r="O145" s="204"/>
      <c r="P145" s="204"/>
      <c r="Q145" s="204"/>
      <c r="R145" s="204"/>
      <c r="S145" s="204"/>
      <c r="T145" s="205"/>
      <c r="AT145" s="199" t="s">
        <v>205</v>
      </c>
      <c r="AU145" s="199" t="s">
        <v>82</v>
      </c>
      <c r="AV145" s="16" t="s">
        <v>201</v>
      </c>
      <c r="AW145" s="16" t="s">
        <v>33</v>
      </c>
      <c r="AX145" s="16" t="s">
        <v>80</v>
      </c>
      <c r="AY145" s="199" t="s">
        <v>195</v>
      </c>
    </row>
    <row r="146" spans="1:65" s="2" customFormat="1" ht="37.799999999999997" customHeight="1">
      <c r="A146" s="35"/>
      <c r="B146" s="143"/>
      <c r="C146" s="144" t="s">
        <v>277</v>
      </c>
      <c r="D146" s="144" t="s">
        <v>197</v>
      </c>
      <c r="E146" s="145" t="s">
        <v>1286</v>
      </c>
      <c r="F146" s="146" t="s">
        <v>1287</v>
      </c>
      <c r="G146" s="147" t="s">
        <v>200</v>
      </c>
      <c r="H146" s="148">
        <v>98.935000000000002</v>
      </c>
      <c r="I146" s="149"/>
      <c r="J146" s="150">
        <f>ROUND(I146*H146,2)</f>
        <v>0</v>
      </c>
      <c r="K146" s="151"/>
      <c r="L146" s="36"/>
      <c r="M146" s="152" t="s">
        <v>3</v>
      </c>
      <c r="N146" s="153" t="s">
        <v>43</v>
      </c>
      <c r="O146" s="56"/>
      <c r="P146" s="154">
        <f>O146*H146</f>
        <v>0</v>
      </c>
      <c r="Q146" s="154">
        <v>0</v>
      </c>
      <c r="R146" s="154">
        <f>Q146*H146</f>
        <v>0</v>
      </c>
      <c r="S146" s="154">
        <v>0</v>
      </c>
      <c r="T146" s="15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56" t="s">
        <v>201</v>
      </c>
      <c r="AT146" s="156" t="s">
        <v>197</v>
      </c>
      <c r="AU146" s="156" t="s">
        <v>82</v>
      </c>
      <c r="AY146" s="20" t="s">
        <v>195</v>
      </c>
      <c r="BE146" s="157">
        <f>IF(N146="základní",J146,0)</f>
        <v>0</v>
      </c>
      <c r="BF146" s="157">
        <f>IF(N146="snížená",J146,0)</f>
        <v>0</v>
      </c>
      <c r="BG146" s="157">
        <f>IF(N146="zákl. přenesená",J146,0)</f>
        <v>0</v>
      </c>
      <c r="BH146" s="157">
        <f>IF(N146="sníž. přenesená",J146,0)</f>
        <v>0</v>
      </c>
      <c r="BI146" s="157">
        <f>IF(N146="nulová",J146,0)</f>
        <v>0</v>
      </c>
      <c r="BJ146" s="20" t="s">
        <v>80</v>
      </c>
      <c r="BK146" s="157">
        <f>ROUND(I146*H146,2)</f>
        <v>0</v>
      </c>
      <c r="BL146" s="20" t="s">
        <v>201</v>
      </c>
      <c r="BM146" s="156" t="s">
        <v>1288</v>
      </c>
    </row>
    <row r="147" spans="1:65" s="2" customFormat="1">
      <c r="A147" s="35"/>
      <c r="B147" s="36"/>
      <c r="C147" s="35"/>
      <c r="D147" s="158" t="s">
        <v>203</v>
      </c>
      <c r="E147" s="35"/>
      <c r="F147" s="159" t="s">
        <v>1289</v>
      </c>
      <c r="G147" s="35"/>
      <c r="H147" s="35"/>
      <c r="I147" s="160"/>
      <c r="J147" s="35"/>
      <c r="K147" s="35"/>
      <c r="L147" s="36"/>
      <c r="M147" s="161"/>
      <c r="N147" s="162"/>
      <c r="O147" s="56"/>
      <c r="P147" s="56"/>
      <c r="Q147" s="56"/>
      <c r="R147" s="56"/>
      <c r="S147" s="56"/>
      <c r="T147" s="57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20" t="s">
        <v>203</v>
      </c>
      <c r="AU147" s="20" t="s">
        <v>82</v>
      </c>
    </row>
    <row r="148" spans="1:65" s="13" customFormat="1">
      <c r="B148" s="163"/>
      <c r="D148" s="164" t="s">
        <v>205</v>
      </c>
      <c r="E148" s="165" t="s">
        <v>3</v>
      </c>
      <c r="F148" s="166" t="s">
        <v>1275</v>
      </c>
      <c r="H148" s="167">
        <v>98.935000000000002</v>
      </c>
      <c r="I148" s="168"/>
      <c r="L148" s="163"/>
      <c r="M148" s="169"/>
      <c r="N148" s="170"/>
      <c r="O148" s="170"/>
      <c r="P148" s="170"/>
      <c r="Q148" s="170"/>
      <c r="R148" s="170"/>
      <c r="S148" s="170"/>
      <c r="T148" s="171"/>
      <c r="AT148" s="165" t="s">
        <v>205</v>
      </c>
      <c r="AU148" s="165" t="s">
        <v>82</v>
      </c>
      <c r="AV148" s="13" t="s">
        <v>82</v>
      </c>
      <c r="AW148" s="13" t="s">
        <v>33</v>
      </c>
      <c r="AX148" s="13" t="s">
        <v>72</v>
      </c>
      <c r="AY148" s="165" t="s">
        <v>195</v>
      </c>
    </row>
    <row r="149" spans="1:65" s="16" customFormat="1">
      <c r="B149" s="198"/>
      <c r="D149" s="164" t="s">
        <v>205</v>
      </c>
      <c r="E149" s="199" t="s">
        <v>3</v>
      </c>
      <c r="F149" s="200" t="s">
        <v>430</v>
      </c>
      <c r="H149" s="201">
        <v>98.935000000000002</v>
      </c>
      <c r="I149" s="202"/>
      <c r="L149" s="198"/>
      <c r="M149" s="203"/>
      <c r="N149" s="204"/>
      <c r="O149" s="204"/>
      <c r="P149" s="204"/>
      <c r="Q149" s="204"/>
      <c r="R149" s="204"/>
      <c r="S149" s="204"/>
      <c r="T149" s="205"/>
      <c r="AT149" s="199" t="s">
        <v>205</v>
      </c>
      <c r="AU149" s="199" t="s">
        <v>82</v>
      </c>
      <c r="AV149" s="16" t="s">
        <v>201</v>
      </c>
      <c r="AW149" s="16" t="s">
        <v>33</v>
      </c>
      <c r="AX149" s="16" t="s">
        <v>80</v>
      </c>
      <c r="AY149" s="199" t="s">
        <v>195</v>
      </c>
    </row>
    <row r="150" spans="1:65" s="2" customFormat="1" ht="44.25" customHeight="1">
      <c r="A150" s="35"/>
      <c r="B150" s="143"/>
      <c r="C150" s="144" t="s">
        <v>284</v>
      </c>
      <c r="D150" s="144" t="s">
        <v>197</v>
      </c>
      <c r="E150" s="145" t="s">
        <v>235</v>
      </c>
      <c r="F150" s="146" t="s">
        <v>236</v>
      </c>
      <c r="G150" s="147" t="s">
        <v>200</v>
      </c>
      <c r="H150" s="148">
        <v>76.400999999999996</v>
      </c>
      <c r="I150" s="149"/>
      <c r="J150" s="150">
        <f>ROUND(I150*H150,2)</f>
        <v>0</v>
      </c>
      <c r="K150" s="151"/>
      <c r="L150" s="36"/>
      <c r="M150" s="152" t="s">
        <v>3</v>
      </c>
      <c r="N150" s="153" t="s">
        <v>43</v>
      </c>
      <c r="O150" s="56"/>
      <c r="P150" s="154">
        <f>O150*H150</f>
        <v>0</v>
      </c>
      <c r="Q150" s="154">
        <v>0</v>
      </c>
      <c r="R150" s="154">
        <f>Q150*H150</f>
        <v>0</v>
      </c>
      <c r="S150" s="154">
        <v>0</v>
      </c>
      <c r="T150" s="15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56" t="s">
        <v>201</v>
      </c>
      <c r="AT150" s="156" t="s">
        <v>197</v>
      </c>
      <c r="AU150" s="156" t="s">
        <v>82</v>
      </c>
      <c r="AY150" s="20" t="s">
        <v>195</v>
      </c>
      <c r="BE150" s="157">
        <f>IF(N150="základní",J150,0)</f>
        <v>0</v>
      </c>
      <c r="BF150" s="157">
        <f>IF(N150="snížená",J150,0)</f>
        <v>0</v>
      </c>
      <c r="BG150" s="157">
        <f>IF(N150="zákl. přenesená",J150,0)</f>
        <v>0</v>
      </c>
      <c r="BH150" s="157">
        <f>IF(N150="sníž. přenesená",J150,0)</f>
        <v>0</v>
      </c>
      <c r="BI150" s="157">
        <f>IF(N150="nulová",J150,0)</f>
        <v>0</v>
      </c>
      <c r="BJ150" s="20" t="s">
        <v>80</v>
      </c>
      <c r="BK150" s="157">
        <f>ROUND(I150*H150,2)</f>
        <v>0</v>
      </c>
      <c r="BL150" s="20" t="s">
        <v>201</v>
      </c>
      <c r="BM150" s="156" t="s">
        <v>1290</v>
      </c>
    </row>
    <row r="151" spans="1:65" s="2" customFormat="1">
      <c r="A151" s="35"/>
      <c r="B151" s="36"/>
      <c r="C151" s="35"/>
      <c r="D151" s="158" t="s">
        <v>203</v>
      </c>
      <c r="E151" s="35"/>
      <c r="F151" s="159" t="s">
        <v>238</v>
      </c>
      <c r="G151" s="35"/>
      <c r="H151" s="35"/>
      <c r="I151" s="160"/>
      <c r="J151" s="35"/>
      <c r="K151" s="35"/>
      <c r="L151" s="36"/>
      <c r="M151" s="161"/>
      <c r="N151" s="162"/>
      <c r="O151" s="56"/>
      <c r="P151" s="56"/>
      <c r="Q151" s="56"/>
      <c r="R151" s="56"/>
      <c r="S151" s="56"/>
      <c r="T151" s="57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20" t="s">
        <v>203</v>
      </c>
      <c r="AU151" s="20" t="s">
        <v>82</v>
      </c>
    </row>
    <row r="152" spans="1:65" s="13" customFormat="1">
      <c r="B152" s="163"/>
      <c r="D152" s="164" t="s">
        <v>205</v>
      </c>
      <c r="E152" s="165" t="s">
        <v>3</v>
      </c>
      <c r="F152" s="166" t="s">
        <v>1275</v>
      </c>
      <c r="H152" s="167">
        <v>98.935000000000002</v>
      </c>
      <c r="I152" s="168"/>
      <c r="L152" s="163"/>
      <c r="M152" s="169"/>
      <c r="N152" s="170"/>
      <c r="O152" s="170"/>
      <c r="P152" s="170"/>
      <c r="Q152" s="170"/>
      <c r="R152" s="170"/>
      <c r="S152" s="170"/>
      <c r="T152" s="171"/>
      <c r="AT152" s="165" t="s">
        <v>205</v>
      </c>
      <c r="AU152" s="165" t="s">
        <v>82</v>
      </c>
      <c r="AV152" s="13" t="s">
        <v>82</v>
      </c>
      <c r="AW152" s="13" t="s">
        <v>33</v>
      </c>
      <c r="AX152" s="13" t="s">
        <v>72</v>
      </c>
      <c r="AY152" s="165" t="s">
        <v>195</v>
      </c>
    </row>
    <row r="153" spans="1:65" s="13" customFormat="1">
      <c r="B153" s="163"/>
      <c r="D153" s="164" t="s">
        <v>205</v>
      </c>
      <c r="E153" s="165" t="s">
        <v>3</v>
      </c>
      <c r="F153" s="166" t="s">
        <v>1291</v>
      </c>
      <c r="H153" s="167">
        <v>-8.7959999999999994</v>
      </c>
      <c r="I153" s="168"/>
      <c r="L153" s="163"/>
      <c r="M153" s="169"/>
      <c r="N153" s="170"/>
      <c r="O153" s="170"/>
      <c r="P153" s="170"/>
      <c r="Q153" s="170"/>
      <c r="R153" s="170"/>
      <c r="S153" s="170"/>
      <c r="T153" s="171"/>
      <c r="AT153" s="165" t="s">
        <v>205</v>
      </c>
      <c r="AU153" s="165" t="s">
        <v>82</v>
      </c>
      <c r="AV153" s="13" t="s">
        <v>82</v>
      </c>
      <c r="AW153" s="13" t="s">
        <v>33</v>
      </c>
      <c r="AX153" s="13" t="s">
        <v>72</v>
      </c>
      <c r="AY153" s="165" t="s">
        <v>195</v>
      </c>
    </row>
    <row r="154" spans="1:65" s="13" customFormat="1">
      <c r="B154" s="163"/>
      <c r="D154" s="164" t="s">
        <v>205</v>
      </c>
      <c r="E154" s="165" t="s">
        <v>3</v>
      </c>
      <c r="F154" s="166" t="s">
        <v>1292</v>
      </c>
      <c r="H154" s="167">
        <v>-2.9950000000000001</v>
      </c>
      <c r="I154" s="168"/>
      <c r="L154" s="163"/>
      <c r="M154" s="169"/>
      <c r="N154" s="170"/>
      <c r="O154" s="170"/>
      <c r="P154" s="170"/>
      <c r="Q154" s="170"/>
      <c r="R154" s="170"/>
      <c r="S154" s="170"/>
      <c r="T154" s="171"/>
      <c r="AT154" s="165" t="s">
        <v>205</v>
      </c>
      <c r="AU154" s="165" t="s">
        <v>82</v>
      </c>
      <c r="AV154" s="13" t="s">
        <v>82</v>
      </c>
      <c r="AW154" s="13" t="s">
        <v>33</v>
      </c>
      <c r="AX154" s="13" t="s">
        <v>72</v>
      </c>
      <c r="AY154" s="165" t="s">
        <v>195</v>
      </c>
    </row>
    <row r="155" spans="1:65" s="13" customFormat="1">
      <c r="B155" s="163"/>
      <c r="D155" s="164" t="s">
        <v>205</v>
      </c>
      <c r="E155" s="165" t="s">
        <v>3</v>
      </c>
      <c r="F155" s="166" t="s">
        <v>1293</v>
      </c>
      <c r="H155" s="167">
        <v>-1.79</v>
      </c>
      <c r="I155" s="168"/>
      <c r="L155" s="163"/>
      <c r="M155" s="169"/>
      <c r="N155" s="170"/>
      <c r="O155" s="170"/>
      <c r="P155" s="170"/>
      <c r="Q155" s="170"/>
      <c r="R155" s="170"/>
      <c r="S155" s="170"/>
      <c r="T155" s="171"/>
      <c r="AT155" s="165" t="s">
        <v>205</v>
      </c>
      <c r="AU155" s="165" t="s">
        <v>82</v>
      </c>
      <c r="AV155" s="13" t="s">
        <v>82</v>
      </c>
      <c r="AW155" s="13" t="s">
        <v>33</v>
      </c>
      <c r="AX155" s="13" t="s">
        <v>72</v>
      </c>
      <c r="AY155" s="165" t="s">
        <v>195</v>
      </c>
    </row>
    <row r="156" spans="1:65" s="13" customFormat="1">
      <c r="B156" s="163"/>
      <c r="D156" s="164" t="s">
        <v>205</v>
      </c>
      <c r="E156" s="165" t="s">
        <v>3</v>
      </c>
      <c r="F156" s="166" t="s">
        <v>1294</v>
      </c>
      <c r="H156" s="167">
        <v>-8.51</v>
      </c>
      <c r="I156" s="168"/>
      <c r="L156" s="163"/>
      <c r="M156" s="169"/>
      <c r="N156" s="170"/>
      <c r="O156" s="170"/>
      <c r="P156" s="170"/>
      <c r="Q156" s="170"/>
      <c r="R156" s="170"/>
      <c r="S156" s="170"/>
      <c r="T156" s="171"/>
      <c r="AT156" s="165" t="s">
        <v>205</v>
      </c>
      <c r="AU156" s="165" t="s">
        <v>82</v>
      </c>
      <c r="AV156" s="13" t="s">
        <v>82</v>
      </c>
      <c r="AW156" s="13" t="s">
        <v>33</v>
      </c>
      <c r="AX156" s="13" t="s">
        <v>72</v>
      </c>
      <c r="AY156" s="165" t="s">
        <v>195</v>
      </c>
    </row>
    <row r="157" spans="1:65" s="13" customFormat="1">
      <c r="B157" s="163"/>
      <c r="D157" s="164" t="s">
        <v>205</v>
      </c>
      <c r="E157" s="165" t="s">
        <v>3</v>
      </c>
      <c r="F157" s="166" t="s">
        <v>1295</v>
      </c>
      <c r="H157" s="167">
        <v>-3.5000000000000003E-2</v>
      </c>
      <c r="I157" s="168"/>
      <c r="L157" s="163"/>
      <c r="M157" s="169"/>
      <c r="N157" s="170"/>
      <c r="O157" s="170"/>
      <c r="P157" s="170"/>
      <c r="Q157" s="170"/>
      <c r="R157" s="170"/>
      <c r="S157" s="170"/>
      <c r="T157" s="171"/>
      <c r="AT157" s="165" t="s">
        <v>205</v>
      </c>
      <c r="AU157" s="165" t="s">
        <v>82</v>
      </c>
      <c r="AV157" s="13" t="s">
        <v>82</v>
      </c>
      <c r="AW157" s="13" t="s">
        <v>33</v>
      </c>
      <c r="AX157" s="13" t="s">
        <v>72</v>
      </c>
      <c r="AY157" s="165" t="s">
        <v>195</v>
      </c>
    </row>
    <row r="158" spans="1:65" s="13" customFormat="1">
      <c r="B158" s="163"/>
      <c r="D158" s="164" t="s">
        <v>205</v>
      </c>
      <c r="E158" s="165" t="s">
        <v>3</v>
      </c>
      <c r="F158" s="166" t="s">
        <v>1296</v>
      </c>
      <c r="H158" s="167">
        <v>-0.40799999999999997</v>
      </c>
      <c r="I158" s="168"/>
      <c r="L158" s="163"/>
      <c r="M158" s="169"/>
      <c r="N158" s="170"/>
      <c r="O158" s="170"/>
      <c r="P158" s="170"/>
      <c r="Q158" s="170"/>
      <c r="R158" s="170"/>
      <c r="S158" s="170"/>
      <c r="T158" s="171"/>
      <c r="AT158" s="165" t="s">
        <v>205</v>
      </c>
      <c r="AU158" s="165" t="s">
        <v>82</v>
      </c>
      <c r="AV158" s="13" t="s">
        <v>82</v>
      </c>
      <c r="AW158" s="13" t="s">
        <v>33</v>
      </c>
      <c r="AX158" s="13" t="s">
        <v>72</v>
      </c>
      <c r="AY158" s="165" t="s">
        <v>195</v>
      </c>
    </row>
    <row r="159" spans="1:65" s="16" customFormat="1">
      <c r="B159" s="198"/>
      <c r="D159" s="164" t="s">
        <v>205</v>
      </c>
      <c r="E159" s="199" t="s">
        <v>1202</v>
      </c>
      <c r="F159" s="200" t="s">
        <v>430</v>
      </c>
      <c r="H159" s="201">
        <v>76.400999999999996</v>
      </c>
      <c r="I159" s="202"/>
      <c r="L159" s="198"/>
      <c r="M159" s="203"/>
      <c r="N159" s="204"/>
      <c r="O159" s="204"/>
      <c r="P159" s="204"/>
      <c r="Q159" s="204"/>
      <c r="R159" s="204"/>
      <c r="S159" s="204"/>
      <c r="T159" s="205"/>
      <c r="AT159" s="199" t="s">
        <v>205</v>
      </c>
      <c r="AU159" s="199" t="s">
        <v>82</v>
      </c>
      <c r="AV159" s="16" t="s">
        <v>201</v>
      </c>
      <c r="AW159" s="16" t="s">
        <v>33</v>
      </c>
      <c r="AX159" s="16" t="s">
        <v>80</v>
      </c>
      <c r="AY159" s="199" t="s">
        <v>195</v>
      </c>
    </row>
    <row r="160" spans="1:65" s="2" customFormat="1" ht="16.5" customHeight="1">
      <c r="A160" s="35"/>
      <c r="B160" s="143"/>
      <c r="C160" s="180" t="s">
        <v>291</v>
      </c>
      <c r="D160" s="180" t="s">
        <v>241</v>
      </c>
      <c r="E160" s="181" t="s">
        <v>1297</v>
      </c>
      <c r="F160" s="182" t="s">
        <v>1298</v>
      </c>
      <c r="G160" s="183" t="s">
        <v>230</v>
      </c>
      <c r="H160" s="184">
        <v>156.935</v>
      </c>
      <c r="I160" s="185"/>
      <c r="J160" s="186">
        <f>ROUND(I160*H160,2)</f>
        <v>0</v>
      </c>
      <c r="K160" s="187"/>
      <c r="L160" s="188"/>
      <c r="M160" s="189" t="s">
        <v>3</v>
      </c>
      <c r="N160" s="190" t="s">
        <v>43</v>
      </c>
      <c r="O160" s="56"/>
      <c r="P160" s="154">
        <f>O160*H160</f>
        <v>0</v>
      </c>
      <c r="Q160" s="154">
        <v>0</v>
      </c>
      <c r="R160" s="154">
        <f>Q160*H160</f>
        <v>0</v>
      </c>
      <c r="S160" s="154">
        <v>0</v>
      </c>
      <c r="T160" s="15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56" t="s">
        <v>240</v>
      </c>
      <c r="AT160" s="156" t="s">
        <v>241</v>
      </c>
      <c r="AU160" s="156" t="s">
        <v>82</v>
      </c>
      <c r="AY160" s="20" t="s">
        <v>195</v>
      </c>
      <c r="BE160" s="157">
        <f>IF(N160="základní",J160,0)</f>
        <v>0</v>
      </c>
      <c r="BF160" s="157">
        <f>IF(N160="snížená",J160,0)</f>
        <v>0</v>
      </c>
      <c r="BG160" s="157">
        <f>IF(N160="zákl. přenesená",J160,0)</f>
        <v>0</v>
      </c>
      <c r="BH160" s="157">
        <f>IF(N160="sníž. přenesená",J160,0)</f>
        <v>0</v>
      </c>
      <c r="BI160" s="157">
        <f>IF(N160="nulová",J160,0)</f>
        <v>0</v>
      </c>
      <c r="BJ160" s="20" t="s">
        <v>80</v>
      </c>
      <c r="BK160" s="157">
        <f>ROUND(I160*H160,2)</f>
        <v>0</v>
      </c>
      <c r="BL160" s="20" t="s">
        <v>201</v>
      </c>
      <c r="BM160" s="156" t="s">
        <v>1299</v>
      </c>
    </row>
    <row r="161" spans="1:65" s="13" customFormat="1">
      <c r="B161" s="163"/>
      <c r="D161" s="164" t="s">
        <v>205</v>
      </c>
      <c r="E161" s="165" t="s">
        <v>3</v>
      </c>
      <c r="F161" s="166" t="s">
        <v>1300</v>
      </c>
      <c r="H161" s="167">
        <v>156.935</v>
      </c>
      <c r="I161" s="168"/>
      <c r="L161" s="163"/>
      <c r="M161" s="169"/>
      <c r="N161" s="170"/>
      <c r="O161" s="170"/>
      <c r="P161" s="170"/>
      <c r="Q161" s="170"/>
      <c r="R161" s="170"/>
      <c r="S161" s="170"/>
      <c r="T161" s="171"/>
      <c r="AT161" s="165" t="s">
        <v>205</v>
      </c>
      <c r="AU161" s="165" t="s">
        <v>82</v>
      </c>
      <c r="AV161" s="13" t="s">
        <v>82</v>
      </c>
      <c r="AW161" s="13" t="s">
        <v>33</v>
      </c>
      <c r="AX161" s="13" t="s">
        <v>72</v>
      </c>
      <c r="AY161" s="165" t="s">
        <v>195</v>
      </c>
    </row>
    <row r="162" spans="1:65" s="16" customFormat="1">
      <c r="B162" s="198"/>
      <c r="D162" s="164" t="s">
        <v>205</v>
      </c>
      <c r="E162" s="199" t="s">
        <v>3</v>
      </c>
      <c r="F162" s="200" t="s">
        <v>430</v>
      </c>
      <c r="H162" s="201">
        <v>156.935</v>
      </c>
      <c r="I162" s="202"/>
      <c r="L162" s="198"/>
      <c r="M162" s="203"/>
      <c r="N162" s="204"/>
      <c r="O162" s="204"/>
      <c r="P162" s="204"/>
      <c r="Q162" s="204"/>
      <c r="R162" s="204"/>
      <c r="S162" s="204"/>
      <c r="T162" s="205"/>
      <c r="AT162" s="199" t="s">
        <v>205</v>
      </c>
      <c r="AU162" s="199" t="s">
        <v>82</v>
      </c>
      <c r="AV162" s="16" t="s">
        <v>201</v>
      </c>
      <c r="AW162" s="16" t="s">
        <v>33</v>
      </c>
      <c r="AX162" s="16" t="s">
        <v>80</v>
      </c>
      <c r="AY162" s="199" t="s">
        <v>195</v>
      </c>
    </row>
    <row r="163" spans="1:65" s="2" customFormat="1" ht="66.75" customHeight="1">
      <c r="A163" s="35"/>
      <c r="B163" s="143"/>
      <c r="C163" s="144" t="s">
        <v>297</v>
      </c>
      <c r="D163" s="144" t="s">
        <v>197</v>
      </c>
      <c r="E163" s="145" t="s">
        <v>1301</v>
      </c>
      <c r="F163" s="146" t="s">
        <v>1302</v>
      </c>
      <c r="G163" s="147" t="s">
        <v>200</v>
      </c>
      <c r="H163" s="148">
        <v>8.51</v>
      </c>
      <c r="I163" s="149"/>
      <c r="J163" s="150">
        <f>ROUND(I163*H163,2)</f>
        <v>0</v>
      </c>
      <c r="K163" s="151"/>
      <c r="L163" s="36"/>
      <c r="M163" s="152" t="s">
        <v>3</v>
      </c>
      <c r="N163" s="153" t="s">
        <v>43</v>
      </c>
      <c r="O163" s="56"/>
      <c r="P163" s="154">
        <f>O163*H163</f>
        <v>0</v>
      </c>
      <c r="Q163" s="154">
        <v>0</v>
      </c>
      <c r="R163" s="154">
        <f>Q163*H163</f>
        <v>0</v>
      </c>
      <c r="S163" s="154">
        <v>0</v>
      </c>
      <c r="T163" s="15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56" t="s">
        <v>201</v>
      </c>
      <c r="AT163" s="156" t="s">
        <v>197</v>
      </c>
      <c r="AU163" s="156" t="s">
        <v>82</v>
      </c>
      <c r="AY163" s="20" t="s">
        <v>195</v>
      </c>
      <c r="BE163" s="157">
        <f>IF(N163="základní",J163,0)</f>
        <v>0</v>
      </c>
      <c r="BF163" s="157">
        <f>IF(N163="snížená",J163,0)</f>
        <v>0</v>
      </c>
      <c r="BG163" s="157">
        <f>IF(N163="zákl. přenesená",J163,0)</f>
        <v>0</v>
      </c>
      <c r="BH163" s="157">
        <f>IF(N163="sníž. přenesená",J163,0)</f>
        <v>0</v>
      </c>
      <c r="BI163" s="157">
        <f>IF(N163="nulová",J163,0)</f>
        <v>0</v>
      </c>
      <c r="BJ163" s="20" t="s">
        <v>80</v>
      </c>
      <c r="BK163" s="157">
        <f>ROUND(I163*H163,2)</f>
        <v>0</v>
      </c>
      <c r="BL163" s="20" t="s">
        <v>201</v>
      </c>
      <c r="BM163" s="156" t="s">
        <v>1303</v>
      </c>
    </row>
    <row r="164" spans="1:65" s="2" customFormat="1">
      <c r="A164" s="35"/>
      <c r="B164" s="36"/>
      <c r="C164" s="35"/>
      <c r="D164" s="158" t="s">
        <v>203</v>
      </c>
      <c r="E164" s="35"/>
      <c r="F164" s="159" t="s">
        <v>1304</v>
      </c>
      <c r="G164" s="35"/>
      <c r="H164" s="35"/>
      <c r="I164" s="160"/>
      <c r="J164" s="35"/>
      <c r="K164" s="35"/>
      <c r="L164" s="36"/>
      <c r="M164" s="161"/>
      <c r="N164" s="162"/>
      <c r="O164" s="56"/>
      <c r="P164" s="56"/>
      <c r="Q164" s="56"/>
      <c r="R164" s="56"/>
      <c r="S164" s="56"/>
      <c r="T164" s="57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20" t="s">
        <v>203</v>
      </c>
      <c r="AU164" s="20" t="s">
        <v>82</v>
      </c>
    </row>
    <row r="165" spans="1:65" s="13" customFormat="1">
      <c r="B165" s="163"/>
      <c r="D165" s="164" t="s">
        <v>205</v>
      </c>
      <c r="E165" s="165" t="s">
        <v>3</v>
      </c>
      <c r="F165" s="166" t="s">
        <v>1305</v>
      </c>
      <c r="H165" s="167">
        <v>1.0349999999999999</v>
      </c>
      <c r="I165" s="168"/>
      <c r="L165" s="163"/>
      <c r="M165" s="169"/>
      <c r="N165" s="170"/>
      <c r="O165" s="170"/>
      <c r="P165" s="170"/>
      <c r="Q165" s="170"/>
      <c r="R165" s="170"/>
      <c r="S165" s="170"/>
      <c r="T165" s="171"/>
      <c r="AT165" s="165" t="s">
        <v>205</v>
      </c>
      <c r="AU165" s="165" t="s">
        <v>82</v>
      </c>
      <c r="AV165" s="13" t="s">
        <v>82</v>
      </c>
      <c r="AW165" s="13" t="s">
        <v>33</v>
      </c>
      <c r="AX165" s="13" t="s">
        <v>72</v>
      </c>
      <c r="AY165" s="165" t="s">
        <v>195</v>
      </c>
    </row>
    <row r="166" spans="1:65" s="13" customFormat="1">
      <c r="B166" s="163"/>
      <c r="D166" s="164" t="s">
        <v>205</v>
      </c>
      <c r="E166" s="165" t="s">
        <v>3</v>
      </c>
      <c r="F166" s="166" t="s">
        <v>1306</v>
      </c>
      <c r="H166" s="167">
        <v>7.4749999999999996</v>
      </c>
      <c r="I166" s="168"/>
      <c r="L166" s="163"/>
      <c r="M166" s="169"/>
      <c r="N166" s="170"/>
      <c r="O166" s="170"/>
      <c r="P166" s="170"/>
      <c r="Q166" s="170"/>
      <c r="R166" s="170"/>
      <c r="S166" s="170"/>
      <c r="T166" s="171"/>
      <c r="AT166" s="165" t="s">
        <v>205</v>
      </c>
      <c r="AU166" s="165" t="s">
        <v>82</v>
      </c>
      <c r="AV166" s="13" t="s">
        <v>82</v>
      </c>
      <c r="AW166" s="13" t="s">
        <v>33</v>
      </c>
      <c r="AX166" s="13" t="s">
        <v>72</v>
      </c>
      <c r="AY166" s="165" t="s">
        <v>195</v>
      </c>
    </row>
    <row r="167" spans="1:65" s="16" customFormat="1">
      <c r="B167" s="198"/>
      <c r="D167" s="164" t="s">
        <v>205</v>
      </c>
      <c r="E167" s="199" t="s">
        <v>1207</v>
      </c>
      <c r="F167" s="200" t="s">
        <v>430</v>
      </c>
      <c r="H167" s="201">
        <v>8.51</v>
      </c>
      <c r="I167" s="202"/>
      <c r="L167" s="198"/>
      <c r="M167" s="203"/>
      <c r="N167" s="204"/>
      <c r="O167" s="204"/>
      <c r="P167" s="204"/>
      <c r="Q167" s="204"/>
      <c r="R167" s="204"/>
      <c r="S167" s="204"/>
      <c r="T167" s="205"/>
      <c r="AT167" s="199" t="s">
        <v>205</v>
      </c>
      <c r="AU167" s="199" t="s">
        <v>82</v>
      </c>
      <c r="AV167" s="16" t="s">
        <v>201</v>
      </c>
      <c r="AW167" s="16" t="s">
        <v>33</v>
      </c>
      <c r="AX167" s="16" t="s">
        <v>80</v>
      </c>
      <c r="AY167" s="199" t="s">
        <v>195</v>
      </c>
    </row>
    <row r="168" spans="1:65" s="2" customFormat="1" ht="16.5" customHeight="1">
      <c r="A168" s="35"/>
      <c r="B168" s="143"/>
      <c r="C168" s="180" t="s">
        <v>302</v>
      </c>
      <c r="D168" s="180" t="s">
        <v>241</v>
      </c>
      <c r="E168" s="181" t="s">
        <v>1307</v>
      </c>
      <c r="F168" s="182" t="s">
        <v>1308</v>
      </c>
      <c r="G168" s="183" t="s">
        <v>230</v>
      </c>
      <c r="H168" s="184">
        <v>17.449000000000002</v>
      </c>
      <c r="I168" s="185"/>
      <c r="J168" s="186">
        <f>ROUND(I168*H168,2)</f>
        <v>0</v>
      </c>
      <c r="K168" s="187"/>
      <c r="L168" s="188"/>
      <c r="M168" s="189" t="s">
        <v>3</v>
      </c>
      <c r="N168" s="190" t="s">
        <v>43</v>
      </c>
      <c r="O168" s="56"/>
      <c r="P168" s="154">
        <f>O168*H168</f>
        <v>0</v>
      </c>
      <c r="Q168" s="154">
        <v>1</v>
      </c>
      <c r="R168" s="154">
        <f>Q168*H168</f>
        <v>17.449000000000002</v>
      </c>
      <c r="S168" s="154">
        <v>0</v>
      </c>
      <c r="T168" s="15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56" t="s">
        <v>240</v>
      </c>
      <c r="AT168" s="156" t="s">
        <v>241</v>
      </c>
      <c r="AU168" s="156" t="s">
        <v>82</v>
      </c>
      <c r="AY168" s="20" t="s">
        <v>195</v>
      </c>
      <c r="BE168" s="157">
        <f>IF(N168="základní",J168,0)</f>
        <v>0</v>
      </c>
      <c r="BF168" s="157">
        <f>IF(N168="snížená",J168,0)</f>
        <v>0</v>
      </c>
      <c r="BG168" s="157">
        <f>IF(N168="zákl. přenesená",J168,0)</f>
        <v>0</v>
      </c>
      <c r="BH168" s="157">
        <f>IF(N168="sníž. přenesená",J168,0)</f>
        <v>0</v>
      </c>
      <c r="BI168" s="157">
        <f>IF(N168="nulová",J168,0)</f>
        <v>0</v>
      </c>
      <c r="BJ168" s="20" t="s">
        <v>80</v>
      </c>
      <c r="BK168" s="157">
        <f>ROUND(I168*H168,2)</f>
        <v>0</v>
      </c>
      <c r="BL168" s="20" t="s">
        <v>201</v>
      </c>
      <c r="BM168" s="156" t="s">
        <v>1309</v>
      </c>
    </row>
    <row r="169" spans="1:65" s="13" customFormat="1">
      <c r="B169" s="163"/>
      <c r="D169" s="164" t="s">
        <v>205</v>
      </c>
      <c r="E169" s="165" t="s">
        <v>3</v>
      </c>
      <c r="F169" s="166" t="s">
        <v>1310</v>
      </c>
      <c r="H169" s="167">
        <v>17.449000000000002</v>
      </c>
      <c r="I169" s="168"/>
      <c r="L169" s="163"/>
      <c r="M169" s="169"/>
      <c r="N169" s="170"/>
      <c r="O169" s="170"/>
      <c r="P169" s="170"/>
      <c r="Q169" s="170"/>
      <c r="R169" s="170"/>
      <c r="S169" s="170"/>
      <c r="T169" s="171"/>
      <c r="AT169" s="165" t="s">
        <v>205</v>
      </c>
      <c r="AU169" s="165" t="s">
        <v>82</v>
      </c>
      <c r="AV169" s="13" t="s">
        <v>82</v>
      </c>
      <c r="AW169" s="13" t="s">
        <v>33</v>
      </c>
      <c r="AX169" s="13" t="s">
        <v>72</v>
      </c>
      <c r="AY169" s="165" t="s">
        <v>195</v>
      </c>
    </row>
    <row r="170" spans="1:65" s="16" customFormat="1">
      <c r="B170" s="198"/>
      <c r="D170" s="164" t="s">
        <v>205</v>
      </c>
      <c r="E170" s="199" t="s">
        <v>3</v>
      </c>
      <c r="F170" s="200" t="s">
        <v>430</v>
      </c>
      <c r="H170" s="201">
        <v>17.449000000000002</v>
      </c>
      <c r="I170" s="202"/>
      <c r="L170" s="198"/>
      <c r="M170" s="203"/>
      <c r="N170" s="204"/>
      <c r="O170" s="204"/>
      <c r="P170" s="204"/>
      <c r="Q170" s="204"/>
      <c r="R170" s="204"/>
      <c r="S170" s="204"/>
      <c r="T170" s="205"/>
      <c r="AT170" s="199" t="s">
        <v>205</v>
      </c>
      <c r="AU170" s="199" t="s">
        <v>82</v>
      </c>
      <c r="AV170" s="16" t="s">
        <v>201</v>
      </c>
      <c r="AW170" s="16" t="s">
        <v>33</v>
      </c>
      <c r="AX170" s="16" t="s">
        <v>80</v>
      </c>
      <c r="AY170" s="199" t="s">
        <v>195</v>
      </c>
    </row>
    <row r="171" spans="1:65" s="2" customFormat="1" ht="37.799999999999997" customHeight="1">
      <c r="A171" s="35"/>
      <c r="B171" s="143"/>
      <c r="C171" s="144" t="s">
        <v>309</v>
      </c>
      <c r="D171" s="144" t="s">
        <v>197</v>
      </c>
      <c r="E171" s="145" t="s">
        <v>1311</v>
      </c>
      <c r="F171" s="146" t="s">
        <v>1312</v>
      </c>
      <c r="G171" s="147" t="s">
        <v>262</v>
      </c>
      <c r="H171" s="148">
        <v>100</v>
      </c>
      <c r="I171" s="149"/>
      <c r="J171" s="150">
        <f>ROUND(I171*H171,2)</f>
        <v>0</v>
      </c>
      <c r="K171" s="151"/>
      <c r="L171" s="36"/>
      <c r="M171" s="152" t="s">
        <v>3</v>
      </c>
      <c r="N171" s="153" t="s">
        <v>43</v>
      </c>
      <c r="O171" s="56"/>
      <c r="P171" s="154">
        <f>O171*H171</f>
        <v>0</v>
      </c>
      <c r="Q171" s="154">
        <v>0</v>
      </c>
      <c r="R171" s="154">
        <f>Q171*H171</f>
        <v>0</v>
      </c>
      <c r="S171" s="154">
        <v>0</v>
      </c>
      <c r="T171" s="15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56" t="s">
        <v>201</v>
      </c>
      <c r="AT171" s="156" t="s">
        <v>197</v>
      </c>
      <c r="AU171" s="156" t="s">
        <v>82</v>
      </c>
      <c r="AY171" s="20" t="s">
        <v>195</v>
      </c>
      <c r="BE171" s="157">
        <f>IF(N171="základní",J171,0)</f>
        <v>0</v>
      </c>
      <c r="BF171" s="157">
        <f>IF(N171="snížená",J171,0)</f>
        <v>0</v>
      </c>
      <c r="BG171" s="157">
        <f>IF(N171="zákl. přenesená",J171,0)</f>
        <v>0</v>
      </c>
      <c r="BH171" s="157">
        <f>IF(N171="sníž. přenesená",J171,0)</f>
        <v>0</v>
      </c>
      <c r="BI171" s="157">
        <f>IF(N171="nulová",J171,0)</f>
        <v>0</v>
      </c>
      <c r="BJ171" s="20" t="s">
        <v>80</v>
      </c>
      <c r="BK171" s="157">
        <f>ROUND(I171*H171,2)</f>
        <v>0</v>
      </c>
      <c r="BL171" s="20" t="s">
        <v>201</v>
      </c>
      <c r="BM171" s="156" t="s">
        <v>1313</v>
      </c>
    </row>
    <row r="172" spans="1:65" s="2" customFormat="1">
      <c r="A172" s="35"/>
      <c r="B172" s="36"/>
      <c r="C172" s="35"/>
      <c r="D172" s="158" t="s">
        <v>203</v>
      </c>
      <c r="E172" s="35"/>
      <c r="F172" s="159" t="s">
        <v>1314</v>
      </c>
      <c r="G172" s="35"/>
      <c r="H172" s="35"/>
      <c r="I172" s="160"/>
      <c r="J172" s="35"/>
      <c r="K172" s="35"/>
      <c r="L172" s="36"/>
      <c r="M172" s="161"/>
      <c r="N172" s="162"/>
      <c r="O172" s="56"/>
      <c r="P172" s="56"/>
      <c r="Q172" s="56"/>
      <c r="R172" s="56"/>
      <c r="S172" s="56"/>
      <c r="T172" s="57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20" t="s">
        <v>203</v>
      </c>
      <c r="AU172" s="20" t="s">
        <v>82</v>
      </c>
    </row>
    <row r="173" spans="1:65" s="2" customFormat="1" ht="37.799999999999997" customHeight="1">
      <c r="A173" s="35"/>
      <c r="B173" s="143"/>
      <c r="C173" s="144" t="s">
        <v>314</v>
      </c>
      <c r="D173" s="144" t="s">
        <v>197</v>
      </c>
      <c r="E173" s="145" t="s">
        <v>1315</v>
      </c>
      <c r="F173" s="146" t="s">
        <v>1316</v>
      </c>
      <c r="G173" s="147" t="s">
        <v>262</v>
      </c>
      <c r="H173" s="148">
        <v>100</v>
      </c>
      <c r="I173" s="149"/>
      <c r="J173" s="150">
        <f>ROUND(I173*H173,2)</f>
        <v>0</v>
      </c>
      <c r="K173" s="151"/>
      <c r="L173" s="36"/>
      <c r="M173" s="152" t="s">
        <v>3</v>
      </c>
      <c r="N173" s="153" t="s">
        <v>43</v>
      </c>
      <c r="O173" s="56"/>
      <c r="P173" s="154">
        <f>O173*H173</f>
        <v>0</v>
      </c>
      <c r="Q173" s="154">
        <v>0</v>
      </c>
      <c r="R173" s="154">
        <f>Q173*H173</f>
        <v>0</v>
      </c>
      <c r="S173" s="154">
        <v>0</v>
      </c>
      <c r="T173" s="155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56" t="s">
        <v>201</v>
      </c>
      <c r="AT173" s="156" t="s">
        <v>197</v>
      </c>
      <c r="AU173" s="156" t="s">
        <v>82</v>
      </c>
      <c r="AY173" s="20" t="s">
        <v>195</v>
      </c>
      <c r="BE173" s="157">
        <f>IF(N173="základní",J173,0)</f>
        <v>0</v>
      </c>
      <c r="BF173" s="157">
        <f>IF(N173="snížená",J173,0)</f>
        <v>0</v>
      </c>
      <c r="BG173" s="157">
        <f>IF(N173="zákl. přenesená",J173,0)</f>
        <v>0</v>
      </c>
      <c r="BH173" s="157">
        <f>IF(N173="sníž. přenesená",J173,0)</f>
        <v>0</v>
      </c>
      <c r="BI173" s="157">
        <f>IF(N173="nulová",J173,0)</f>
        <v>0</v>
      </c>
      <c r="BJ173" s="20" t="s">
        <v>80</v>
      </c>
      <c r="BK173" s="157">
        <f>ROUND(I173*H173,2)</f>
        <v>0</v>
      </c>
      <c r="BL173" s="20" t="s">
        <v>201</v>
      </c>
      <c r="BM173" s="156" t="s">
        <v>1317</v>
      </c>
    </row>
    <row r="174" spans="1:65" s="2" customFormat="1">
      <c r="A174" s="35"/>
      <c r="B174" s="36"/>
      <c r="C174" s="35"/>
      <c r="D174" s="158" t="s">
        <v>203</v>
      </c>
      <c r="E174" s="35"/>
      <c r="F174" s="159" t="s">
        <v>1318</v>
      </c>
      <c r="G174" s="35"/>
      <c r="H174" s="35"/>
      <c r="I174" s="160"/>
      <c r="J174" s="35"/>
      <c r="K174" s="35"/>
      <c r="L174" s="36"/>
      <c r="M174" s="161"/>
      <c r="N174" s="162"/>
      <c r="O174" s="56"/>
      <c r="P174" s="56"/>
      <c r="Q174" s="56"/>
      <c r="R174" s="56"/>
      <c r="S174" s="56"/>
      <c r="T174" s="57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20" t="s">
        <v>203</v>
      </c>
      <c r="AU174" s="20" t="s">
        <v>82</v>
      </c>
    </row>
    <row r="175" spans="1:65" s="13" customFormat="1">
      <c r="B175" s="163"/>
      <c r="D175" s="164" t="s">
        <v>205</v>
      </c>
      <c r="E175" s="165" t="s">
        <v>3</v>
      </c>
      <c r="F175" s="166" t="s">
        <v>1246</v>
      </c>
      <c r="H175" s="167">
        <v>100</v>
      </c>
      <c r="I175" s="168"/>
      <c r="L175" s="163"/>
      <c r="M175" s="169"/>
      <c r="N175" s="170"/>
      <c r="O175" s="170"/>
      <c r="P175" s="170"/>
      <c r="Q175" s="170"/>
      <c r="R175" s="170"/>
      <c r="S175" s="170"/>
      <c r="T175" s="171"/>
      <c r="AT175" s="165" t="s">
        <v>205</v>
      </c>
      <c r="AU175" s="165" t="s">
        <v>82</v>
      </c>
      <c r="AV175" s="13" t="s">
        <v>82</v>
      </c>
      <c r="AW175" s="13" t="s">
        <v>33</v>
      </c>
      <c r="AX175" s="13" t="s">
        <v>72</v>
      </c>
      <c r="AY175" s="165" t="s">
        <v>195</v>
      </c>
    </row>
    <row r="176" spans="1:65" s="16" customFormat="1">
      <c r="B176" s="198"/>
      <c r="D176" s="164" t="s">
        <v>205</v>
      </c>
      <c r="E176" s="199" t="s">
        <v>3</v>
      </c>
      <c r="F176" s="200" t="s">
        <v>430</v>
      </c>
      <c r="H176" s="201">
        <v>100</v>
      </c>
      <c r="I176" s="202"/>
      <c r="L176" s="198"/>
      <c r="M176" s="203"/>
      <c r="N176" s="204"/>
      <c r="O176" s="204"/>
      <c r="P176" s="204"/>
      <c r="Q176" s="204"/>
      <c r="R176" s="204"/>
      <c r="S176" s="204"/>
      <c r="T176" s="205"/>
      <c r="AT176" s="199" t="s">
        <v>205</v>
      </c>
      <c r="AU176" s="199" t="s">
        <v>82</v>
      </c>
      <c r="AV176" s="16" t="s">
        <v>201</v>
      </c>
      <c r="AW176" s="16" t="s">
        <v>33</v>
      </c>
      <c r="AX176" s="16" t="s">
        <v>80</v>
      </c>
      <c r="AY176" s="199" t="s">
        <v>195</v>
      </c>
    </row>
    <row r="177" spans="1:65" s="2" customFormat="1" ht="16.5" customHeight="1">
      <c r="A177" s="35"/>
      <c r="B177" s="143"/>
      <c r="C177" s="180" t="s">
        <v>8</v>
      </c>
      <c r="D177" s="180" t="s">
        <v>241</v>
      </c>
      <c r="E177" s="181" t="s">
        <v>1319</v>
      </c>
      <c r="F177" s="182" t="s">
        <v>1320</v>
      </c>
      <c r="G177" s="183" t="s">
        <v>923</v>
      </c>
      <c r="H177" s="184">
        <v>2</v>
      </c>
      <c r="I177" s="185"/>
      <c r="J177" s="186">
        <f>ROUND(I177*H177,2)</f>
        <v>0</v>
      </c>
      <c r="K177" s="187"/>
      <c r="L177" s="188"/>
      <c r="M177" s="189" t="s">
        <v>3</v>
      </c>
      <c r="N177" s="190" t="s">
        <v>43</v>
      </c>
      <c r="O177" s="56"/>
      <c r="P177" s="154">
        <f>O177*H177</f>
        <v>0</v>
      </c>
      <c r="Q177" s="154">
        <v>1E-3</v>
      </c>
      <c r="R177" s="154">
        <f>Q177*H177</f>
        <v>2E-3</v>
      </c>
      <c r="S177" s="154">
        <v>0</v>
      </c>
      <c r="T177" s="15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56" t="s">
        <v>240</v>
      </c>
      <c r="AT177" s="156" t="s">
        <v>241</v>
      </c>
      <c r="AU177" s="156" t="s">
        <v>82</v>
      </c>
      <c r="AY177" s="20" t="s">
        <v>195</v>
      </c>
      <c r="BE177" s="157">
        <f>IF(N177="základní",J177,0)</f>
        <v>0</v>
      </c>
      <c r="BF177" s="157">
        <f>IF(N177="snížená",J177,0)</f>
        <v>0</v>
      </c>
      <c r="BG177" s="157">
        <f>IF(N177="zákl. přenesená",J177,0)</f>
        <v>0</v>
      </c>
      <c r="BH177" s="157">
        <f>IF(N177="sníž. přenesená",J177,0)</f>
        <v>0</v>
      </c>
      <c r="BI177" s="157">
        <f>IF(N177="nulová",J177,0)</f>
        <v>0</v>
      </c>
      <c r="BJ177" s="20" t="s">
        <v>80</v>
      </c>
      <c r="BK177" s="157">
        <f>ROUND(I177*H177,2)</f>
        <v>0</v>
      </c>
      <c r="BL177" s="20" t="s">
        <v>201</v>
      </c>
      <c r="BM177" s="156" t="s">
        <v>1321</v>
      </c>
    </row>
    <row r="178" spans="1:65" s="13" customFormat="1">
      <c r="B178" s="163"/>
      <c r="D178" s="164" t="s">
        <v>205</v>
      </c>
      <c r="E178" s="165" t="s">
        <v>3</v>
      </c>
      <c r="F178" s="166" t="s">
        <v>1322</v>
      </c>
      <c r="H178" s="167">
        <v>2</v>
      </c>
      <c r="I178" s="168"/>
      <c r="L178" s="163"/>
      <c r="M178" s="169"/>
      <c r="N178" s="170"/>
      <c r="O178" s="170"/>
      <c r="P178" s="170"/>
      <c r="Q178" s="170"/>
      <c r="R178" s="170"/>
      <c r="S178" s="170"/>
      <c r="T178" s="171"/>
      <c r="AT178" s="165" t="s">
        <v>205</v>
      </c>
      <c r="AU178" s="165" t="s">
        <v>82</v>
      </c>
      <c r="AV178" s="13" t="s">
        <v>82</v>
      </c>
      <c r="AW178" s="13" t="s">
        <v>33</v>
      </c>
      <c r="AX178" s="13" t="s">
        <v>80</v>
      </c>
      <c r="AY178" s="165" t="s">
        <v>195</v>
      </c>
    </row>
    <row r="179" spans="1:65" s="12" customFormat="1" ht="22.8" customHeight="1">
      <c r="B179" s="130"/>
      <c r="D179" s="131" t="s">
        <v>71</v>
      </c>
      <c r="E179" s="141" t="s">
        <v>82</v>
      </c>
      <c r="F179" s="141" t="s">
        <v>246</v>
      </c>
      <c r="I179" s="133"/>
      <c r="J179" s="142">
        <f>BK179</f>
        <v>0</v>
      </c>
      <c r="L179" s="130"/>
      <c r="M179" s="135"/>
      <c r="N179" s="136"/>
      <c r="O179" s="136"/>
      <c r="P179" s="137">
        <f>SUM(P180:P183)</f>
        <v>0</v>
      </c>
      <c r="Q179" s="136"/>
      <c r="R179" s="137">
        <f>SUM(R180:R183)</f>
        <v>0</v>
      </c>
      <c r="S179" s="136"/>
      <c r="T179" s="138">
        <f>SUM(T180:T183)</f>
        <v>0</v>
      </c>
      <c r="AR179" s="131" t="s">
        <v>80</v>
      </c>
      <c r="AT179" s="139" t="s">
        <v>71</v>
      </c>
      <c r="AU179" s="139" t="s">
        <v>80</v>
      </c>
      <c r="AY179" s="131" t="s">
        <v>195</v>
      </c>
      <c r="BK179" s="140">
        <f>SUM(BK180:BK183)</f>
        <v>0</v>
      </c>
    </row>
    <row r="180" spans="1:65" s="2" customFormat="1" ht="44.25" customHeight="1">
      <c r="A180" s="35"/>
      <c r="B180" s="143"/>
      <c r="C180" s="144" t="s">
        <v>325</v>
      </c>
      <c r="D180" s="144" t="s">
        <v>197</v>
      </c>
      <c r="E180" s="145" t="s">
        <v>1323</v>
      </c>
      <c r="F180" s="146" t="s">
        <v>1324</v>
      </c>
      <c r="G180" s="147" t="s">
        <v>200</v>
      </c>
      <c r="H180" s="148">
        <v>8.7959999999999994</v>
      </c>
      <c r="I180" s="149"/>
      <c r="J180" s="150">
        <f>ROUND(I180*H180,2)</f>
        <v>0</v>
      </c>
      <c r="K180" s="151"/>
      <c r="L180" s="36"/>
      <c r="M180" s="152" t="s">
        <v>3</v>
      </c>
      <c r="N180" s="153" t="s">
        <v>43</v>
      </c>
      <c r="O180" s="56"/>
      <c r="P180" s="154">
        <f>O180*H180</f>
        <v>0</v>
      </c>
      <c r="Q180" s="154">
        <v>0</v>
      </c>
      <c r="R180" s="154">
        <f>Q180*H180</f>
        <v>0</v>
      </c>
      <c r="S180" s="154">
        <v>0</v>
      </c>
      <c r="T180" s="15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56" t="s">
        <v>201</v>
      </c>
      <c r="AT180" s="156" t="s">
        <v>197</v>
      </c>
      <c r="AU180" s="156" t="s">
        <v>82</v>
      </c>
      <c r="AY180" s="20" t="s">
        <v>195</v>
      </c>
      <c r="BE180" s="157">
        <f>IF(N180="základní",J180,0)</f>
        <v>0</v>
      </c>
      <c r="BF180" s="157">
        <f>IF(N180="snížená",J180,0)</f>
        <v>0</v>
      </c>
      <c r="BG180" s="157">
        <f>IF(N180="zákl. přenesená",J180,0)</f>
        <v>0</v>
      </c>
      <c r="BH180" s="157">
        <f>IF(N180="sníž. přenesená",J180,0)</f>
        <v>0</v>
      </c>
      <c r="BI180" s="157">
        <f>IF(N180="nulová",J180,0)</f>
        <v>0</v>
      </c>
      <c r="BJ180" s="20" t="s">
        <v>80</v>
      </c>
      <c r="BK180" s="157">
        <f>ROUND(I180*H180,2)</f>
        <v>0</v>
      </c>
      <c r="BL180" s="20" t="s">
        <v>201</v>
      </c>
      <c r="BM180" s="156" t="s">
        <v>1325</v>
      </c>
    </row>
    <row r="181" spans="1:65" s="2" customFormat="1">
      <c r="A181" s="35"/>
      <c r="B181" s="36"/>
      <c r="C181" s="35"/>
      <c r="D181" s="158" t="s">
        <v>203</v>
      </c>
      <c r="E181" s="35"/>
      <c r="F181" s="159" t="s">
        <v>1326</v>
      </c>
      <c r="G181" s="35"/>
      <c r="H181" s="35"/>
      <c r="I181" s="160"/>
      <c r="J181" s="35"/>
      <c r="K181" s="35"/>
      <c r="L181" s="36"/>
      <c r="M181" s="161"/>
      <c r="N181" s="162"/>
      <c r="O181" s="56"/>
      <c r="P181" s="56"/>
      <c r="Q181" s="56"/>
      <c r="R181" s="56"/>
      <c r="S181" s="56"/>
      <c r="T181" s="57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20" t="s">
        <v>203</v>
      </c>
      <c r="AU181" s="20" t="s">
        <v>82</v>
      </c>
    </row>
    <row r="182" spans="1:65" s="13" customFormat="1" ht="20.399999999999999">
      <c r="B182" s="163"/>
      <c r="D182" s="164" t="s">
        <v>205</v>
      </c>
      <c r="E182" s="165" t="s">
        <v>3</v>
      </c>
      <c r="F182" s="166" t="s">
        <v>1327</v>
      </c>
      <c r="H182" s="167">
        <v>8.7959999999999994</v>
      </c>
      <c r="I182" s="168"/>
      <c r="L182" s="163"/>
      <c r="M182" s="169"/>
      <c r="N182" s="170"/>
      <c r="O182" s="170"/>
      <c r="P182" s="170"/>
      <c r="Q182" s="170"/>
      <c r="R182" s="170"/>
      <c r="S182" s="170"/>
      <c r="T182" s="171"/>
      <c r="AT182" s="165" t="s">
        <v>205</v>
      </c>
      <c r="AU182" s="165" t="s">
        <v>82</v>
      </c>
      <c r="AV182" s="13" t="s">
        <v>82</v>
      </c>
      <c r="AW182" s="13" t="s">
        <v>33</v>
      </c>
      <c r="AX182" s="13" t="s">
        <v>72</v>
      </c>
      <c r="AY182" s="165" t="s">
        <v>195</v>
      </c>
    </row>
    <row r="183" spans="1:65" s="16" customFormat="1">
      <c r="B183" s="198"/>
      <c r="D183" s="164" t="s">
        <v>205</v>
      </c>
      <c r="E183" s="199" t="s">
        <v>1199</v>
      </c>
      <c r="F183" s="200" t="s">
        <v>430</v>
      </c>
      <c r="H183" s="201">
        <v>8.7959999999999994</v>
      </c>
      <c r="I183" s="202"/>
      <c r="L183" s="198"/>
      <c r="M183" s="203"/>
      <c r="N183" s="204"/>
      <c r="O183" s="204"/>
      <c r="P183" s="204"/>
      <c r="Q183" s="204"/>
      <c r="R183" s="204"/>
      <c r="S183" s="204"/>
      <c r="T183" s="205"/>
      <c r="AT183" s="199" t="s">
        <v>205</v>
      </c>
      <c r="AU183" s="199" t="s">
        <v>82</v>
      </c>
      <c r="AV183" s="16" t="s">
        <v>201</v>
      </c>
      <c r="AW183" s="16" t="s">
        <v>33</v>
      </c>
      <c r="AX183" s="16" t="s">
        <v>80</v>
      </c>
      <c r="AY183" s="199" t="s">
        <v>195</v>
      </c>
    </row>
    <row r="184" spans="1:65" s="12" customFormat="1" ht="22.8" customHeight="1">
      <c r="B184" s="130"/>
      <c r="D184" s="131" t="s">
        <v>71</v>
      </c>
      <c r="E184" s="141" t="s">
        <v>208</v>
      </c>
      <c r="F184" s="141" t="s">
        <v>283</v>
      </c>
      <c r="I184" s="133"/>
      <c r="J184" s="142">
        <f>BK184</f>
        <v>0</v>
      </c>
      <c r="L184" s="130"/>
      <c r="M184" s="135"/>
      <c r="N184" s="136"/>
      <c r="O184" s="136"/>
      <c r="P184" s="137">
        <f>SUM(P185:P188)</f>
        <v>0</v>
      </c>
      <c r="Q184" s="136"/>
      <c r="R184" s="137">
        <f>SUM(R185:R188)</f>
        <v>0</v>
      </c>
      <c r="S184" s="136"/>
      <c r="T184" s="138">
        <f>SUM(T185:T188)</f>
        <v>0</v>
      </c>
      <c r="AR184" s="131" t="s">
        <v>80</v>
      </c>
      <c r="AT184" s="139" t="s">
        <v>71</v>
      </c>
      <c r="AU184" s="139" t="s">
        <v>80</v>
      </c>
      <c r="AY184" s="131" t="s">
        <v>195</v>
      </c>
      <c r="BK184" s="140">
        <f>SUM(BK185:BK188)</f>
        <v>0</v>
      </c>
    </row>
    <row r="185" spans="1:65" s="2" customFormat="1" ht="24.15" customHeight="1">
      <c r="A185" s="35"/>
      <c r="B185" s="143"/>
      <c r="C185" s="144" t="s">
        <v>331</v>
      </c>
      <c r="D185" s="144" t="s">
        <v>197</v>
      </c>
      <c r="E185" s="145" t="s">
        <v>1328</v>
      </c>
      <c r="F185" s="146" t="s">
        <v>1329</v>
      </c>
      <c r="G185" s="147" t="s">
        <v>305</v>
      </c>
      <c r="H185" s="148">
        <v>13</v>
      </c>
      <c r="I185" s="149"/>
      <c r="J185" s="150">
        <f>ROUND(I185*H185,2)</f>
        <v>0</v>
      </c>
      <c r="K185" s="151"/>
      <c r="L185" s="36"/>
      <c r="M185" s="152" t="s">
        <v>3</v>
      </c>
      <c r="N185" s="153" t="s">
        <v>43</v>
      </c>
      <c r="O185" s="56"/>
      <c r="P185" s="154">
        <f>O185*H185</f>
        <v>0</v>
      </c>
      <c r="Q185" s="154">
        <v>0</v>
      </c>
      <c r="R185" s="154">
        <f>Q185*H185</f>
        <v>0</v>
      </c>
      <c r="S185" s="154">
        <v>0</v>
      </c>
      <c r="T185" s="155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56" t="s">
        <v>201</v>
      </c>
      <c r="AT185" s="156" t="s">
        <v>197</v>
      </c>
      <c r="AU185" s="156" t="s">
        <v>82</v>
      </c>
      <c r="AY185" s="20" t="s">
        <v>195</v>
      </c>
      <c r="BE185" s="157">
        <f>IF(N185="základní",J185,0)</f>
        <v>0</v>
      </c>
      <c r="BF185" s="157">
        <f>IF(N185="snížená",J185,0)</f>
        <v>0</v>
      </c>
      <c r="BG185" s="157">
        <f>IF(N185="zákl. přenesená",J185,0)</f>
        <v>0</v>
      </c>
      <c r="BH185" s="157">
        <f>IF(N185="sníž. přenesená",J185,0)</f>
        <v>0</v>
      </c>
      <c r="BI185" s="157">
        <f>IF(N185="nulová",J185,0)</f>
        <v>0</v>
      </c>
      <c r="BJ185" s="20" t="s">
        <v>80</v>
      </c>
      <c r="BK185" s="157">
        <f>ROUND(I185*H185,2)</f>
        <v>0</v>
      </c>
      <c r="BL185" s="20" t="s">
        <v>201</v>
      </c>
      <c r="BM185" s="156" t="s">
        <v>1330</v>
      </c>
    </row>
    <row r="186" spans="1:65" s="2" customFormat="1">
      <c r="A186" s="35"/>
      <c r="B186" s="36"/>
      <c r="C186" s="35"/>
      <c r="D186" s="158" t="s">
        <v>203</v>
      </c>
      <c r="E186" s="35"/>
      <c r="F186" s="159" t="s">
        <v>1331</v>
      </c>
      <c r="G186" s="35"/>
      <c r="H186" s="35"/>
      <c r="I186" s="160"/>
      <c r="J186" s="35"/>
      <c r="K186" s="35"/>
      <c r="L186" s="36"/>
      <c r="M186" s="161"/>
      <c r="N186" s="162"/>
      <c r="O186" s="56"/>
      <c r="P186" s="56"/>
      <c r="Q186" s="56"/>
      <c r="R186" s="56"/>
      <c r="S186" s="56"/>
      <c r="T186" s="57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20" t="s">
        <v>203</v>
      </c>
      <c r="AU186" s="20" t="s">
        <v>82</v>
      </c>
    </row>
    <row r="187" spans="1:65" s="13" customFormat="1">
      <c r="B187" s="163"/>
      <c r="D187" s="164" t="s">
        <v>205</v>
      </c>
      <c r="E187" s="165" t="s">
        <v>3</v>
      </c>
      <c r="F187" s="166" t="s">
        <v>1332</v>
      </c>
      <c r="H187" s="167">
        <v>13</v>
      </c>
      <c r="I187" s="168"/>
      <c r="L187" s="163"/>
      <c r="M187" s="169"/>
      <c r="N187" s="170"/>
      <c r="O187" s="170"/>
      <c r="P187" s="170"/>
      <c r="Q187" s="170"/>
      <c r="R187" s="170"/>
      <c r="S187" s="170"/>
      <c r="T187" s="171"/>
      <c r="AT187" s="165" t="s">
        <v>205</v>
      </c>
      <c r="AU187" s="165" t="s">
        <v>82</v>
      </c>
      <c r="AV187" s="13" t="s">
        <v>82</v>
      </c>
      <c r="AW187" s="13" t="s">
        <v>33</v>
      </c>
      <c r="AX187" s="13" t="s">
        <v>72</v>
      </c>
      <c r="AY187" s="165" t="s">
        <v>195</v>
      </c>
    </row>
    <row r="188" spans="1:65" s="16" customFormat="1">
      <c r="B188" s="198"/>
      <c r="D188" s="164" t="s">
        <v>205</v>
      </c>
      <c r="E188" s="199" t="s">
        <v>3</v>
      </c>
      <c r="F188" s="200" t="s">
        <v>430</v>
      </c>
      <c r="H188" s="201">
        <v>13</v>
      </c>
      <c r="I188" s="202"/>
      <c r="L188" s="198"/>
      <c r="M188" s="203"/>
      <c r="N188" s="204"/>
      <c r="O188" s="204"/>
      <c r="P188" s="204"/>
      <c r="Q188" s="204"/>
      <c r="R188" s="204"/>
      <c r="S188" s="204"/>
      <c r="T188" s="205"/>
      <c r="AT188" s="199" t="s">
        <v>205</v>
      </c>
      <c r="AU188" s="199" t="s">
        <v>82</v>
      </c>
      <c r="AV188" s="16" t="s">
        <v>201</v>
      </c>
      <c r="AW188" s="16" t="s">
        <v>33</v>
      </c>
      <c r="AX188" s="16" t="s">
        <v>80</v>
      </c>
      <c r="AY188" s="199" t="s">
        <v>195</v>
      </c>
    </row>
    <row r="189" spans="1:65" s="12" customFormat="1" ht="22.8" customHeight="1">
      <c r="B189" s="130"/>
      <c r="D189" s="131" t="s">
        <v>71</v>
      </c>
      <c r="E189" s="141" t="s">
        <v>201</v>
      </c>
      <c r="F189" s="141" t="s">
        <v>360</v>
      </c>
      <c r="I189" s="133"/>
      <c r="J189" s="142">
        <f>BK189</f>
        <v>0</v>
      </c>
      <c r="L189" s="130"/>
      <c r="M189" s="135"/>
      <c r="N189" s="136"/>
      <c r="O189" s="136"/>
      <c r="P189" s="137">
        <f>SUM(P190:P194)</f>
        <v>0</v>
      </c>
      <c r="Q189" s="136"/>
      <c r="R189" s="137">
        <f>SUM(R190:R194)</f>
        <v>0</v>
      </c>
      <c r="S189" s="136"/>
      <c r="T189" s="138">
        <f>SUM(T190:T194)</f>
        <v>0</v>
      </c>
      <c r="AR189" s="131" t="s">
        <v>80</v>
      </c>
      <c r="AT189" s="139" t="s">
        <v>71</v>
      </c>
      <c r="AU189" s="139" t="s">
        <v>80</v>
      </c>
      <c r="AY189" s="131" t="s">
        <v>195</v>
      </c>
      <c r="BK189" s="140">
        <f>SUM(BK190:BK194)</f>
        <v>0</v>
      </c>
    </row>
    <row r="190" spans="1:65" s="2" customFormat="1" ht="33" customHeight="1">
      <c r="A190" s="35"/>
      <c r="B190" s="143"/>
      <c r="C190" s="144" t="s">
        <v>337</v>
      </c>
      <c r="D190" s="144" t="s">
        <v>197</v>
      </c>
      <c r="E190" s="145" t="s">
        <v>1333</v>
      </c>
      <c r="F190" s="146" t="s">
        <v>1334</v>
      </c>
      <c r="G190" s="147" t="s">
        <v>200</v>
      </c>
      <c r="H190" s="148">
        <v>1.79</v>
      </c>
      <c r="I190" s="149"/>
      <c r="J190" s="150">
        <f>ROUND(I190*H190,2)</f>
        <v>0</v>
      </c>
      <c r="K190" s="151"/>
      <c r="L190" s="36"/>
      <c r="M190" s="152" t="s">
        <v>3</v>
      </c>
      <c r="N190" s="153" t="s">
        <v>43</v>
      </c>
      <c r="O190" s="56"/>
      <c r="P190" s="154">
        <f>O190*H190</f>
        <v>0</v>
      </c>
      <c r="Q190" s="154">
        <v>0</v>
      </c>
      <c r="R190" s="154">
        <f>Q190*H190</f>
        <v>0</v>
      </c>
      <c r="S190" s="154">
        <v>0</v>
      </c>
      <c r="T190" s="155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56" t="s">
        <v>201</v>
      </c>
      <c r="AT190" s="156" t="s">
        <v>197</v>
      </c>
      <c r="AU190" s="156" t="s">
        <v>82</v>
      </c>
      <c r="AY190" s="20" t="s">
        <v>195</v>
      </c>
      <c r="BE190" s="157">
        <f>IF(N190="základní",J190,0)</f>
        <v>0</v>
      </c>
      <c r="BF190" s="157">
        <f>IF(N190="snížená",J190,0)</f>
        <v>0</v>
      </c>
      <c r="BG190" s="157">
        <f>IF(N190="zákl. přenesená",J190,0)</f>
        <v>0</v>
      </c>
      <c r="BH190" s="157">
        <f>IF(N190="sníž. přenesená",J190,0)</f>
        <v>0</v>
      </c>
      <c r="BI190" s="157">
        <f>IF(N190="nulová",J190,0)</f>
        <v>0</v>
      </c>
      <c r="BJ190" s="20" t="s">
        <v>80</v>
      </c>
      <c r="BK190" s="157">
        <f>ROUND(I190*H190,2)</f>
        <v>0</v>
      </c>
      <c r="BL190" s="20" t="s">
        <v>201</v>
      </c>
      <c r="BM190" s="156" t="s">
        <v>1335</v>
      </c>
    </row>
    <row r="191" spans="1:65" s="2" customFormat="1">
      <c r="A191" s="35"/>
      <c r="B191" s="36"/>
      <c r="C191" s="35"/>
      <c r="D191" s="158" t="s">
        <v>203</v>
      </c>
      <c r="E191" s="35"/>
      <c r="F191" s="159" t="s">
        <v>1336</v>
      </c>
      <c r="G191" s="35"/>
      <c r="H191" s="35"/>
      <c r="I191" s="160"/>
      <c r="J191" s="35"/>
      <c r="K191" s="35"/>
      <c r="L191" s="36"/>
      <c r="M191" s="161"/>
      <c r="N191" s="162"/>
      <c r="O191" s="56"/>
      <c r="P191" s="56"/>
      <c r="Q191" s="56"/>
      <c r="R191" s="56"/>
      <c r="S191" s="56"/>
      <c r="T191" s="57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20" t="s">
        <v>203</v>
      </c>
      <c r="AU191" s="20" t="s">
        <v>82</v>
      </c>
    </row>
    <row r="192" spans="1:65" s="13" customFormat="1">
      <c r="B192" s="163"/>
      <c r="D192" s="164" t="s">
        <v>205</v>
      </c>
      <c r="E192" s="165" t="s">
        <v>3</v>
      </c>
      <c r="F192" s="166" t="s">
        <v>1337</v>
      </c>
      <c r="H192" s="167">
        <v>0.23</v>
      </c>
      <c r="I192" s="168"/>
      <c r="L192" s="163"/>
      <c r="M192" s="169"/>
      <c r="N192" s="170"/>
      <c r="O192" s="170"/>
      <c r="P192" s="170"/>
      <c r="Q192" s="170"/>
      <c r="R192" s="170"/>
      <c r="S192" s="170"/>
      <c r="T192" s="171"/>
      <c r="AT192" s="165" t="s">
        <v>205</v>
      </c>
      <c r="AU192" s="165" t="s">
        <v>82</v>
      </c>
      <c r="AV192" s="13" t="s">
        <v>82</v>
      </c>
      <c r="AW192" s="13" t="s">
        <v>33</v>
      </c>
      <c r="AX192" s="13" t="s">
        <v>72</v>
      </c>
      <c r="AY192" s="165" t="s">
        <v>195</v>
      </c>
    </row>
    <row r="193" spans="1:65" s="13" customFormat="1">
      <c r="B193" s="163"/>
      <c r="D193" s="164" t="s">
        <v>205</v>
      </c>
      <c r="E193" s="165" t="s">
        <v>3</v>
      </c>
      <c r="F193" s="166" t="s">
        <v>1338</v>
      </c>
      <c r="H193" s="167">
        <v>1.56</v>
      </c>
      <c r="I193" s="168"/>
      <c r="L193" s="163"/>
      <c r="M193" s="169"/>
      <c r="N193" s="170"/>
      <c r="O193" s="170"/>
      <c r="P193" s="170"/>
      <c r="Q193" s="170"/>
      <c r="R193" s="170"/>
      <c r="S193" s="170"/>
      <c r="T193" s="171"/>
      <c r="AT193" s="165" t="s">
        <v>205</v>
      </c>
      <c r="AU193" s="165" t="s">
        <v>82</v>
      </c>
      <c r="AV193" s="13" t="s">
        <v>82</v>
      </c>
      <c r="AW193" s="13" t="s">
        <v>33</v>
      </c>
      <c r="AX193" s="13" t="s">
        <v>72</v>
      </c>
      <c r="AY193" s="165" t="s">
        <v>195</v>
      </c>
    </row>
    <row r="194" spans="1:65" s="16" customFormat="1">
      <c r="B194" s="198"/>
      <c r="D194" s="164" t="s">
        <v>205</v>
      </c>
      <c r="E194" s="199" t="s">
        <v>1210</v>
      </c>
      <c r="F194" s="200" t="s">
        <v>430</v>
      </c>
      <c r="H194" s="201">
        <v>1.79</v>
      </c>
      <c r="I194" s="202"/>
      <c r="L194" s="198"/>
      <c r="M194" s="203"/>
      <c r="N194" s="204"/>
      <c r="O194" s="204"/>
      <c r="P194" s="204"/>
      <c r="Q194" s="204"/>
      <c r="R194" s="204"/>
      <c r="S194" s="204"/>
      <c r="T194" s="205"/>
      <c r="AT194" s="199" t="s">
        <v>205</v>
      </c>
      <c r="AU194" s="199" t="s">
        <v>82</v>
      </c>
      <c r="AV194" s="16" t="s">
        <v>201</v>
      </c>
      <c r="AW194" s="16" t="s">
        <v>33</v>
      </c>
      <c r="AX194" s="16" t="s">
        <v>80</v>
      </c>
      <c r="AY194" s="199" t="s">
        <v>195</v>
      </c>
    </row>
    <row r="195" spans="1:65" s="12" customFormat="1" ht="22.8" customHeight="1">
      <c r="B195" s="130"/>
      <c r="D195" s="131" t="s">
        <v>71</v>
      </c>
      <c r="E195" s="141" t="s">
        <v>240</v>
      </c>
      <c r="F195" s="141" t="s">
        <v>1339</v>
      </c>
      <c r="I195" s="133"/>
      <c r="J195" s="142">
        <f>BK195</f>
        <v>0</v>
      </c>
      <c r="L195" s="130"/>
      <c r="M195" s="135"/>
      <c r="N195" s="136"/>
      <c r="O195" s="136"/>
      <c r="P195" s="137">
        <f>SUM(P196:P248)</f>
        <v>0</v>
      </c>
      <c r="Q195" s="136"/>
      <c r="R195" s="137">
        <f>SUM(R196:R248)</f>
        <v>0.29194317000000003</v>
      </c>
      <c r="S195" s="136"/>
      <c r="T195" s="138">
        <f>SUM(T196:T248)</f>
        <v>0</v>
      </c>
      <c r="AR195" s="131" t="s">
        <v>80</v>
      </c>
      <c r="AT195" s="139" t="s">
        <v>71</v>
      </c>
      <c r="AU195" s="139" t="s">
        <v>80</v>
      </c>
      <c r="AY195" s="131" t="s">
        <v>195</v>
      </c>
      <c r="BK195" s="140">
        <f>SUM(BK196:BK248)</f>
        <v>0</v>
      </c>
    </row>
    <row r="196" spans="1:65" s="2" customFormat="1" ht="37.799999999999997" customHeight="1">
      <c r="A196" s="35"/>
      <c r="B196" s="143"/>
      <c r="C196" s="144" t="s">
        <v>343</v>
      </c>
      <c r="D196" s="144" t="s">
        <v>197</v>
      </c>
      <c r="E196" s="145" t="s">
        <v>1340</v>
      </c>
      <c r="F196" s="146" t="s">
        <v>1341</v>
      </c>
      <c r="G196" s="147" t="s">
        <v>305</v>
      </c>
      <c r="H196" s="148">
        <v>4</v>
      </c>
      <c r="I196" s="149"/>
      <c r="J196" s="150">
        <f>ROUND(I196*H196,2)</f>
        <v>0</v>
      </c>
      <c r="K196" s="151"/>
      <c r="L196" s="36"/>
      <c r="M196" s="152" t="s">
        <v>3</v>
      </c>
      <c r="N196" s="153" t="s">
        <v>43</v>
      </c>
      <c r="O196" s="56"/>
      <c r="P196" s="154">
        <f>O196*H196</f>
        <v>0</v>
      </c>
      <c r="Q196" s="154">
        <v>0</v>
      </c>
      <c r="R196" s="154">
        <f>Q196*H196</f>
        <v>0</v>
      </c>
      <c r="S196" s="154">
        <v>0</v>
      </c>
      <c r="T196" s="155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56" t="s">
        <v>201</v>
      </c>
      <c r="AT196" s="156" t="s">
        <v>197</v>
      </c>
      <c r="AU196" s="156" t="s">
        <v>82</v>
      </c>
      <c r="AY196" s="20" t="s">
        <v>195</v>
      </c>
      <c r="BE196" s="157">
        <f>IF(N196="základní",J196,0)</f>
        <v>0</v>
      </c>
      <c r="BF196" s="157">
        <f>IF(N196="snížená",J196,0)</f>
        <v>0</v>
      </c>
      <c r="BG196" s="157">
        <f>IF(N196="zákl. přenesená",J196,0)</f>
        <v>0</v>
      </c>
      <c r="BH196" s="157">
        <f>IF(N196="sníž. přenesená",J196,0)</f>
        <v>0</v>
      </c>
      <c r="BI196" s="157">
        <f>IF(N196="nulová",J196,0)</f>
        <v>0</v>
      </c>
      <c r="BJ196" s="20" t="s">
        <v>80</v>
      </c>
      <c r="BK196" s="157">
        <f>ROUND(I196*H196,2)</f>
        <v>0</v>
      </c>
      <c r="BL196" s="20" t="s">
        <v>201</v>
      </c>
      <c r="BM196" s="156" t="s">
        <v>1342</v>
      </c>
    </row>
    <row r="197" spans="1:65" s="2" customFormat="1">
      <c r="A197" s="35"/>
      <c r="B197" s="36"/>
      <c r="C197" s="35"/>
      <c r="D197" s="158" t="s">
        <v>203</v>
      </c>
      <c r="E197" s="35"/>
      <c r="F197" s="159" t="s">
        <v>1343</v>
      </c>
      <c r="G197" s="35"/>
      <c r="H197" s="35"/>
      <c r="I197" s="160"/>
      <c r="J197" s="35"/>
      <c r="K197" s="35"/>
      <c r="L197" s="36"/>
      <c r="M197" s="161"/>
      <c r="N197" s="162"/>
      <c r="O197" s="56"/>
      <c r="P197" s="56"/>
      <c r="Q197" s="56"/>
      <c r="R197" s="56"/>
      <c r="S197" s="56"/>
      <c r="T197" s="57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20" t="s">
        <v>203</v>
      </c>
      <c r="AU197" s="20" t="s">
        <v>82</v>
      </c>
    </row>
    <row r="198" spans="1:65" s="13" customFormat="1" ht="20.399999999999999">
      <c r="B198" s="163"/>
      <c r="D198" s="164" t="s">
        <v>205</v>
      </c>
      <c r="E198" s="165" t="s">
        <v>3</v>
      </c>
      <c r="F198" s="166" t="s">
        <v>1344</v>
      </c>
      <c r="H198" s="167">
        <v>4</v>
      </c>
      <c r="I198" s="168"/>
      <c r="L198" s="163"/>
      <c r="M198" s="169"/>
      <c r="N198" s="170"/>
      <c r="O198" s="170"/>
      <c r="P198" s="170"/>
      <c r="Q198" s="170"/>
      <c r="R198" s="170"/>
      <c r="S198" s="170"/>
      <c r="T198" s="171"/>
      <c r="AT198" s="165" t="s">
        <v>205</v>
      </c>
      <c r="AU198" s="165" t="s">
        <v>82</v>
      </c>
      <c r="AV198" s="13" t="s">
        <v>82</v>
      </c>
      <c r="AW198" s="13" t="s">
        <v>33</v>
      </c>
      <c r="AX198" s="13" t="s">
        <v>72</v>
      </c>
      <c r="AY198" s="165" t="s">
        <v>195</v>
      </c>
    </row>
    <row r="199" spans="1:65" s="16" customFormat="1">
      <c r="B199" s="198"/>
      <c r="D199" s="164" t="s">
        <v>205</v>
      </c>
      <c r="E199" s="199" t="s">
        <v>3</v>
      </c>
      <c r="F199" s="200" t="s">
        <v>430</v>
      </c>
      <c r="H199" s="201">
        <v>4</v>
      </c>
      <c r="I199" s="202"/>
      <c r="L199" s="198"/>
      <c r="M199" s="203"/>
      <c r="N199" s="204"/>
      <c r="O199" s="204"/>
      <c r="P199" s="204"/>
      <c r="Q199" s="204"/>
      <c r="R199" s="204"/>
      <c r="S199" s="204"/>
      <c r="T199" s="205"/>
      <c r="AT199" s="199" t="s">
        <v>205</v>
      </c>
      <c r="AU199" s="199" t="s">
        <v>82</v>
      </c>
      <c r="AV199" s="16" t="s">
        <v>201</v>
      </c>
      <c r="AW199" s="16" t="s">
        <v>33</v>
      </c>
      <c r="AX199" s="16" t="s">
        <v>80</v>
      </c>
      <c r="AY199" s="199" t="s">
        <v>195</v>
      </c>
    </row>
    <row r="200" spans="1:65" s="2" customFormat="1" ht="24.15" customHeight="1">
      <c r="A200" s="35"/>
      <c r="B200" s="143"/>
      <c r="C200" s="180" t="s">
        <v>349</v>
      </c>
      <c r="D200" s="180" t="s">
        <v>241</v>
      </c>
      <c r="E200" s="181" t="s">
        <v>1345</v>
      </c>
      <c r="F200" s="182" t="s">
        <v>1346</v>
      </c>
      <c r="G200" s="183" t="s">
        <v>305</v>
      </c>
      <c r="H200" s="184">
        <v>4.04</v>
      </c>
      <c r="I200" s="185"/>
      <c r="J200" s="186">
        <f>ROUND(I200*H200,2)</f>
        <v>0</v>
      </c>
      <c r="K200" s="187"/>
      <c r="L200" s="188"/>
      <c r="M200" s="189" t="s">
        <v>3</v>
      </c>
      <c r="N200" s="190" t="s">
        <v>43</v>
      </c>
      <c r="O200" s="56"/>
      <c r="P200" s="154">
        <f>O200*H200</f>
        <v>0</v>
      </c>
      <c r="Q200" s="154">
        <v>6.8000000000000005E-4</v>
      </c>
      <c r="R200" s="154">
        <f>Q200*H200</f>
        <v>2.7472000000000004E-3</v>
      </c>
      <c r="S200" s="154">
        <v>0</v>
      </c>
      <c r="T200" s="155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56" t="s">
        <v>240</v>
      </c>
      <c r="AT200" s="156" t="s">
        <v>241</v>
      </c>
      <c r="AU200" s="156" t="s">
        <v>82</v>
      </c>
      <c r="AY200" s="20" t="s">
        <v>195</v>
      </c>
      <c r="BE200" s="157">
        <f>IF(N200="základní",J200,0)</f>
        <v>0</v>
      </c>
      <c r="BF200" s="157">
        <f>IF(N200="snížená",J200,0)</f>
        <v>0</v>
      </c>
      <c r="BG200" s="157">
        <f>IF(N200="zákl. přenesená",J200,0)</f>
        <v>0</v>
      </c>
      <c r="BH200" s="157">
        <f>IF(N200="sníž. přenesená",J200,0)</f>
        <v>0</v>
      </c>
      <c r="BI200" s="157">
        <f>IF(N200="nulová",J200,0)</f>
        <v>0</v>
      </c>
      <c r="BJ200" s="20" t="s">
        <v>80</v>
      </c>
      <c r="BK200" s="157">
        <f>ROUND(I200*H200,2)</f>
        <v>0</v>
      </c>
      <c r="BL200" s="20" t="s">
        <v>201</v>
      </c>
      <c r="BM200" s="156" t="s">
        <v>1347</v>
      </c>
    </row>
    <row r="201" spans="1:65" s="13" customFormat="1">
      <c r="B201" s="163"/>
      <c r="D201" s="164" t="s">
        <v>205</v>
      </c>
      <c r="E201" s="165" t="s">
        <v>3</v>
      </c>
      <c r="F201" s="166" t="s">
        <v>1348</v>
      </c>
      <c r="H201" s="167">
        <v>4.04</v>
      </c>
      <c r="I201" s="168"/>
      <c r="L201" s="163"/>
      <c r="M201" s="169"/>
      <c r="N201" s="170"/>
      <c r="O201" s="170"/>
      <c r="P201" s="170"/>
      <c r="Q201" s="170"/>
      <c r="R201" s="170"/>
      <c r="S201" s="170"/>
      <c r="T201" s="171"/>
      <c r="AT201" s="165" t="s">
        <v>205</v>
      </c>
      <c r="AU201" s="165" t="s">
        <v>82</v>
      </c>
      <c r="AV201" s="13" t="s">
        <v>82</v>
      </c>
      <c r="AW201" s="13" t="s">
        <v>33</v>
      </c>
      <c r="AX201" s="13" t="s">
        <v>80</v>
      </c>
      <c r="AY201" s="165" t="s">
        <v>195</v>
      </c>
    </row>
    <row r="202" spans="1:65" s="2" customFormat="1" ht="37.799999999999997" customHeight="1">
      <c r="A202" s="35"/>
      <c r="B202" s="143"/>
      <c r="C202" s="144" t="s">
        <v>354</v>
      </c>
      <c r="D202" s="144" t="s">
        <v>197</v>
      </c>
      <c r="E202" s="145" t="s">
        <v>1349</v>
      </c>
      <c r="F202" s="146" t="s">
        <v>1350</v>
      </c>
      <c r="G202" s="147" t="s">
        <v>305</v>
      </c>
      <c r="H202" s="148">
        <v>4</v>
      </c>
      <c r="I202" s="149"/>
      <c r="J202" s="150">
        <f>ROUND(I202*H202,2)</f>
        <v>0</v>
      </c>
      <c r="K202" s="151"/>
      <c r="L202" s="36"/>
      <c r="M202" s="152" t="s">
        <v>3</v>
      </c>
      <c r="N202" s="153" t="s">
        <v>43</v>
      </c>
      <c r="O202" s="56"/>
      <c r="P202" s="154">
        <f>O202*H202</f>
        <v>0</v>
      </c>
      <c r="Q202" s="154">
        <v>0</v>
      </c>
      <c r="R202" s="154">
        <f>Q202*H202</f>
        <v>0</v>
      </c>
      <c r="S202" s="154">
        <v>0</v>
      </c>
      <c r="T202" s="155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56" t="s">
        <v>201</v>
      </c>
      <c r="AT202" s="156" t="s">
        <v>197</v>
      </c>
      <c r="AU202" s="156" t="s">
        <v>82</v>
      </c>
      <c r="AY202" s="20" t="s">
        <v>195</v>
      </c>
      <c r="BE202" s="157">
        <f>IF(N202="základní",J202,0)</f>
        <v>0</v>
      </c>
      <c r="BF202" s="157">
        <f>IF(N202="snížená",J202,0)</f>
        <v>0</v>
      </c>
      <c r="BG202" s="157">
        <f>IF(N202="zákl. přenesená",J202,0)</f>
        <v>0</v>
      </c>
      <c r="BH202" s="157">
        <f>IF(N202="sníž. přenesená",J202,0)</f>
        <v>0</v>
      </c>
      <c r="BI202" s="157">
        <f>IF(N202="nulová",J202,0)</f>
        <v>0</v>
      </c>
      <c r="BJ202" s="20" t="s">
        <v>80</v>
      </c>
      <c r="BK202" s="157">
        <f>ROUND(I202*H202,2)</f>
        <v>0</v>
      </c>
      <c r="BL202" s="20" t="s">
        <v>201</v>
      </c>
      <c r="BM202" s="156" t="s">
        <v>1351</v>
      </c>
    </row>
    <row r="203" spans="1:65" s="2" customFormat="1">
      <c r="A203" s="35"/>
      <c r="B203" s="36"/>
      <c r="C203" s="35"/>
      <c r="D203" s="158" t="s">
        <v>203</v>
      </c>
      <c r="E203" s="35"/>
      <c r="F203" s="159" t="s">
        <v>1352</v>
      </c>
      <c r="G203" s="35"/>
      <c r="H203" s="35"/>
      <c r="I203" s="160"/>
      <c r="J203" s="35"/>
      <c r="K203" s="35"/>
      <c r="L203" s="36"/>
      <c r="M203" s="161"/>
      <c r="N203" s="162"/>
      <c r="O203" s="56"/>
      <c r="P203" s="56"/>
      <c r="Q203" s="56"/>
      <c r="R203" s="56"/>
      <c r="S203" s="56"/>
      <c r="T203" s="57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20" t="s">
        <v>203</v>
      </c>
      <c r="AU203" s="20" t="s">
        <v>82</v>
      </c>
    </row>
    <row r="204" spans="1:65" s="13" customFormat="1" ht="20.399999999999999">
      <c r="B204" s="163"/>
      <c r="D204" s="164" t="s">
        <v>205</v>
      </c>
      <c r="E204" s="165" t="s">
        <v>3</v>
      </c>
      <c r="F204" s="166" t="s">
        <v>1353</v>
      </c>
      <c r="H204" s="167">
        <v>4</v>
      </c>
      <c r="I204" s="168"/>
      <c r="L204" s="163"/>
      <c r="M204" s="169"/>
      <c r="N204" s="170"/>
      <c r="O204" s="170"/>
      <c r="P204" s="170"/>
      <c r="Q204" s="170"/>
      <c r="R204" s="170"/>
      <c r="S204" s="170"/>
      <c r="T204" s="171"/>
      <c r="AT204" s="165" t="s">
        <v>205</v>
      </c>
      <c r="AU204" s="165" t="s">
        <v>82</v>
      </c>
      <c r="AV204" s="13" t="s">
        <v>82</v>
      </c>
      <c r="AW204" s="13" t="s">
        <v>33</v>
      </c>
      <c r="AX204" s="13" t="s">
        <v>72</v>
      </c>
      <c r="AY204" s="165" t="s">
        <v>195</v>
      </c>
    </row>
    <row r="205" spans="1:65" s="16" customFormat="1">
      <c r="B205" s="198"/>
      <c r="D205" s="164" t="s">
        <v>205</v>
      </c>
      <c r="E205" s="199" t="s">
        <v>3</v>
      </c>
      <c r="F205" s="200" t="s">
        <v>430</v>
      </c>
      <c r="H205" s="201">
        <v>4</v>
      </c>
      <c r="I205" s="202"/>
      <c r="L205" s="198"/>
      <c r="M205" s="203"/>
      <c r="N205" s="204"/>
      <c r="O205" s="204"/>
      <c r="P205" s="204"/>
      <c r="Q205" s="204"/>
      <c r="R205" s="204"/>
      <c r="S205" s="204"/>
      <c r="T205" s="205"/>
      <c r="AT205" s="199" t="s">
        <v>205</v>
      </c>
      <c r="AU205" s="199" t="s">
        <v>82</v>
      </c>
      <c r="AV205" s="16" t="s">
        <v>201</v>
      </c>
      <c r="AW205" s="16" t="s">
        <v>33</v>
      </c>
      <c r="AX205" s="16" t="s">
        <v>80</v>
      </c>
      <c r="AY205" s="199" t="s">
        <v>195</v>
      </c>
    </row>
    <row r="206" spans="1:65" s="2" customFormat="1" ht="24.15" customHeight="1">
      <c r="A206" s="35"/>
      <c r="B206" s="143"/>
      <c r="C206" s="180" t="s">
        <v>361</v>
      </c>
      <c r="D206" s="180" t="s">
        <v>241</v>
      </c>
      <c r="E206" s="181" t="s">
        <v>1354</v>
      </c>
      <c r="F206" s="182" t="s">
        <v>1355</v>
      </c>
      <c r="G206" s="183" t="s">
        <v>305</v>
      </c>
      <c r="H206" s="184">
        <v>4.04</v>
      </c>
      <c r="I206" s="185"/>
      <c r="J206" s="186">
        <f>ROUND(I206*H206,2)</f>
        <v>0</v>
      </c>
      <c r="K206" s="187"/>
      <c r="L206" s="188"/>
      <c r="M206" s="189" t="s">
        <v>3</v>
      </c>
      <c r="N206" s="190" t="s">
        <v>43</v>
      </c>
      <c r="O206" s="56"/>
      <c r="P206" s="154">
        <f>O206*H206</f>
        <v>0</v>
      </c>
      <c r="Q206" s="154">
        <v>2.2499999999999998E-3</v>
      </c>
      <c r="R206" s="154">
        <f>Q206*H206</f>
        <v>9.0899999999999991E-3</v>
      </c>
      <c r="S206" s="154">
        <v>0</v>
      </c>
      <c r="T206" s="155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56" t="s">
        <v>240</v>
      </c>
      <c r="AT206" s="156" t="s">
        <v>241</v>
      </c>
      <c r="AU206" s="156" t="s">
        <v>82</v>
      </c>
      <c r="AY206" s="20" t="s">
        <v>195</v>
      </c>
      <c r="BE206" s="157">
        <f>IF(N206="základní",J206,0)</f>
        <v>0</v>
      </c>
      <c r="BF206" s="157">
        <f>IF(N206="snížená",J206,0)</f>
        <v>0</v>
      </c>
      <c r="BG206" s="157">
        <f>IF(N206="zákl. přenesená",J206,0)</f>
        <v>0</v>
      </c>
      <c r="BH206" s="157">
        <f>IF(N206="sníž. přenesená",J206,0)</f>
        <v>0</v>
      </c>
      <c r="BI206" s="157">
        <f>IF(N206="nulová",J206,0)</f>
        <v>0</v>
      </c>
      <c r="BJ206" s="20" t="s">
        <v>80</v>
      </c>
      <c r="BK206" s="157">
        <f>ROUND(I206*H206,2)</f>
        <v>0</v>
      </c>
      <c r="BL206" s="20" t="s">
        <v>201</v>
      </c>
      <c r="BM206" s="156" t="s">
        <v>1356</v>
      </c>
    </row>
    <row r="207" spans="1:65" s="13" customFormat="1">
      <c r="B207" s="163"/>
      <c r="D207" s="164" t="s">
        <v>205</v>
      </c>
      <c r="E207" s="165" t="s">
        <v>3</v>
      </c>
      <c r="F207" s="166" t="s">
        <v>1348</v>
      </c>
      <c r="H207" s="167">
        <v>4.04</v>
      </c>
      <c r="I207" s="168"/>
      <c r="L207" s="163"/>
      <c r="M207" s="169"/>
      <c r="N207" s="170"/>
      <c r="O207" s="170"/>
      <c r="P207" s="170"/>
      <c r="Q207" s="170"/>
      <c r="R207" s="170"/>
      <c r="S207" s="170"/>
      <c r="T207" s="171"/>
      <c r="AT207" s="165" t="s">
        <v>205</v>
      </c>
      <c r="AU207" s="165" t="s">
        <v>82</v>
      </c>
      <c r="AV207" s="13" t="s">
        <v>82</v>
      </c>
      <c r="AW207" s="13" t="s">
        <v>33</v>
      </c>
      <c r="AX207" s="13" t="s">
        <v>80</v>
      </c>
      <c r="AY207" s="165" t="s">
        <v>195</v>
      </c>
    </row>
    <row r="208" spans="1:65" s="2" customFormat="1" ht="24.15" customHeight="1">
      <c r="A208" s="35"/>
      <c r="B208" s="143"/>
      <c r="C208" s="144" t="s">
        <v>368</v>
      </c>
      <c r="D208" s="144" t="s">
        <v>197</v>
      </c>
      <c r="E208" s="145" t="s">
        <v>1357</v>
      </c>
      <c r="F208" s="146" t="s">
        <v>1358</v>
      </c>
      <c r="G208" s="147" t="s">
        <v>305</v>
      </c>
      <c r="H208" s="148">
        <v>2</v>
      </c>
      <c r="I208" s="149"/>
      <c r="J208" s="150">
        <f>ROUND(I208*H208,2)</f>
        <v>0</v>
      </c>
      <c r="K208" s="151"/>
      <c r="L208" s="36"/>
      <c r="M208" s="152" t="s">
        <v>3</v>
      </c>
      <c r="N208" s="153" t="s">
        <v>43</v>
      </c>
      <c r="O208" s="56"/>
      <c r="P208" s="154">
        <f>O208*H208</f>
        <v>0</v>
      </c>
      <c r="Q208" s="154">
        <v>1.0000000000000001E-5</v>
      </c>
      <c r="R208" s="154">
        <f>Q208*H208</f>
        <v>2.0000000000000002E-5</v>
      </c>
      <c r="S208" s="154">
        <v>0</v>
      </c>
      <c r="T208" s="155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56" t="s">
        <v>201</v>
      </c>
      <c r="AT208" s="156" t="s">
        <v>197</v>
      </c>
      <c r="AU208" s="156" t="s">
        <v>82</v>
      </c>
      <c r="AY208" s="20" t="s">
        <v>195</v>
      </c>
      <c r="BE208" s="157">
        <f>IF(N208="základní",J208,0)</f>
        <v>0</v>
      </c>
      <c r="BF208" s="157">
        <f>IF(N208="snížená",J208,0)</f>
        <v>0</v>
      </c>
      <c r="BG208" s="157">
        <f>IF(N208="zákl. přenesená",J208,0)</f>
        <v>0</v>
      </c>
      <c r="BH208" s="157">
        <f>IF(N208="sníž. přenesená",J208,0)</f>
        <v>0</v>
      </c>
      <c r="BI208" s="157">
        <f>IF(N208="nulová",J208,0)</f>
        <v>0</v>
      </c>
      <c r="BJ208" s="20" t="s">
        <v>80</v>
      </c>
      <c r="BK208" s="157">
        <f>ROUND(I208*H208,2)</f>
        <v>0</v>
      </c>
      <c r="BL208" s="20" t="s">
        <v>201</v>
      </c>
      <c r="BM208" s="156" t="s">
        <v>1359</v>
      </c>
    </row>
    <row r="209" spans="1:65" s="2" customFormat="1">
      <c r="A209" s="35"/>
      <c r="B209" s="36"/>
      <c r="C209" s="35"/>
      <c r="D209" s="158" t="s">
        <v>203</v>
      </c>
      <c r="E209" s="35"/>
      <c r="F209" s="159" t="s">
        <v>1360</v>
      </c>
      <c r="G209" s="35"/>
      <c r="H209" s="35"/>
      <c r="I209" s="160"/>
      <c r="J209" s="35"/>
      <c r="K209" s="35"/>
      <c r="L209" s="36"/>
      <c r="M209" s="161"/>
      <c r="N209" s="162"/>
      <c r="O209" s="56"/>
      <c r="P209" s="56"/>
      <c r="Q209" s="56"/>
      <c r="R209" s="56"/>
      <c r="S209" s="56"/>
      <c r="T209" s="57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20" t="s">
        <v>203</v>
      </c>
      <c r="AU209" s="20" t="s">
        <v>82</v>
      </c>
    </row>
    <row r="210" spans="1:65" s="13" customFormat="1">
      <c r="B210" s="163"/>
      <c r="D210" s="164" t="s">
        <v>205</v>
      </c>
      <c r="E210" s="165" t="s">
        <v>3</v>
      </c>
      <c r="F210" s="166" t="s">
        <v>1361</v>
      </c>
      <c r="H210" s="167">
        <v>2</v>
      </c>
      <c r="I210" s="168"/>
      <c r="L210" s="163"/>
      <c r="M210" s="169"/>
      <c r="N210" s="170"/>
      <c r="O210" s="170"/>
      <c r="P210" s="170"/>
      <c r="Q210" s="170"/>
      <c r="R210" s="170"/>
      <c r="S210" s="170"/>
      <c r="T210" s="171"/>
      <c r="AT210" s="165" t="s">
        <v>205</v>
      </c>
      <c r="AU210" s="165" t="s">
        <v>82</v>
      </c>
      <c r="AV210" s="13" t="s">
        <v>82</v>
      </c>
      <c r="AW210" s="13" t="s">
        <v>33</v>
      </c>
      <c r="AX210" s="13" t="s">
        <v>72</v>
      </c>
      <c r="AY210" s="165" t="s">
        <v>195</v>
      </c>
    </row>
    <row r="211" spans="1:65" s="16" customFormat="1">
      <c r="B211" s="198"/>
      <c r="D211" s="164" t="s">
        <v>205</v>
      </c>
      <c r="E211" s="199" t="s">
        <v>3</v>
      </c>
      <c r="F211" s="200" t="s">
        <v>430</v>
      </c>
      <c r="H211" s="201">
        <v>2</v>
      </c>
      <c r="I211" s="202"/>
      <c r="L211" s="198"/>
      <c r="M211" s="203"/>
      <c r="N211" s="204"/>
      <c r="O211" s="204"/>
      <c r="P211" s="204"/>
      <c r="Q211" s="204"/>
      <c r="R211" s="204"/>
      <c r="S211" s="204"/>
      <c r="T211" s="205"/>
      <c r="AT211" s="199" t="s">
        <v>205</v>
      </c>
      <c r="AU211" s="199" t="s">
        <v>82</v>
      </c>
      <c r="AV211" s="16" t="s">
        <v>201</v>
      </c>
      <c r="AW211" s="16" t="s">
        <v>33</v>
      </c>
      <c r="AX211" s="16" t="s">
        <v>80</v>
      </c>
      <c r="AY211" s="199" t="s">
        <v>195</v>
      </c>
    </row>
    <row r="212" spans="1:65" s="2" customFormat="1" ht="24.15" customHeight="1">
      <c r="A212" s="35"/>
      <c r="B212" s="143"/>
      <c r="C212" s="180" t="s">
        <v>374</v>
      </c>
      <c r="D212" s="180" t="s">
        <v>241</v>
      </c>
      <c r="E212" s="181" t="s">
        <v>1362</v>
      </c>
      <c r="F212" s="182" t="s">
        <v>1363</v>
      </c>
      <c r="G212" s="183" t="s">
        <v>305</v>
      </c>
      <c r="H212" s="184">
        <v>2.0299999999999998</v>
      </c>
      <c r="I212" s="185"/>
      <c r="J212" s="186">
        <f>ROUND(I212*H212,2)</f>
        <v>0</v>
      </c>
      <c r="K212" s="187"/>
      <c r="L212" s="188"/>
      <c r="M212" s="189" t="s">
        <v>3</v>
      </c>
      <c r="N212" s="190" t="s">
        <v>43</v>
      </c>
      <c r="O212" s="56"/>
      <c r="P212" s="154">
        <f>O212*H212</f>
        <v>0</v>
      </c>
      <c r="Q212" s="154">
        <v>1.4E-3</v>
      </c>
      <c r="R212" s="154">
        <f>Q212*H212</f>
        <v>2.8419999999999999E-3</v>
      </c>
      <c r="S212" s="154">
        <v>0</v>
      </c>
      <c r="T212" s="155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56" t="s">
        <v>240</v>
      </c>
      <c r="AT212" s="156" t="s">
        <v>241</v>
      </c>
      <c r="AU212" s="156" t="s">
        <v>82</v>
      </c>
      <c r="AY212" s="20" t="s">
        <v>195</v>
      </c>
      <c r="BE212" s="157">
        <f>IF(N212="základní",J212,0)</f>
        <v>0</v>
      </c>
      <c r="BF212" s="157">
        <f>IF(N212="snížená",J212,0)</f>
        <v>0</v>
      </c>
      <c r="BG212" s="157">
        <f>IF(N212="zákl. přenesená",J212,0)</f>
        <v>0</v>
      </c>
      <c r="BH212" s="157">
        <f>IF(N212="sníž. přenesená",J212,0)</f>
        <v>0</v>
      </c>
      <c r="BI212" s="157">
        <f>IF(N212="nulová",J212,0)</f>
        <v>0</v>
      </c>
      <c r="BJ212" s="20" t="s">
        <v>80</v>
      </c>
      <c r="BK212" s="157">
        <f>ROUND(I212*H212,2)</f>
        <v>0</v>
      </c>
      <c r="BL212" s="20" t="s">
        <v>201</v>
      </c>
      <c r="BM212" s="156" t="s">
        <v>1364</v>
      </c>
    </row>
    <row r="213" spans="1:65" s="13" customFormat="1">
      <c r="B213" s="163"/>
      <c r="D213" s="164" t="s">
        <v>205</v>
      </c>
      <c r="E213" s="165" t="s">
        <v>3</v>
      </c>
      <c r="F213" s="166" t="s">
        <v>1365</v>
      </c>
      <c r="H213" s="167">
        <v>2.0299999999999998</v>
      </c>
      <c r="I213" s="168"/>
      <c r="L213" s="163"/>
      <c r="M213" s="169"/>
      <c r="N213" s="170"/>
      <c r="O213" s="170"/>
      <c r="P213" s="170"/>
      <c r="Q213" s="170"/>
      <c r="R213" s="170"/>
      <c r="S213" s="170"/>
      <c r="T213" s="171"/>
      <c r="AT213" s="165" t="s">
        <v>205</v>
      </c>
      <c r="AU213" s="165" t="s">
        <v>82</v>
      </c>
      <c r="AV213" s="13" t="s">
        <v>82</v>
      </c>
      <c r="AW213" s="13" t="s">
        <v>33</v>
      </c>
      <c r="AX213" s="13" t="s">
        <v>80</v>
      </c>
      <c r="AY213" s="165" t="s">
        <v>195</v>
      </c>
    </row>
    <row r="214" spans="1:65" s="2" customFormat="1" ht="24.15" customHeight="1">
      <c r="A214" s="35"/>
      <c r="B214" s="143"/>
      <c r="C214" s="144" t="s">
        <v>380</v>
      </c>
      <c r="D214" s="144" t="s">
        <v>197</v>
      </c>
      <c r="E214" s="145" t="s">
        <v>1366</v>
      </c>
      <c r="F214" s="146" t="s">
        <v>1367</v>
      </c>
      <c r="G214" s="147" t="s">
        <v>305</v>
      </c>
      <c r="H214" s="148">
        <v>13</v>
      </c>
      <c r="I214" s="149"/>
      <c r="J214" s="150">
        <f>ROUND(I214*H214,2)</f>
        <v>0</v>
      </c>
      <c r="K214" s="151"/>
      <c r="L214" s="36"/>
      <c r="M214" s="152" t="s">
        <v>3</v>
      </c>
      <c r="N214" s="153" t="s">
        <v>43</v>
      </c>
      <c r="O214" s="56"/>
      <c r="P214" s="154">
        <f>O214*H214</f>
        <v>0</v>
      </c>
      <c r="Q214" s="154">
        <v>1.0000000000000001E-5</v>
      </c>
      <c r="R214" s="154">
        <f>Q214*H214</f>
        <v>1.3000000000000002E-4</v>
      </c>
      <c r="S214" s="154">
        <v>0</v>
      </c>
      <c r="T214" s="155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56" t="s">
        <v>201</v>
      </c>
      <c r="AT214" s="156" t="s">
        <v>197</v>
      </c>
      <c r="AU214" s="156" t="s">
        <v>82</v>
      </c>
      <c r="AY214" s="20" t="s">
        <v>195</v>
      </c>
      <c r="BE214" s="157">
        <f>IF(N214="základní",J214,0)</f>
        <v>0</v>
      </c>
      <c r="BF214" s="157">
        <f>IF(N214="snížená",J214,0)</f>
        <v>0</v>
      </c>
      <c r="BG214" s="157">
        <f>IF(N214="zákl. přenesená",J214,0)</f>
        <v>0</v>
      </c>
      <c r="BH214" s="157">
        <f>IF(N214="sníž. přenesená",J214,0)</f>
        <v>0</v>
      </c>
      <c r="BI214" s="157">
        <f>IF(N214="nulová",J214,0)</f>
        <v>0</v>
      </c>
      <c r="BJ214" s="20" t="s">
        <v>80</v>
      </c>
      <c r="BK214" s="157">
        <f>ROUND(I214*H214,2)</f>
        <v>0</v>
      </c>
      <c r="BL214" s="20" t="s">
        <v>201</v>
      </c>
      <c r="BM214" s="156" t="s">
        <v>1368</v>
      </c>
    </row>
    <row r="215" spans="1:65" s="2" customFormat="1">
      <c r="A215" s="35"/>
      <c r="B215" s="36"/>
      <c r="C215" s="35"/>
      <c r="D215" s="158" t="s">
        <v>203</v>
      </c>
      <c r="E215" s="35"/>
      <c r="F215" s="159" t="s">
        <v>1369</v>
      </c>
      <c r="G215" s="35"/>
      <c r="H215" s="35"/>
      <c r="I215" s="160"/>
      <c r="J215" s="35"/>
      <c r="K215" s="35"/>
      <c r="L215" s="36"/>
      <c r="M215" s="161"/>
      <c r="N215" s="162"/>
      <c r="O215" s="56"/>
      <c r="P215" s="56"/>
      <c r="Q215" s="56"/>
      <c r="R215" s="56"/>
      <c r="S215" s="56"/>
      <c r="T215" s="57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20" t="s">
        <v>203</v>
      </c>
      <c r="AU215" s="20" t="s">
        <v>82</v>
      </c>
    </row>
    <row r="216" spans="1:65" s="13" customFormat="1">
      <c r="B216" s="163"/>
      <c r="D216" s="164" t="s">
        <v>205</v>
      </c>
      <c r="E216" s="165" t="s">
        <v>3</v>
      </c>
      <c r="F216" s="166" t="s">
        <v>1370</v>
      </c>
      <c r="H216" s="167">
        <v>13</v>
      </c>
      <c r="I216" s="168"/>
      <c r="L216" s="163"/>
      <c r="M216" s="169"/>
      <c r="N216" s="170"/>
      <c r="O216" s="170"/>
      <c r="P216" s="170"/>
      <c r="Q216" s="170"/>
      <c r="R216" s="170"/>
      <c r="S216" s="170"/>
      <c r="T216" s="171"/>
      <c r="AT216" s="165" t="s">
        <v>205</v>
      </c>
      <c r="AU216" s="165" t="s">
        <v>82</v>
      </c>
      <c r="AV216" s="13" t="s">
        <v>82</v>
      </c>
      <c r="AW216" s="13" t="s">
        <v>33</v>
      </c>
      <c r="AX216" s="13" t="s">
        <v>72</v>
      </c>
      <c r="AY216" s="165" t="s">
        <v>195</v>
      </c>
    </row>
    <row r="217" spans="1:65" s="16" customFormat="1">
      <c r="B217" s="198"/>
      <c r="D217" s="164" t="s">
        <v>205</v>
      </c>
      <c r="E217" s="199" t="s">
        <v>3</v>
      </c>
      <c r="F217" s="200" t="s">
        <v>430</v>
      </c>
      <c r="H217" s="201">
        <v>13</v>
      </c>
      <c r="I217" s="202"/>
      <c r="L217" s="198"/>
      <c r="M217" s="203"/>
      <c r="N217" s="204"/>
      <c r="O217" s="204"/>
      <c r="P217" s="204"/>
      <c r="Q217" s="204"/>
      <c r="R217" s="204"/>
      <c r="S217" s="204"/>
      <c r="T217" s="205"/>
      <c r="AT217" s="199" t="s">
        <v>205</v>
      </c>
      <c r="AU217" s="199" t="s">
        <v>82</v>
      </c>
      <c r="AV217" s="16" t="s">
        <v>201</v>
      </c>
      <c r="AW217" s="16" t="s">
        <v>33</v>
      </c>
      <c r="AX217" s="16" t="s">
        <v>80</v>
      </c>
      <c r="AY217" s="199" t="s">
        <v>195</v>
      </c>
    </row>
    <row r="218" spans="1:65" s="2" customFormat="1" ht="24.15" customHeight="1">
      <c r="A218" s="35"/>
      <c r="B218" s="143"/>
      <c r="C218" s="180" t="s">
        <v>386</v>
      </c>
      <c r="D218" s="180" t="s">
        <v>241</v>
      </c>
      <c r="E218" s="181" t="s">
        <v>1371</v>
      </c>
      <c r="F218" s="182" t="s">
        <v>1372</v>
      </c>
      <c r="G218" s="183" t="s">
        <v>305</v>
      </c>
      <c r="H218" s="184">
        <v>13.195</v>
      </c>
      <c r="I218" s="185"/>
      <c r="J218" s="186">
        <f>ROUND(I218*H218,2)</f>
        <v>0</v>
      </c>
      <c r="K218" s="187"/>
      <c r="L218" s="188"/>
      <c r="M218" s="189" t="s">
        <v>3</v>
      </c>
      <c r="N218" s="190" t="s">
        <v>43</v>
      </c>
      <c r="O218" s="56"/>
      <c r="P218" s="154">
        <f>O218*H218</f>
        <v>0</v>
      </c>
      <c r="Q218" s="154">
        <v>5.11E-3</v>
      </c>
      <c r="R218" s="154">
        <f>Q218*H218</f>
        <v>6.7426449999999999E-2</v>
      </c>
      <c r="S218" s="154">
        <v>0</v>
      </c>
      <c r="T218" s="155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56" t="s">
        <v>240</v>
      </c>
      <c r="AT218" s="156" t="s">
        <v>241</v>
      </c>
      <c r="AU218" s="156" t="s">
        <v>82</v>
      </c>
      <c r="AY218" s="20" t="s">
        <v>195</v>
      </c>
      <c r="BE218" s="157">
        <f>IF(N218="základní",J218,0)</f>
        <v>0</v>
      </c>
      <c r="BF218" s="157">
        <f>IF(N218="snížená",J218,0)</f>
        <v>0</v>
      </c>
      <c r="BG218" s="157">
        <f>IF(N218="zákl. přenesená",J218,0)</f>
        <v>0</v>
      </c>
      <c r="BH218" s="157">
        <f>IF(N218="sníž. přenesená",J218,0)</f>
        <v>0</v>
      </c>
      <c r="BI218" s="157">
        <f>IF(N218="nulová",J218,0)</f>
        <v>0</v>
      </c>
      <c r="BJ218" s="20" t="s">
        <v>80</v>
      </c>
      <c r="BK218" s="157">
        <f>ROUND(I218*H218,2)</f>
        <v>0</v>
      </c>
      <c r="BL218" s="20" t="s">
        <v>201</v>
      </c>
      <c r="BM218" s="156" t="s">
        <v>1373</v>
      </c>
    </row>
    <row r="219" spans="1:65" s="13" customFormat="1">
      <c r="B219" s="163"/>
      <c r="D219" s="164" t="s">
        <v>205</v>
      </c>
      <c r="E219" s="165" t="s">
        <v>3</v>
      </c>
      <c r="F219" s="166" t="s">
        <v>1374</v>
      </c>
      <c r="H219" s="167">
        <v>13.195</v>
      </c>
      <c r="I219" s="168"/>
      <c r="L219" s="163"/>
      <c r="M219" s="169"/>
      <c r="N219" s="170"/>
      <c r="O219" s="170"/>
      <c r="P219" s="170"/>
      <c r="Q219" s="170"/>
      <c r="R219" s="170"/>
      <c r="S219" s="170"/>
      <c r="T219" s="171"/>
      <c r="AT219" s="165" t="s">
        <v>205</v>
      </c>
      <c r="AU219" s="165" t="s">
        <v>82</v>
      </c>
      <c r="AV219" s="13" t="s">
        <v>82</v>
      </c>
      <c r="AW219" s="13" t="s">
        <v>33</v>
      </c>
      <c r="AX219" s="13" t="s">
        <v>80</v>
      </c>
      <c r="AY219" s="165" t="s">
        <v>195</v>
      </c>
    </row>
    <row r="220" spans="1:65" s="2" customFormat="1" ht="44.25" customHeight="1">
      <c r="A220" s="35"/>
      <c r="B220" s="143"/>
      <c r="C220" s="144" t="s">
        <v>393</v>
      </c>
      <c r="D220" s="144" t="s">
        <v>197</v>
      </c>
      <c r="E220" s="145" t="s">
        <v>1375</v>
      </c>
      <c r="F220" s="146" t="s">
        <v>1376</v>
      </c>
      <c r="G220" s="147" t="s">
        <v>287</v>
      </c>
      <c r="H220" s="148">
        <v>4</v>
      </c>
      <c r="I220" s="149"/>
      <c r="J220" s="150">
        <f>ROUND(I220*H220,2)</f>
        <v>0</v>
      </c>
      <c r="K220" s="151"/>
      <c r="L220" s="36"/>
      <c r="M220" s="152" t="s">
        <v>3</v>
      </c>
      <c r="N220" s="153" t="s">
        <v>43</v>
      </c>
      <c r="O220" s="56"/>
      <c r="P220" s="154">
        <f>O220*H220</f>
        <v>0</v>
      </c>
      <c r="Q220" s="154">
        <v>0</v>
      </c>
      <c r="R220" s="154">
        <f>Q220*H220</f>
        <v>0</v>
      </c>
      <c r="S220" s="154">
        <v>0</v>
      </c>
      <c r="T220" s="155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56" t="s">
        <v>201</v>
      </c>
      <c r="AT220" s="156" t="s">
        <v>197</v>
      </c>
      <c r="AU220" s="156" t="s">
        <v>82</v>
      </c>
      <c r="AY220" s="20" t="s">
        <v>195</v>
      </c>
      <c r="BE220" s="157">
        <f>IF(N220="základní",J220,0)</f>
        <v>0</v>
      </c>
      <c r="BF220" s="157">
        <f>IF(N220="snížená",J220,0)</f>
        <v>0</v>
      </c>
      <c r="BG220" s="157">
        <f>IF(N220="zákl. přenesená",J220,0)</f>
        <v>0</v>
      </c>
      <c r="BH220" s="157">
        <f>IF(N220="sníž. přenesená",J220,0)</f>
        <v>0</v>
      </c>
      <c r="BI220" s="157">
        <f>IF(N220="nulová",J220,0)</f>
        <v>0</v>
      </c>
      <c r="BJ220" s="20" t="s">
        <v>80</v>
      </c>
      <c r="BK220" s="157">
        <f>ROUND(I220*H220,2)</f>
        <v>0</v>
      </c>
      <c r="BL220" s="20" t="s">
        <v>201</v>
      </c>
      <c r="BM220" s="156" t="s">
        <v>1377</v>
      </c>
    </row>
    <row r="221" spans="1:65" s="2" customFormat="1">
      <c r="A221" s="35"/>
      <c r="B221" s="36"/>
      <c r="C221" s="35"/>
      <c r="D221" s="158" t="s">
        <v>203</v>
      </c>
      <c r="E221" s="35"/>
      <c r="F221" s="159" t="s">
        <v>1378</v>
      </c>
      <c r="G221" s="35"/>
      <c r="H221" s="35"/>
      <c r="I221" s="160"/>
      <c r="J221" s="35"/>
      <c r="K221" s="35"/>
      <c r="L221" s="36"/>
      <c r="M221" s="161"/>
      <c r="N221" s="162"/>
      <c r="O221" s="56"/>
      <c r="P221" s="56"/>
      <c r="Q221" s="56"/>
      <c r="R221" s="56"/>
      <c r="S221" s="56"/>
      <c r="T221" s="57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20" t="s">
        <v>203</v>
      </c>
      <c r="AU221" s="20" t="s">
        <v>82</v>
      </c>
    </row>
    <row r="222" spans="1:65" s="13" customFormat="1">
      <c r="B222" s="163"/>
      <c r="D222" s="164" t="s">
        <v>205</v>
      </c>
      <c r="E222" s="165" t="s">
        <v>3</v>
      </c>
      <c r="F222" s="166" t="s">
        <v>1379</v>
      </c>
      <c r="H222" s="167">
        <v>4</v>
      </c>
      <c r="I222" s="168"/>
      <c r="L222" s="163"/>
      <c r="M222" s="169"/>
      <c r="N222" s="170"/>
      <c r="O222" s="170"/>
      <c r="P222" s="170"/>
      <c r="Q222" s="170"/>
      <c r="R222" s="170"/>
      <c r="S222" s="170"/>
      <c r="T222" s="171"/>
      <c r="AT222" s="165" t="s">
        <v>205</v>
      </c>
      <c r="AU222" s="165" t="s">
        <v>82</v>
      </c>
      <c r="AV222" s="13" t="s">
        <v>82</v>
      </c>
      <c r="AW222" s="13" t="s">
        <v>33</v>
      </c>
      <c r="AX222" s="13" t="s">
        <v>72</v>
      </c>
      <c r="AY222" s="165" t="s">
        <v>195</v>
      </c>
    </row>
    <row r="223" spans="1:65" s="16" customFormat="1">
      <c r="B223" s="198"/>
      <c r="D223" s="164" t="s">
        <v>205</v>
      </c>
      <c r="E223" s="199" t="s">
        <v>3</v>
      </c>
      <c r="F223" s="200" t="s">
        <v>430</v>
      </c>
      <c r="H223" s="201">
        <v>4</v>
      </c>
      <c r="I223" s="202"/>
      <c r="L223" s="198"/>
      <c r="M223" s="203"/>
      <c r="N223" s="204"/>
      <c r="O223" s="204"/>
      <c r="P223" s="204"/>
      <c r="Q223" s="204"/>
      <c r="R223" s="204"/>
      <c r="S223" s="204"/>
      <c r="T223" s="205"/>
      <c r="AT223" s="199" t="s">
        <v>205</v>
      </c>
      <c r="AU223" s="199" t="s">
        <v>82</v>
      </c>
      <c r="AV223" s="16" t="s">
        <v>201</v>
      </c>
      <c r="AW223" s="16" t="s">
        <v>33</v>
      </c>
      <c r="AX223" s="16" t="s">
        <v>80</v>
      </c>
      <c r="AY223" s="199" t="s">
        <v>195</v>
      </c>
    </row>
    <row r="224" spans="1:65" s="2" customFormat="1" ht="21.75" customHeight="1">
      <c r="A224" s="35"/>
      <c r="B224" s="143"/>
      <c r="C224" s="180" t="s">
        <v>399</v>
      </c>
      <c r="D224" s="180" t="s">
        <v>241</v>
      </c>
      <c r="E224" s="181" t="s">
        <v>1380</v>
      </c>
      <c r="F224" s="182" t="s">
        <v>1381</v>
      </c>
      <c r="G224" s="183" t="s">
        <v>287</v>
      </c>
      <c r="H224" s="184">
        <v>3</v>
      </c>
      <c r="I224" s="185"/>
      <c r="J224" s="186">
        <f>ROUND(I224*H224,2)</f>
        <v>0</v>
      </c>
      <c r="K224" s="187"/>
      <c r="L224" s="188"/>
      <c r="M224" s="189" t="s">
        <v>3</v>
      </c>
      <c r="N224" s="190" t="s">
        <v>43</v>
      </c>
      <c r="O224" s="56"/>
      <c r="P224" s="154">
        <f>O224*H224</f>
        <v>0</v>
      </c>
      <c r="Q224" s="154">
        <v>8.0000000000000004E-4</v>
      </c>
      <c r="R224" s="154">
        <f>Q224*H224</f>
        <v>2.4000000000000002E-3</v>
      </c>
      <c r="S224" s="154">
        <v>0</v>
      </c>
      <c r="T224" s="155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56" t="s">
        <v>240</v>
      </c>
      <c r="AT224" s="156" t="s">
        <v>241</v>
      </c>
      <c r="AU224" s="156" t="s">
        <v>82</v>
      </c>
      <c r="AY224" s="20" t="s">
        <v>195</v>
      </c>
      <c r="BE224" s="157">
        <f>IF(N224="základní",J224,0)</f>
        <v>0</v>
      </c>
      <c r="BF224" s="157">
        <f>IF(N224="snížená",J224,0)</f>
        <v>0</v>
      </c>
      <c r="BG224" s="157">
        <f>IF(N224="zákl. přenesená",J224,0)</f>
        <v>0</v>
      </c>
      <c r="BH224" s="157">
        <f>IF(N224="sníž. přenesená",J224,0)</f>
        <v>0</v>
      </c>
      <c r="BI224" s="157">
        <f>IF(N224="nulová",J224,0)</f>
        <v>0</v>
      </c>
      <c r="BJ224" s="20" t="s">
        <v>80</v>
      </c>
      <c r="BK224" s="157">
        <f>ROUND(I224*H224,2)</f>
        <v>0</v>
      </c>
      <c r="BL224" s="20" t="s">
        <v>201</v>
      </c>
      <c r="BM224" s="156" t="s">
        <v>1382</v>
      </c>
    </row>
    <row r="225" spans="1:65" s="2" customFormat="1" ht="21.75" customHeight="1">
      <c r="A225" s="35"/>
      <c r="B225" s="143"/>
      <c r="C225" s="180" t="s">
        <v>404</v>
      </c>
      <c r="D225" s="180" t="s">
        <v>241</v>
      </c>
      <c r="E225" s="181" t="s">
        <v>1383</v>
      </c>
      <c r="F225" s="182" t="s">
        <v>1384</v>
      </c>
      <c r="G225" s="183" t="s">
        <v>287</v>
      </c>
      <c r="H225" s="184">
        <v>1</v>
      </c>
      <c r="I225" s="185"/>
      <c r="J225" s="186">
        <f>ROUND(I225*H225,2)</f>
        <v>0</v>
      </c>
      <c r="K225" s="187"/>
      <c r="L225" s="188"/>
      <c r="M225" s="189" t="s">
        <v>3</v>
      </c>
      <c r="N225" s="190" t="s">
        <v>43</v>
      </c>
      <c r="O225" s="56"/>
      <c r="P225" s="154">
        <f>O225*H225</f>
        <v>0</v>
      </c>
      <c r="Q225" s="154">
        <v>6.9999999999999999E-4</v>
      </c>
      <c r="R225" s="154">
        <f>Q225*H225</f>
        <v>6.9999999999999999E-4</v>
      </c>
      <c r="S225" s="154">
        <v>0</v>
      </c>
      <c r="T225" s="155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56" t="s">
        <v>240</v>
      </c>
      <c r="AT225" s="156" t="s">
        <v>241</v>
      </c>
      <c r="AU225" s="156" t="s">
        <v>82</v>
      </c>
      <c r="AY225" s="20" t="s">
        <v>195</v>
      </c>
      <c r="BE225" s="157">
        <f>IF(N225="základní",J225,0)</f>
        <v>0</v>
      </c>
      <c r="BF225" s="157">
        <f>IF(N225="snížená",J225,0)</f>
        <v>0</v>
      </c>
      <c r="BG225" s="157">
        <f>IF(N225="zákl. přenesená",J225,0)</f>
        <v>0</v>
      </c>
      <c r="BH225" s="157">
        <f>IF(N225="sníž. přenesená",J225,0)</f>
        <v>0</v>
      </c>
      <c r="BI225" s="157">
        <f>IF(N225="nulová",J225,0)</f>
        <v>0</v>
      </c>
      <c r="BJ225" s="20" t="s">
        <v>80</v>
      </c>
      <c r="BK225" s="157">
        <f>ROUND(I225*H225,2)</f>
        <v>0</v>
      </c>
      <c r="BL225" s="20" t="s">
        <v>201</v>
      </c>
      <c r="BM225" s="156" t="s">
        <v>1385</v>
      </c>
    </row>
    <row r="226" spans="1:65" s="2" customFormat="1" ht="37.799999999999997" customHeight="1">
      <c r="A226" s="35"/>
      <c r="B226" s="143"/>
      <c r="C226" s="144" t="s">
        <v>409</v>
      </c>
      <c r="D226" s="144" t="s">
        <v>197</v>
      </c>
      <c r="E226" s="145" t="s">
        <v>1386</v>
      </c>
      <c r="F226" s="146" t="s">
        <v>1387</v>
      </c>
      <c r="G226" s="147" t="s">
        <v>287</v>
      </c>
      <c r="H226" s="148">
        <v>1</v>
      </c>
      <c r="I226" s="149"/>
      <c r="J226" s="150">
        <f>ROUND(I226*H226,2)</f>
        <v>0</v>
      </c>
      <c r="K226" s="151"/>
      <c r="L226" s="36"/>
      <c r="M226" s="152" t="s">
        <v>3</v>
      </c>
      <c r="N226" s="153" t="s">
        <v>43</v>
      </c>
      <c r="O226" s="56"/>
      <c r="P226" s="154">
        <f>O226*H226</f>
        <v>0</v>
      </c>
      <c r="Q226" s="154">
        <v>0</v>
      </c>
      <c r="R226" s="154">
        <f>Q226*H226</f>
        <v>0</v>
      </c>
      <c r="S226" s="154">
        <v>0</v>
      </c>
      <c r="T226" s="155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56" t="s">
        <v>201</v>
      </c>
      <c r="AT226" s="156" t="s">
        <v>197</v>
      </c>
      <c r="AU226" s="156" t="s">
        <v>82</v>
      </c>
      <c r="AY226" s="20" t="s">
        <v>195</v>
      </c>
      <c r="BE226" s="157">
        <f>IF(N226="základní",J226,0)</f>
        <v>0</v>
      </c>
      <c r="BF226" s="157">
        <f>IF(N226="snížená",J226,0)</f>
        <v>0</v>
      </c>
      <c r="BG226" s="157">
        <f>IF(N226="zákl. přenesená",J226,0)</f>
        <v>0</v>
      </c>
      <c r="BH226" s="157">
        <f>IF(N226="sníž. přenesená",J226,0)</f>
        <v>0</v>
      </c>
      <c r="BI226" s="157">
        <f>IF(N226="nulová",J226,0)</f>
        <v>0</v>
      </c>
      <c r="BJ226" s="20" t="s">
        <v>80</v>
      </c>
      <c r="BK226" s="157">
        <f>ROUND(I226*H226,2)</f>
        <v>0</v>
      </c>
      <c r="BL226" s="20" t="s">
        <v>201</v>
      </c>
      <c r="BM226" s="156" t="s">
        <v>1388</v>
      </c>
    </row>
    <row r="227" spans="1:65" s="2" customFormat="1">
      <c r="A227" s="35"/>
      <c r="B227" s="36"/>
      <c r="C227" s="35"/>
      <c r="D227" s="158" t="s">
        <v>203</v>
      </c>
      <c r="E227" s="35"/>
      <c r="F227" s="159" t="s">
        <v>1389</v>
      </c>
      <c r="G227" s="35"/>
      <c r="H227" s="35"/>
      <c r="I227" s="160"/>
      <c r="J227" s="35"/>
      <c r="K227" s="35"/>
      <c r="L227" s="36"/>
      <c r="M227" s="161"/>
      <c r="N227" s="162"/>
      <c r="O227" s="56"/>
      <c r="P227" s="56"/>
      <c r="Q227" s="56"/>
      <c r="R227" s="56"/>
      <c r="S227" s="56"/>
      <c r="T227" s="57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20" t="s">
        <v>203</v>
      </c>
      <c r="AU227" s="20" t="s">
        <v>82</v>
      </c>
    </row>
    <row r="228" spans="1:65" s="13" customFormat="1">
      <c r="B228" s="163"/>
      <c r="D228" s="164" t="s">
        <v>205</v>
      </c>
      <c r="E228" s="165" t="s">
        <v>3</v>
      </c>
      <c r="F228" s="166" t="s">
        <v>1390</v>
      </c>
      <c r="H228" s="167">
        <v>1</v>
      </c>
      <c r="I228" s="168"/>
      <c r="L228" s="163"/>
      <c r="M228" s="169"/>
      <c r="N228" s="170"/>
      <c r="O228" s="170"/>
      <c r="P228" s="170"/>
      <c r="Q228" s="170"/>
      <c r="R228" s="170"/>
      <c r="S228" s="170"/>
      <c r="T228" s="171"/>
      <c r="AT228" s="165" t="s">
        <v>205</v>
      </c>
      <c r="AU228" s="165" t="s">
        <v>82</v>
      </c>
      <c r="AV228" s="13" t="s">
        <v>82</v>
      </c>
      <c r="AW228" s="13" t="s">
        <v>33</v>
      </c>
      <c r="AX228" s="13" t="s">
        <v>72</v>
      </c>
      <c r="AY228" s="165" t="s">
        <v>195</v>
      </c>
    </row>
    <row r="229" spans="1:65" s="16" customFormat="1">
      <c r="B229" s="198"/>
      <c r="D229" s="164" t="s">
        <v>205</v>
      </c>
      <c r="E229" s="199" t="s">
        <v>3</v>
      </c>
      <c r="F229" s="200" t="s">
        <v>430</v>
      </c>
      <c r="H229" s="201">
        <v>1</v>
      </c>
      <c r="I229" s="202"/>
      <c r="L229" s="198"/>
      <c r="M229" s="203"/>
      <c r="N229" s="204"/>
      <c r="O229" s="204"/>
      <c r="P229" s="204"/>
      <c r="Q229" s="204"/>
      <c r="R229" s="204"/>
      <c r="S229" s="204"/>
      <c r="T229" s="205"/>
      <c r="AT229" s="199" t="s">
        <v>205</v>
      </c>
      <c r="AU229" s="199" t="s">
        <v>82</v>
      </c>
      <c r="AV229" s="16" t="s">
        <v>201</v>
      </c>
      <c r="AW229" s="16" t="s">
        <v>33</v>
      </c>
      <c r="AX229" s="16" t="s">
        <v>80</v>
      </c>
      <c r="AY229" s="199" t="s">
        <v>195</v>
      </c>
    </row>
    <row r="230" spans="1:65" s="2" customFormat="1" ht="21.75" customHeight="1">
      <c r="A230" s="35"/>
      <c r="B230" s="143"/>
      <c r="C230" s="180" t="s">
        <v>415</v>
      </c>
      <c r="D230" s="180" t="s">
        <v>241</v>
      </c>
      <c r="E230" s="181" t="s">
        <v>1391</v>
      </c>
      <c r="F230" s="182" t="s">
        <v>1392</v>
      </c>
      <c r="G230" s="183" t="s">
        <v>287</v>
      </c>
      <c r="H230" s="184">
        <v>1</v>
      </c>
      <c r="I230" s="185"/>
      <c r="J230" s="186">
        <f>ROUND(I230*H230,2)</f>
        <v>0</v>
      </c>
      <c r="K230" s="187"/>
      <c r="L230" s="188"/>
      <c r="M230" s="189" t="s">
        <v>3</v>
      </c>
      <c r="N230" s="190" t="s">
        <v>43</v>
      </c>
      <c r="O230" s="56"/>
      <c r="P230" s="154">
        <f>O230*H230</f>
        <v>0</v>
      </c>
      <c r="Q230" s="154">
        <v>2.0999999999999999E-3</v>
      </c>
      <c r="R230" s="154">
        <f>Q230*H230</f>
        <v>2.0999999999999999E-3</v>
      </c>
      <c r="S230" s="154">
        <v>0</v>
      </c>
      <c r="T230" s="155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56" t="s">
        <v>240</v>
      </c>
      <c r="AT230" s="156" t="s">
        <v>241</v>
      </c>
      <c r="AU230" s="156" t="s">
        <v>82</v>
      </c>
      <c r="AY230" s="20" t="s">
        <v>195</v>
      </c>
      <c r="BE230" s="157">
        <f>IF(N230="základní",J230,0)</f>
        <v>0</v>
      </c>
      <c r="BF230" s="157">
        <f>IF(N230="snížená",J230,0)</f>
        <v>0</v>
      </c>
      <c r="BG230" s="157">
        <f>IF(N230="zákl. přenesená",J230,0)</f>
        <v>0</v>
      </c>
      <c r="BH230" s="157">
        <f>IF(N230="sníž. přenesená",J230,0)</f>
        <v>0</v>
      </c>
      <c r="BI230" s="157">
        <f>IF(N230="nulová",J230,0)</f>
        <v>0</v>
      </c>
      <c r="BJ230" s="20" t="s">
        <v>80</v>
      </c>
      <c r="BK230" s="157">
        <f>ROUND(I230*H230,2)</f>
        <v>0</v>
      </c>
      <c r="BL230" s="20" t="s">
        <v>201</v>
      </c>
      <c r="BM230" s="156" t="s">
        <v>1393</v>
      </c>
    </row>
    <row r="231" spans="1:65" s="2" customFormat="1" ht="24.15" customHeight="1">
      <c r="A231" s="35"/>
      <c r="B231" s="143"/>
      <c r="C231" s="144" t="s">
        <v>420</v>
      </c>
      <c r="D231" s="144" t="s">
        <v>197</v>
      </c>
      <c r="E231" s="145" t="s">
        <v>1394</v>
      </c>
      <c r="F231" s="146" t="s">
        <v>1395</v>
      </c>
      <c r="G231" s="147" t="s">
        <v>1396</v>
      </c>
      <c r="H231" s="148">
        <v>2</v>
      </c>
      <c r="I231" s="149"/>
      <c r="J231" s="150">
        <f>ROUND(I231*H231,2)</f>
        <v>0</v>
      </c>
      <c r="K231" s="151"/>
      <c r="L231" s="36"/>
      <c r="M231" s="152" t="s">
        <v>3</v>
      </c>
      <c r="N231" s="153" t="s">
        <v>43</v>
      </c>
      <c r="O231" s="56"/>
      <c r="P231" s="154">
        <f>O231*H231</f>
        <v>0</v>
      </c>
      <c r="Q231" s="154">
        <v>1E-4</v>
      </c>
      <c r="R231" s="154">
        <f>Q231*H231</f>
        <v>2.0000000000000001E-4</v>
      </c>
      <c r="S231" s="154">
        <v>0</v>
      </c>
      <c r="T231" s="155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56" t="s">
        <v>201</v>
      </c>
      <c r="AT231" s="156" t="s">
        <v>197</v>
      </c>
      <c r="AU231" s="156" t="s">
        <v>82</v>
      </c>
      <c r="AY231" s="20" t="s">
        <v>195</v>
      </c>
      <c r="BE231" s="157">
        <f>IF(N231="základní",J231,0)</f>
        <v>0</v>
      </c>
      <c r="BF231" s="157">
        <f>IF(N231="snížená",J231,0)</f>
        <v>0</v>
      </c>
      <c r="BG231" s="157">
        <f>IF(N231="zákl. přenesená",J231,0)</f>
        <v>0</v>
      </c>
      <c r="BH231" s="157">
        <f>IF(N231="sníž. přenesená",J231,0)</f>
        <v>0</v>
      </c>
      <c r="BI231" s="157">
        <f>IF(N231="nulová",J231,0)</f>
        <v>0</v>
      </c>
      <c r="BJ231" s="20" t="s">
        <v>80</v>
      </c>
      <c r="BK231" s="157">
        <f>ROUND(I231*H231,2)</f>
        <v>0</v>
      </c>
      <c r="BL231" s="20" t="s">
        <v>201</v>
      </c>
      <c r="BM231" s="156" t="s">
        <v>1397</v>
      </c>
    </row>
    <row r="232" spans="1:65" s="2" customFormat="1">
      <c r="A232" s="35"/>
      <c r="B232" s="36"/>
      <c r="C232" s="35"/>
      <c r="D232" s="158" t="s">
        <v>203</v>
      </c>
      <c r="E232" s="35"/>
      <c r="F232" s="159" t="s">
        <v>1398</v>
      </c>
      <c r="G232" s="35"/>
      <c r="H232" s="35"/>
      <c r="I232" s="160"/>
      <c r="J232" s="35"/>
      <c r="K232" s="35"/>
      <c r="L232" s="36"/>
      <c r="M232" s="161"/>
      <c r="N232" s="162"/>
      <c r="O232" s="56"/>
      <c r="P232" s="56"/>
      <c r="Q232" s="56"/>
      <c r="R232" s="56"/>
      <c r="S232" s="56"/>
      <c r="T232" s="57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20" t="s">
        <v>203</v>
      </c>
      <c r="AU232" s="20" t="s">
        <v>82</v>
      </c>
    </row>
    <row r="233" spans="1:65" s="2" customFormat="1" ht="24.15" customHeight="1">
      <c r="A233" s="35"/>
      <c r="B233" s="143"/>
      <c r="C233" s="144" t="s">
        <v>431</v>
      </c>
      <c r="D233" s="144" t="s">
        <v>197</v>
      </c>
      <c r="E233" s="145" t="s">
        <v>1399</v>
      </c>
      <c r="F233" s="146" t="s">
        <v>1400</v>
      </c>
      <c r="G233" s="147" t="s">
        <v>1396</v>
      </c>
      <c r="H233" s="148">
        <v>1</v>
      </c>
      <c r="I233" s="149"/>
      <c r="J233" s="150">
        <f>ROUND(I233*H233,2)</f>
        <v>0</v>
      </c>
      <c r="K233" s="151"/>
      <c r="L233" s="36"/>
      <c r="M233" s="152" t="s">
        <v>3</v>
      </c>
      <c r="N233" s="153" t="s">
        <v>43</v>
      </c>
      <c r="O233" s="56"/>
      <c r="P233" s="154">
        <f>O233*H233</f>
        <v>0</v>
      </c>
      <c r="Q233" s="154">
        <v>1.8000000000000001E-4</v>
      </c>
      <c r="R233" s="154">
        <f>Q233*H233</f>
        <v>1.8000000000000001E-4</v>
      </c>
      <c r="S233" s="154">
        <v>0</v>
      </c>
      <c r="T233" s="155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56" t="s">
        <v>201</v>
      </c>
      <c r="AT233" s="156" t="s">
        <v>197</v>
      </c>
      <c r="AU233" s="156" t="s">
        <v>82</v>
      </c>
      <c r="AY233" s="20" t="s">
        <v>195</v>
      </c>
      <c r="BE233" s="157">
        <f>IF(N233="základní",J233,0)</f>
        <v>0</v>
      </c>
      <c r="BF233" s="157">
        <f>IF(N233="snížená",J233,0)</f>
        <v>0</v>
      </c>
      <c r="BG233" s="157">
        <f>IF(N233="zákl. přenesená",J233,0)</f>
        <v>0</v>
      </c>
      <c r="BH233" s="157">
        <f>IF(N233="sníž. přenesená",J233,0)</f>
        <v>0</v>
      </c>
      <c r="BI233" s="157">
        <f>IF(N233="nulová",J233,0)</f>
        <v>0</v>
      </c>
      <c r="BJ233" s="20" t="s">
        <v>80</v>
      </c>
      <c r="BK233" s="157">
        <f>ROUND(I233*H233,2)</f>
        <v>0</v>
      </c>
      <c r="BL233" s="20" t="s">
        <v>201</v>
      </c>
      <c r="BM233" s="156" t="s">
        <v>1401</v>
      </c>
    </row>
    <row r="234" spans="1:65" s="2" customFormat="1">
      <c r="A234" s="35"/>
      <c r="B234" s="36"/>
      <c r="C234" s="35"/>
      <c r="D234" s="158" t="s">
        <v>203</v>
      </c>
      <c r="E234" s="35"/>
      <c r="F234" s="159" t="s">
        <v>1402</v>
      </c>
      <c r="G234" s="35"/>
      <c r="H234" s="35"/>
      <c r="I234" s="160"/>
      <c r="J234" s="35"/>
      <c r="K234" s="35"/>
      <c r="L234" s="36"/>
      <c r="M234" s="161"/>
      <c r="N234" s="162"/>
      <c r="O234" s="56"/>
      <c r="P234" s="56"/>
      <c r="Q234" s="56"/>
      <c r="R234" s="56"/>
      <c r="S234" s="56"/>
      <c r="T234" s="57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20" t="s">
        <v>203</v>
      </c>
      <c r="AU234" s="20" t="s">
        <v>82</v>
      </c>
    </row>
    <row r="235" spans="1:65" s="2" customFormat="1" ht="49.05" customHeight="1">
      <c r="A235" s="35"/>
      <c r="B235" s="143"/>
      <c r="C235" s="144" t="s">
        <v>442</v>
      </c>
      <c r="D235" s="144" t="s">
        <v>197</v>
      </c>
      <c r="E235" s="145" t="s">
        <v>1403</v>
      </c>
      <c r="F235" s="146" t="s">
        <v>1404</v>
      </c>
      <c r="G235" s="147" t="s">
        <v>287</v>
      </c>
      <c r="H235" s="148">
        <v>2</v>
      </c>
      <c r="I235" s="149"/>
      <c r="J235" s="150">
        <f>ROUND(I235*H235,2)</f>
        <v>0</v>
      </c>
      <c r="K235" s="151"/>
      <c r="L235" s="36"/>
      <c r="M235" s="152" t="s">
        <v>3</v>
      </c>
      <c r="N235" s="153" t="s">
        <v>43</v>
      </c>
      <c r="O235" s="56"/>
      <c r="P235" s="154">
        <f>O235*H235</f>
        <v>0</v>
      </c>
      <c r="Q235" s="154">
        <v>4.0680000000000001E-2</v>
      </c>
      <c r="R235" s="154">
        <f>Q235*H235</f>
        <v>8.1360000000000002E-2</v>
      </c>
      <c r="S235" s="154">
        <v>0</v>
      </c>
      <c r="T235" s="155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56" t="s">
        <v>201</v>
      </c>
      <c r="AT235" s="156" t="s">
        <v>197</v>
      </c>
      <c r="AU235" s="156" t="s">
        <v>82</v>
      </c>
      <c r="AY235" s="20" t="s">
        <v>195</v>
      </c>
      <c r="BE235" s="157">
        <f>IF(N235="základní",J235,0)</f>
        <v>0</v>
      </c>
      <c r="BF235" s="157">
        <f>IF(N235="snížená",J235,0)</f>
        <v>0</v>
      </c>
      <c r="BG235" s="157">
        <f>IF(N235="zákl. přenesená",J235,0)</f>
        <v>0</v>
      </c>
      <c r="BH235" s="157">
        <f>IF(N235="sníž. přenesená",J235,0)</f>
        <v>0</v>
      </c>
      <c r="BI235" s="157">
        <f>IF(N235="nulová",J235,0)</f>
        <v>0</v>
      </c>
      <c r="BJ235" s="20" t="s">
        <v>80</v>
      </c>
      <c r="BK235" s="157">
        <f>ROUND(I235*H235,2)</f>
        <v>0</v>
      </c>
      <c r="BL235" s="20" t="s">
        <v>201</v>
      </c>
      <c r="BM235" s="156" t="s">
        <v>1405</v>
      </c>
    </row>
    <row r="236" spans="1:65" s="2" customFormat="1">
      <c r="A236" s="35"/>
      <c r="B236" s="36"/>
      <c r="C236" s="35"/>
      <c r="D236" s="158" t="s">
        <v>203</v>
      </c>
      <c r="E236" s="35"/>
      <c r="F236" s="159" t="s">
        <v>1406</v>
      </c>
      <c r="G236" s="35"/>
      <c r="H236" s="35"/>
      <c r="I236" s="160"/>
      <c r="J236" s="35"/>
      <c r="K236" s="35"/>
      <c r="L236" s="36"/>
      <c r="M236" s="161"/>
      <c r="N236" s="162"/>
      <c r="O236" s="56"/>
      <c r="P236" s="56"/>
      <c r="Q236" s="56"/>
      <c r="R236" s="56"/>
      <c r="S236" s="56"/>
      <c r="T236" s="57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20" t="s">
        <v>203</v>
      </c>
      <c r="AU236" s="20" t="s">
        <v>82</v>
      </c>
    </row>
    <row r="237" spans="1:65" s="13" customFormat="1">
      <c r="B237" s="163"/>
      <c r="D237" s="164" t="s">
        <v>205</v>
      </c>
      <c r="E237" s="165" t="s">
        <v>3</v>
      </c>
      <c r="F237" s="166" t="s">
        <v>1407</v>
      </c>
      <c r="H237" s="167">
        <v>2</v>
      </c>
      <c r="I237" s="168"/>
      <c r="L237" s="163"/>
      <c r="M237" s="169"/>
      <c r="N237" s="170"/>
      <c r="O237" s="170"/>
      <c r="P237" s="170"/>
      <c r="Q237" s="170"/>
      <c r="R237" s="170"/>
      <c r="S237" s="170"/>
      <c r="T237" s="171"/>
      <c r="AT237" s="165" t="s">
        <v>205</v>
      </c>
      <c r="AU237" s="165" t="s">
        <v>82</v>
      </c>
      <c r="AV237" s="13" t="s">
        <v>82</v>
      </c>
      <c r="AW237" s="13" t="s">
        <v>33</v>
      </c>
      <c r="AX237" s="13" t="s">
        <v>72</v>
      </c>
      <c r="AY237" s="165" t="s">
        <v>195</v>
      </c>
    </row>
    <row r="238" spans="1:65" s="16" customFormat="1">
      <c r="B238" s="198"/>
      <c r="D238" s="164" t="s">
        <v>205</v>
      </c>
      <c r="E238" s="199" t="s">
        <v>3</v>
      </c>
      <c r="F238" s="200" t="s">
        <v>430</v>
      </c>
      <c r="H238" s="201">
        <v>2</v>
      </c>
      <c r="I238" s="202"/>
      <c r="L238" s="198"/>
      <c r="M238" s="203"/>
      <c r="N238" s="204"/>
      <c r="O238" s="204"/>
      <c r="P238" s="204"/>
      <c r="Q238" s="204"/>
      <c r="R238" s="204"/>
      <c r="S238" s="204"/>
      <c r="T238" s="205"/>
      <c r="AT238" s="199" t="s">
        <v>205</v>
      </c>
      <c r="AU238" s="199" t="s">
        <v>82</v>
      </c>
      <c r="AV238" s="16" t="s">
        <v>201</v>
      </c>
      <c r="AW238" s="16" t="s">
        <v>33</v>
      </c>
      <c r="AX238" s="16" t="s">
        <v>80</v>
      </c>
      <c r="AY238" s="199" t="s">
        <v>195</v>
      </c>
    </row>
    <row r="239" spans="1:65" s="2" customFormat="1" ht="49.05" customHeight="1">
      <c r="A239" s="35"/>
      <c r="B239" s="143"/>
      <c r="C239" s="144" t="s">
        <v>448</v>
      </c>
      <c r="D239" s="144" t="s">
        <v>197</v>
      </c>
      <c r="E239" s="145" t="s">
        <v>1408</v>
      </c>
      <c r="F239" s="146" t="s">
        <v>1409</v>
      </c>
      <c r="G239" s="147" t="s">
        <v>200</v>
      </c>
      <c r="H239" s="148">
        <v>1.498</v>
      </c>
      <c r="I239" s="149"/>
      <c r="J239" s="150">
        <f>ROUND(I239*H239,2)</f>
        <v>0</v>
      </c>
      <c r="K239" s="151"/>
      <c r="L239" s="36"/>
      <c r="M239" s="152" t="s">
        <v>3</v>
      </c>
      <c r="N239" s="153" t="s">
        <v>43</v>
      </c>
      <c r="O239" s="56"/>
      <c r="P239" s="154">
        <f>O239*H239</f>
        <v>0</v>
      </c>
      <c r="Q239" s="154">
        <v>8.1240000000000007E-2</v>
      </c>
      <c r="R239" s="154">
        <f>Q239*H239</f>
        <v>0.12169752</v>
      </c>
      <c r="S239" s="154">
        <v>0</v>
      </c>
      <c r="T239" s="155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56" t="s">
        <v>201</v>
      </c>
      <c r="AT239" s="156" t="s">
        <v>197</v>
      </c>
      <c r="AU239" s="156" t="s">
        <v>82</v>
      </c>
      <c r="AY239" s="20" t="s">
        <v>195</v>
      </c>
      <c r="BE239" s="157">
        <f>IF(N239="základní",J239,0)</f>
        <v>0</v>
      </c>
      <c r="BF239" s="157">
        <f>IF(N239="snížená",J239,0)</f>
        <v>0</v>
      </c>
      <c r="BG239" s="157">
        <f>IF(N239="zákl. přenesená",J239,0)</f>
        <v>0</v>
      </c>
      <c r="BH239" s="157">
        <f>IF(N239="sníž. přenesená",J239,0)</f>
        <v>0</v>
      </c>
      <c r="BI239" s="157">
        <f>IF(N239="nulová",J239,0)</f>
        <v>0</v>
      </c>
      <c r="BJ239" s="20" t="s">
        <v>80</v>
      </c>
      <c r="BK239" s="157">
        <f>ROUND(I239*H239,2)</f>
        <v>0</v>
      </c>
      <c r="BL239" s="20" t="s">
        <v>201</v>
      </c>
      <c r="BM239" s="156" t="s">
        <v>1410</v>
      </c>
    </row>
    <row r="240" spans="1:65" s="2" customFormat="1">
      <c r="A240" s="35"/>
      <c r="B240" s="36"/>
      <c r="C240" s="35"/>
      <c r="D240" s="158" t="s">
        <v>203</v>
      </c>
      <c r="E240" s="35"/>
      <c r="F240" s="159" t="s">
        <v>1411</v>
      </c>
      <c r="G240" s="35"/>
      <c r="H240" s="35"/>
      <c r="I240" s="160"/>
      <c r="J240" s="35"/>
      <c r="K240" s="35"/>
      <c r="L240" s="36"/>
      <c r="M240" s="161"/>
      <c r="N240" s="162"/>
      <c r="O240" s="56"/>
      <c r="P240" s="56"/>
      <c r="Q240" s="56"/>
      <c r="R240" s="56"/>
      <c r="S240" s="56"/>
      <c r="T240" s="57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20" t="s">
        <v>203</v>
      </c>
      <c r="AU240" s="20" t="s">
        <v>82</v>
      </c>
    </row>
    <row r="241" spans="1:65" s="2" customFormat="1" ht="28.8">
      <c r="A241" s="35"/>
      <c r="B241" s="36"/>
      <c r="C241" s="35"/>
      <c r="D241" s="164" t="s">
        <v>882</v>
      </c>
      <c r="E241" s="35"/>
      <c r="F241" s="207" t="s">
        <v>1412</v>
      </c>
      <c r="G241" s="35"/>
      <c r="H241" s="35"/>
      <c r="I241" s="160"/>
      <c r="J241" s="35"/>
      <c r="K241" s="35"/>
      <c r="L241" s="36"/>
      <c r="M241" s="161"/>
      <c r="N241" s="162"/>
      <c r="O241" s="56"/>
      <c r="P241" s="56"/>
      <c r="Q241" s="56"/>
      <c r="R241" s="56"/>
      <c r="S241" s="56"/>
      <c r="T241" s="57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20" t="s">
        <v>882</v>
      </c>
      <c r="AU241" s="20" t="s">
        <v>82</v>
      </c>
    </row>
    <row r="242" spans="1:65" s="13" customFormat="1">
      <c r="B242" s="163"/>
      <c r="D242" s="164" t="s">
        <v>205</v>
      </c>
      <c r="E242" s="165" t="s">
        <v>3</v>
      </c>
      <c r="F242" s="166" t="s">
        <v>1413</v>
      </c>
      <c r="H242" s="167">
        <v>1.498</v>
      </c>
      <c r="I242" s="168"/>
      <c r="L242" s="163"/>
      <c r="M242" s="169"/>
      <c r="N242" s="170"/>
      <c r="O242" s="170"/>
      <c r="P242" s="170"/>
      <c r="Q242" s="170"/>
      <c r="R242" s="170"/>
      <c r="S242" s="170"/>
      <c r="T242" s="171"/>
      <c r="AT242" s="165" t="s">
        <v>205</v>
      </c>
      <c r="AU242" s="165" t="s">
        <v>82</v>
      </c>
      <c r="AV242" s="13" t="s">
        <v>82</v>
      </c>
      <c r="AW242" s="13" t="s">
        <v>33</v>
      </c>
      <c r="AX242" s="13" t="s">
        <v>72</v>
      </c>
      <c r="AY242" s="165" t="s">
        <v>195</v>
      </c>
    </row>
    <row r="243" spans="1:65" s="16" customFormat="1">
      <c r="B243" s="198"/>
      <c r="D243" s="164" t="s">
        <v>205</v>
      </c>
      <c r="E243" s="199" t="s">
        <v>3</v>
      </c>
      <c r="F243" s="200" t="s">
        <v>430</v>
      </c>
      <c r="H243" s="201">
        <v>1.498</v>
      </c>
      <c r="I243" s="202"/>
      <c r="L243" s="198"/>
      <c r="M243" s="203"/>
      <c r="N243" s="204"/>
      <c r="O243" s="204"/>
      <c r="P243" s="204"/>
      <c r="Q243" s="204"/>
      <c r="R243" s="204"/>
      <c r="S243" s="204"/>
      <c r="T243" s="205"/>
      <c r="AT243" s="199" t="s">
        <v>205</v>
      </c>
      <c r="AU243" s="199" t="s">
        <v>82</v>
      </c>
      <c r="AV243" s="16" t="s">
        <v>201</v>
      </c>
      <c r="AW243" s="16" t="s">
        <v>33</v>
      </c>
      <c r="AX243" s="16" t="s">
        <v>80</v>
      </c>
      <c r="AY243" s="199" t="s">
        <v>195</v>
      </c>
    </row>
    <row r="244" spans="1:65" s="2" customFormat="1" ht="24.15" customHeight="1">
      <c r="A244" s="35"/>
      <c r="B244" s="143"/>
      <c r="C244" s="144" t="s">
        <v>454</v>
      </c>
      <c r="D244" s="144" t="s">
        <v>197</v>
      </c>
      <c r="E244" s="145" t="s">
        <v>1414</v>
      </c>
      <c r="F244" s="146" t="s">
        <v>1415</v>
      </c>
      <c r="G244" s="147" t="s">
        <v>305</v>
      </c>
      <c r="H244" s="148">
        <v>15</v>
      </c>
      <c r="I244" s="149"/>
      <c r="J244" s="150">
        <f>ROUND(I244*H244,2)</f>
        <v>0</v>
      </c>
      <c r="K244" s="151"/>
      <c r="L244" s="36"/>
      <c r="M244" s="152" t="s">
        <v>3</v>
      </c>
      <c r="N244" s="153" t="s">
        <v>43</v>
      </c>
      <c r="O244" s="56"/>
      <c r="P244" s="154">
        <f>O244*H244</f>
        <v>0</v>
      </c>
      <c r="Q244" s="154">
        <v>6.9999999999999994E-5</v>
      </c>
      <c r="R244" s="154">
        <f>Q244*H244</f>
        <v>1.0499999999999999E-3</v>
      </c>
      <c r="S244" s="154">
        <v>0</v>
      </c>
      <c r="T244" s="155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56" t="s">
        <v>201</v>
      </c>
      <c r="AT244" s="156" t="s">
        <v>197</v>
      </c>
      <c r="AU244" s="156" t="s">
        <v>82</v>
      </c>
      <c r="AY244" s="20" t="s">
        <v>195</v>
      </c>
      <c r="BE244" s="157">
        <f>IF(N244="základní",J244,0)</f>
        <v>0</v>
      </c>
      <c r="BF244" s="157">
        <f>IF(N244="snížená",J244,0)</f>
        <v>0</v>
      </c>
      <c r="BG244" s="157">
        <f>IF(N244="zákl. přenesená",J244,0)</f>
        <v>0</v>
      </c>
      <c r="BH244" s="157">
        <f>IF(N244="sníž. přenesená",J244,0)</f>
        <v>0</v>
      </c>
      <c r="BI244" s="157">
        <f>IF(N244="nulová",J244,0)</f>
        <v>0</v>
      </c>
      <c r="BJ244" s="20" t="s">
        <v>80</v>
      </c>
      <c r="BK244" s="157">
        <f>ROUND(I244*H244,2)</f>
        <v>0</v>
      </c>
      <c r="BL244" s="20" t="s">
        <v>201</v>
      </c>
      <c r="BM244" s="156" t="s">
        <v>1416</v>
      </c>
    </row>
    <row r="245" spans="1:65" s="2" customFormat="1">
      <c r="A245" s="35"/>
      <c r="B245" s="36"/>
      <c r="C245" s="35"/>
      <c r="D245" s="158" t="s">
        <v>203</v>
      </c>
      <c r="E245" s="35"/>
      <c r="F245" s="159" t="s">
        <v>1417</v>
      </c>
      <c r="G245" s="35"/>
      <c r="H245" s="35"/>
      <c r="I245" s="160"/>
      <c r="J245" s="35"/>
      <c r="K245" s="35"/>
      <c r="L245" s="36"/>
      <c r="M245" s="161"/>
      <c r="N245" s="162"/>
      <c r="O245" s="56"/>
      <c r="P245" s="56"/>
      <c r="Q245" s="56"/>
      <c r="R245" s="56"/>
      <c r="S245" s="56"/>
      <c r="T245" s="57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20" t="s">
        <v>203</v>
      </c>
      <c r="AU245" s="20" t="s">
        <v>82</v>
      </c>
    </row>
    <row r="246" spans="1:65" s="13" customFormat="1">
      <c r="B246" s="163"/>
      <c r="D246" s="164" t="s">
        <v>205</v>
      </c>
      <c r="E246" s="165" t="s">
        <v>3</v>
      </c>
      <c r="F246" s="166" t="s">
        <v>1418</v>
      </c>
      <c r="H246" s="167">
        <v>2</v>
      </c>
      <c r="I246" s="168"/>
      <c r="L246" s="163"/>
      <c r="M246" s="169"/>
      <c r="N246" s="170"/>
      <c r="O246" s="170"/>
      <c r="P246" s="170"/>
      <c r="Q246" s="170"/>
      <c r="R246" s="170"/>
      <c r="S246" s="170"/>
      <c r="T246" s="171"/>
      <c r="AT246" s="165" t="s">
        <v>205</v>
      </c>
      <c r="AU246" s="165" t="s">
        <v>82</v>
      </c>
      <c r="AV246" s="13" t="s">
        <v>82</v>
      </c>
      <c r="AW246" s="13" t="s">
        <v>33</v>
      </c>
      <c r="AX246" s="13" t="s">
        <v>72</v>
      </c>
      <c r="AY246" s="165" t="s">
        <v>195</v>
      </c>
    </row>
    <row r="247" spans="1:65" s="13" customFormat="1">
      <c r="B247" s="163"/>
      <c r="D247" s="164" t="s">
        <v>205</v>
      </c>
      <c r="E247" s="165" t="s">
        <v>3</v>
      </c>
      <c r="F247" s="166" t="s">
        <v>1419</v>
      </c>
      <c r="H247" s="167">
        <v>13</v>
      </c>
      <c r="I247" s="168"/>
      <c r="L247" s="163"/>
      <c r="M247" s="169"/>
      <c r="N247" s="170"/>
      <c r="O247" s="170"/>
      <c r="P247" s="170"/>
      <c r="Q247" s="170"/>
      <c r="R247" s="170"/>
      <c r="S247" s="170"/>
      <c r="T247" s="171"/>
      <c r="AT247" s="165" t="s">
        <v>205</v>
      </c>
      <c r="AU247" s="165" t="s">
        <v>82</v>
      </c>
      <c r="AV247" s="13" t="s">
        <v>82</v>
      </c>
      <c r="AW247" s="13" t="s">
        <v>33</v>
      </c>
      <c r="AX247" s="13" t="s">
        <v>72</v>
      </c>
      <c r="AY247" s="165" t="s">
        <v>195</v>
      </c>
    </row>
    <row r="248" spans="1:65" s="16" customFormat="1">
      <c r="B248" s="198"/>
      <c r="D248" s="164" t="s">
        <v>205</v>
      </c>
      <c r="E248" s="199" t="s">
        <v>3</v>
      </c>
      <c r="F248" s="200" t="s">
        <v>430</v>
      </c>
      <c r="H248" s="201">
        <v>15</v>
      </c>
      <c r="I248" s="202"/>
      <c r="L248" s="198"/>
      <c r="M248" s="203"/>
      <c r="N248" s="204"/>
      <c r="O248" s="204"/>
      <c r="P248" s="204"/>
      <c r="Q248" s="204"/>
      <c r="R248" s="204"/>
      <c r="S248" s="204"/>
      <c r="T248" s="205"/>
      <c r="AT248" s="199" t="s">
        <v>205</v>
      </c>
      <c r="AU248" s="199" t="s">
        <v>82</v>
      </c>
      <c r="AV248" s="16" t="s">
        <v>201</v>
      </c>
      <c r="AW248" s="16" t="s">
        <v>33</v>
      </c>
      <c r="AX248" s="16" t="s">
        <v>80</v>
      </c>
      <c r="AY248" s="199" t="s">
        <v>195</v>
      </c>
    </row>
    <row r="249" spans="1:65" s="12" customFormat="1" ht="22.8" customHeight="1">
      <c r="B249" s="130"/>
      <c r="D249" s="131" t="s">
        <v>71</v>
      </c>
      <c r="E249" s="141" t="s">
        <v>247</v>
      </c>
      <c r="F249" s="141" t="s">
        <v>492</v>
      </c>
      <c r="I249" s="133"/>
      <c r="J249" s="142">
        <f>BK249</f>
        <v>0</v>
      </c>
      <c r="L249" s="130"/>
      <c r="M249" s="135"/>
      <c r="N249" s="136"/>
      <c r="O249" s="136"/>
      <c r="P249" s="137">
        <f>SUM(P250:P256)</f>
        <v>0</v>
      </c>
      <c r="Q249" s="136"/>
      <c r="R249" s="137">
        <f>SUM(R250:R256)</f>
        <v>7.0784700000000003</v>
      </c>
      <c r="S249" s="136"/>
      <c r="T249" s="138">
        <f>SUM(T250:T256)</f>
        <v>0</v>
      </c>
      <c r="AR249" s="131" t="s">
        <v>80</v>
      </c>
      <c r="AT249" s="139" t="s">
        <v>71</v>
      </c>
      <c r="AU249" s="139" t="s">
        <v>80</v>
      </c>
      <c r="AY249" s="131" t="s">
        <v>195</v>
      </c>
      <c r="BK249" s="140">
        <f>SUM(BK250:BK256)</f>
        <v>0</v>
      </c>
    </row>
    <row r="250" spans="1:65" s="2" customFormat="1" ht="24.15" customHeight="1">
      <c r="A250" s="35"/>
      <c r="B250" s="143"/>
      <c r="C250" s="144" t="s">
        <v>460</v>
      </c>
      <c r="D250" s="144" t="s">
        <v>197</v>
      </c>
      <c r="E250" s="145" t="s">
        <v>1420</v>
      </c>
      <c r="F250" s="146" t="s">
        <v>1421</v>
      </c>
      <c r="G250" s="147" t="s">
        <v>305</v>
      </c>
      <c r="H250" s="148">
        <v>17</v>
      </c>
      <c r="I250" s="149"/>
      <c r="J250" s="150">
        <f>ROUND(I250*H250,2)</f>
        <v>0</v>
      </c>
      <c r="K250" s="151"/>
      <c r="L250" s="36"/>
      <c r="M250" s="152" t="s">
        <v>3</v>
      </c>
      <c r="N250" s="153" t="s">
        <v>43</v>
      </c>
      <c r="O250" s="56"/>
      <c r="P250" s="154">
        <f>O250*H250</f>
        <v>0</v>
      </c>
      <c r="Q250" s="154">
        <v>0.29221000000000003</v>
      </c>
      <c r="R250" s="154">
        <f>Q250*H250</f>
        <v>4.9675700000000003</v>
      </c>
      <c r="S250" s="154">
        <v>0</v>
      </c>
      <c r="T250" s="155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56" t="s">
        <v>201</v>
      </c>
      <c r="AT250" s="156" t="s">
        <v>197</v>
      </c>
      <c r="AU250" s="156" t="s">
        <v>82</v>
      </c>
      <c r="AY250" s="20" t="s">
        <v>195</v>
      </c>
      <c r="BE250" s="157">
        <f>IF(N250="základní",J250,0)</f>
        <v>0</v>
      </c>
      <c r="BF250" s="157">
        <f>IF(N250="snížená",J250,0)</f>
        <v>0</v>
      </c>
      <c r="BG250" s="157">
        <f>IF(N250="zákl. přenesená",J250,0)</f>
        <v>0</v>
      </c>
      <c r="BH250" s="157">
        <f>IF(N250="sníž. přenesená",J250,0)</f>
        <v>0</v>
      </c>
      <c r="BI250" s="157">
        <f>IF(N250="nulová",J250,0)</f>
        <v>0</v>
      </c>
      <c r="BJ250" s="20" t="s">
        <v>80</v>
      </c>
      <c r="BK250" s="157">
        <f>ROUND(I250*H250,2)</f>
        <v>0</v>
      </c>
      <c r="BL250" s="20" t="s">
        <v>201</v>
      </c>
      <c r="BM250" s="156" t="s">
        <v>1422</v>
      </c>
    </row>
    <row r="251" spans="1:65" s="2" customFormat="1">
      <c r="A251" s="35"/>
      <c r="B251" s="36"/>
      <c r="C251" s="35"/>
      <c r="D251" s="158" t="s">
        <v>203</v>
      </c>
      <c r="E251" s="35"/>
      <c r="F251" s="159" t="s">
        <v>1423</v>
      </c>
      <c r="G251" s="35"/>
      <c r="H251" s="35"/>
      <c r="I251" s="160"/>
      <c r="J251" s="35"/>
      <c r="K251" s="35"/>
      <c r="L251" s="36"/>
      <c r="M251" s="161"/>
      <c r="N251" s="162"/>
      <c r="O251" s="56"/>
      <c r="P251" s="56"/>
      <c r="Q251" s="56"/>
      <c r="R251" s="56"/>
      <c r="S251" s="56"/>
      <c r="T251" s="57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20" t="s">
        <v>203</v>
      </c>
      <c r="AU251" s="20" t="s">
        <v>82</v>
      </c>
    </row>
    <row r="252" spans="1:65" s="2" customFormat="1" ht="24.15" customHeight="1">
      <c r="A252" s="35"/>
      <c r="B252" s="143"/>
      <c r="C252" s="180" t="s">
        <v>465</v>
      </c>
      <c r="D252" s="180" t="s">
        <v>241</v>
      </c>
      <c r="E252" s="181" t="s">
        <v>1424</v>
      </c>
      <c r="F252" s="182" t="s">
        <v>1425</v>
      </c>
      <c r="G252" s="183" t="s">
        <v>305</v>
      </c>
      <c r="H252" s="184">
        <v>17</v>
      </c>
      <c r="I252" s="185"/>
      <c r="J252" s="186">
        <f>ROUND(I252*H252,2)</f>
        <v>0</v>
      </c>
      <c r="K252" s="187"/>
      <c r="L252" s="188"/>
      <c r="M252" s="189" t="s">
        <v>3</v>
      </c>
      <c r="N252" s="190" t="s">
        <v>43</v>
      </c>
      <c r="O252" s="56"/>
      <c r="P252" s="154">
        <f>O252*H252</f>
        <v>0</v>
      </c>
      <c r="Q252" s="154">
        <v>8.0399999999999999E-2</v>
      </c>
      <c r="R252" s="154">
        <f>Q252*H252</f>
        <v>1.3668</v>
      </c>
      <c r="S252" s="154">
        <v>0</v>
      </c>
      <c r="T252" s="155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56" t="s">
        <v>240</v>
      </c>
      <c r="AT252" s="156" t="s">
        <v>241</v>
      </c>
      <c r="AU252" s="156" t="s">
        <v>82</v>
      </c>
      <c r="AY252" s="20" t="s">
        <v>195</v>
      </c>
      <c r="BE252" s="157">
        <f>IF(N252="základní",J252,0)</f>
        <v>0</v>
      </c>
      <c r="BF252" s="157">
        <f>IF(N252="snížená",J252,0)</f>
        <v>0</v>
      </c>
      <c r="BG252" s="157">
        <f>IF(N252="zákl. přenesená",J252,0)</f>
        <v>0</v>
      </c>
      <c r="BH252" s="157">
        <f>IF(N252="sníž. přenesená",J252,0)</f>
        <v>0</v>
      </c>
      <c r="BI252" s="157">
        <f>IF(N252="nulová",J252,0)</f>
        <v>0</v>
      </c>
      <c r="BJ252" s="20" t="s">
        <v>80</v>
      </c>
      <c r="BK252" s="157">
        <f>ROUND(I252*H252,2)</f>
        <v>0</v>
      </c>
      <c r="BL252" s="20" t="s">
        <v>201</v>
      </c>
      <c r="BM252" s="156" t="s">
        <v>1426</v>
      </c>
    </row>
    <row r="253" spans="1:65" s="2" customFormat="1" ht="48">
      <c r="A253" s="35"/>
      <c r="B253" s="36"/>
      <c r="C253" s="35"/>
      <c r="D253" s="164" t="s">
        <v>882</v>
      </c>
      <c r="E253" s="35"/>
      <c r="F253" s="207" t="s">
        <v>1427</v>
      </c>
      <c r="G253" s="35"/>
      <c r="H253" s="35"/>
      <c r="I253" s="160"/>
      <c r="J253" s="35"/>
      <c r="K253" s="35"/>
      <c r="L253" s="36"/>
      <c r="M253" s="161"/>
      <c r="N253" s="162"/>
      <c r="O253" s="56"/>
      <c r="P253" s="56"/>
      <c r="Q253" s="56"/>
      <c r="R253" s="56"/>
      <c r="S253" s="56"/>
      <c r="T253" s="57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20" t="s">
        <v>882</v>
      </c>
      <c r="AU253" s="20" t="s">
        <v>82</v>
      </c>
    </row>
    <row r="254" spans="1:65" s="2" customFormat="1" ht="24.15" customHeight="1">
      <c r="A254" s="35"/>
      <c r="B254" s="143"/>
      <c r="C254" s="144" t="s">
        <v>472</v>
      </c>
      <c r="D254" s="144" t="s">
        <v>197</v>
      </c>
      <c r="E254" s="145" t="s">
        <v>1428</v>
      </c>
      <c r="F254" s="146" t="s">
        <v>1429</v>
      </c>
      <c r="G254" s="147" t="s">
        <v>287</v>
      </c>
      <c r="H254" s="148">
        <v>2</v>
      </c>
      <c r="I254" s="149"/>
      <c r="J254" s="150">
        <f>ROUND(I254*H254,2)</f>
        <v>0</v>
      </c>
      <c r="K254" s="151"/>
      <c r="L254" s="36"/>
      <c r="M254" s="152" t="s">
        <v>3</v>
      </c>
      <c r="N254" s="153" t="s">
        <v>43</v>
      </c>
      <c r="O254" s="56"/>
      <c r="P254" s="154">
        <f>O254*H254</f>
        <v>0</v>
      </c>
      <c r="Q254" s="154">
        <v>0.27205000000000001</v>
      </c>
      <c r="R254" s="154">
        <f>Q254*H254</f>
        <v>0.54410000000000003</v>
      </c>
      <c r="S254" s="154">
        <v>0</v>
      </c>
      <c r="T254" s="155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56" t="s">
        <v>201</v>
      </c>
      <c r="AT254" s="156" t="s">
        <v>197</v>
      </c>
      <c r="AU254" s="156" t="s">
        <v>82</v>
      </c>
      <c r="AY254" s="20" t="s">
        <v>195</v>
      </c>
      <c r="BE254" s="157">
        <f>IF(N254="základní",J254,0)</f>
        <v>0</v>
      </c>
      <c r="BF254" s="157">
        <f>IF(N254="snížená",J254,0)</f>
        <v>0</v>
      </c>
      <c r="BG254" s="157">
        <f>IF(N254="zákl. přenesená",J254,0)</f>
        <v>0</v>
      </c>
      <c r="BH254" s="157">
        <f>IF(N254="sníž. přenesená",J254,0)</f>
        <v>0</v>
      </c>
      <c r="BI254" s="157">
        <f>IF(N254="nulová",J254,0)</f>
        <v>0</v>
      </c>
      <c r="BJ254" s="20" t="s">
        <v>80</v>
      </c>
      <c r="BK254" s="157">
        <f>ROUND(I254*H254,2)</f>
        <v>0</v>
      </c>
      <c r="BL254" s="20" t="s">
        <v>201</v>
      </c>
      <c r="BM254" s="156" t="s">
        <v>1430</v>
      </c>
    </row>
    <row r="255" spans="1:65" s="2" customFormat="1">
      <c r="A255" s="35"/>
      <c r="B255" s="36"/>
      <c r="C255" s="35"/>
      <c r="D255" s="158" t="s">
        <v>203</v>
      </c>
      <c r="E255" s="35"/>
      <c r="F255" s="159" t="s">
        <v>1431</v>
      </c>
      <c r="G255" s="35"/>
      <c r="H255" s="35"/>
      <c r="I255" s="160"/>
      <c r="J255" s="35"/>
      <c r="K255" s="35"/>
      <c r="L255" s="36"/>
      <c r="M255" s="161"/>
      <c r="N255" s="162"/>
      <c r="O255" s="56"/>
      <c r="P255" s="56"/>
      <c r="Q255" s="56"/>
      <c r="R255" s="56"/>
      <c r="S255" s="56"/>
      <c r="T255" s="57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20" t="s">
        <v>203</v>
      </c>
      <c r="AU255" s="20" t="s">
        <v>82</v>
      </c>
    </row>
    <row r="256" spans="1:65" s="2" customFormat="1" ht="24.15" customHeight="1">
      <c r="A256" s="35"/>
      <c r="B256" s="143"/>
      <c r="C256" s="180" t="s">
        <v>481</v>
      </c>
      <c r="D256" s="180" t="s">
        <v>241</v>
      </c>
      <c r="E256" s="181" t="s">
        <v>1432</v>
      </c>
      <c r="F256" s="182" t="s">
        <v>1433</v>
      </c>
      <c r="G256" s="183" t="s">
        <v>287</v>
      </c>
      <c r="H256" s="184">
        <v>2</v>
      </c>
      <c r="I256" s="185"/>
      <c r="J256" s="186">
        <f>ROUND(I256*H256,2)</f>
        <v>0</v>
      </c>
      <c r="K256" s="187"/>
      <c r="L256" s="188"/>
      <c r="M256" s="189" t="s">
        <v>3</v>
      </c>
      <c r="N256" s="190" t="s">
        <v>43</v>
      </c>
      <c r="O256" s="56"/>
      <c r="P256" s="154">
        <f>O256*H256</f>
        <v>0</v>
      </c>
      <c r="Q256" s="154">
        <v>0.1</v>
      </c>
      <c r="R256" s="154">
        <f>Q256*H256</f>
        <v>0.2</v>
      </c>
      <c r="S256" s="154">
        <v>0</v>
      </c>
      <c r="T256" s="155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56" t="s">
        <v>240</v>
      </c>
      <c r="AT256" s="156" t="s">
        <v>241</v>
      </c>
      <c r="AU256" s="156" t="s">
        <v>82</v>
      </c>
      <c r="AY256" s="20" t="s">
        <v>195</v>
      </c>
      <c r="BE256" s="157">
        <f>IF(N256="základní",J256,0)</f>
        <v>0</v>
      </c>
      <c r="BF256" s="157">
        <f>IF(N256="snížená",J256,0)</f>
        <v>0</v>
      </c>
      <c r="BG256" s="157">
        <f>IF(N256="zákl. přenesená",J256,0)</f>
        <v>0</v>
      </c>
      <c r="BH256" s="157">
        <f>IF(N256="sníž. přenesená",J256,0)</f>
        <v>0</v>
      </c>
      <c r="BI256" s="157">
        <f>IF(N256="nulová",J256,0)</f>
        <v>0</v>
      </c>
      <c r="BJ256" s="20" t="s">
        <v>80</v>
      </c>
      <c r="BK256" s="157">
        <f>ROUND(I256*H256,2)</f>
        <v>0</v>
      </c>
      <c r="BL256" s="20" t="s">
        <v>201</v>
      </c>
      <c r="BM256" s="156" t="s">
        <v>1434</v>
      </c>
    </row>
    <row r="257" spans="1:65" s="12" customFormat="1" ht="22.8" customHeight="1">
      <c r="B257" s="130"/>
      <c r="D257" s="131" t="s">
        <v>71</v>
      </c>
      <c r="E257" s="141" t="s">
        <v>723</v>
      </c>
      <c r="F257" s="141" t="s">
        <v>724</v>
      </c>
      <c r="I257" s="133"/>
      <c r="J257" s="142">
        <f>BK257</f>
        <v>0</v>
      </c>
      <c r="L257" s="130"/>
      <c r="M257" s="135"/>
      <c r="N257" s="136"/>
      <c r="O257" s="136"/>
      <c r="P257" s="137">
        <f>SUM(P258:P259)</f>
        <v>0</v>
      </c>
      <c r="Q257" s="136"/>
      <c r="R257" s="137">
        <f>SUM(R258:R259)</f>
        <v>0</v>
      </c>
      <c r="S257" s="136"/>
      <c r="T257" s="138">
        <f>SUM(T258:T259)</f>
        <v>0</v>
      </c>
      <c r="AR257" s="131" t="s">
        <v>80</v>
      </c>
      <c r="AT257" s="139" t="s">
        <v>71</v>
      </c>
      <c r="AU257" s="139" t="s">
        <v>80</v>
      </c>
      <c r="AY257" s="131" t="s">
        <v>195</v>
      </c>
      <c r="BK257" s="140">
        <f>SUM(BK258:BK259)</f>
        <v>0</v>
      </c>
    </row>
    <row r="258" spans="1:65" s="2" customFormat="1" ht="49.05" customHeight="1">
      <c r="A258" s="35"/>
      <c r="B258" s="143"/>
      <c r="C258" s="144" t="s">
        <v>487</v>
      </c>
      <c r="D258" s="144" t="s">
        <v>197</v>
      </c>
      <c r="E258" s="145" t="s">
        <v>1435</v>
      </c>
      <c r="F258" s="146" t="s">
        <v>1436</v>
      </c>
      <c r="G258" s="147" t="s">
        <v>230</v>
      </c>
      <c r="H258" s="148">
        <v>24.898</v>
      </c>
      <c r="I258" s="149"/>
      <c r="J258" s="150">
        <f>ROUND(I258*H258,2)</f>
        <v>0</v>
      </c>
      <c r="K258" s="151"/>
      <c r="L258" s="36"/>
      <c r="M258" s="152" t="s">
        <v>3</v>
      </c>
      <c r="N258" s="153" t="s">
        <v>43</v>
      </c>
      <c r="O258" s="56"/>
      <c r="P258" s="154">
        <f>O258*H258</f>
        <v>0</v>
      </c>
      <c r="Q258" s="154">
        <v>0</v>
      </c>
      <c r="R258" s="154">
        <f>Q258*H258</f>
        <v>0</v>
      </c>
      <c r="S258" s="154">
        <v>0</v>
      </c>
      <c r="T258" s="155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56" t="s">
        <v>201</v>
      </c>
      <c r="AT258" s="156" t="s">
        <v>197</v>
      </c>
      <c r="AU258" s="156" t="s">
        <v>82</v>
      </c>
      <c r="AY258" s="20" t="s">
        <v>195</v>
      </c>
      <c r="BE258" s="157">
        <f>IF(N258="základní",J258,0)</f>
        <v>0</v>
      </c>
      <c r="BF258" s="157">
        <f>IF(N258="snížená",J258,0)</f>
        <v>0</v>
      </c>
      <c r="BG258" s="157">
        <f>IF(N258="zákl. přenesená",J258,0)</f>
        <v>0</v>
      </c>
      <c r="BH258" s="157">
        <f>IF(N258="sníž. přenesená",J258,0)</f>
        <v>0</v>
      </c>
      <c r="BI258" s="157">
        <f>IF(N258="nulová",J258,0)</f>
        <v>0</v>
      </c>
      <c r="BJ258" s="20" t="s">
        <v>80</v>
      </c>
      <c r="BK258" s="157">
        <f>ROUND(I258*H258,2)</f>
        <v>0</v>
      </c>
      <c r="BL258" s="20" t="s">
        <v>201</v>
      </c>
      <c r="BM258" s="156" t="s">
        <v>1437</v>
      </c>
    </row>
    <row r="259" spans="1:65" s="2" customFormat="1">
      <c r="A259" s="35"/>
      <c r="B259" s="36"/>
      <c r="C259" s="35"/>
      <c r="D259" s="158" t="s">
        <v>203</v>
      </c>
      <c r="E259" s="35"/>
      <c r="F259" s="159" t="s">
        <v>1438</v>
      </c>
      <c r="G259" s="35"/>
      <c r="H259" s="35"/>
      <c r="I259" s="160"/>
      <c r="J259" s="35"/>
      <c r="K259" s="35"/>
      <c r="L259" s="36"/>
      <c r="M259" s="213"/>
      <c r="N259" s="214"/>
      <c r="O259" s="210"/>
      <c r="P259" s="210"/>
      <c r="Q259" s="210"/>
      <c r="R259" s="210"/>
      <c r="S259" s="210"/>
      <c r="T259" s="21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20" t="s">
        <v>203</v>
      </c>
      <c r="AU259" s="20" t="s">
        <v>82</v>
      </c>
    </row>
    <row r="260" spans="1:65" s="2" customFormat="1" ht="6.9" customHeight="1">
      <c r="A260" s="35"/>
      <c r="B260" s="45"/>
      <c r="C260" s="46"/>
      <c r="D260" s="46"/>
      <c r="E260" s="46"/>
      <c r="F260" s="46"/>
      <c r="G260" s="46"/>
      <c r="H260" s="46"/>
      <c r="I260" s="46"/>
      <c r="J260" s="46"/>
      <c r="K260" s="46"/>
      <c r="L260" s="36"/>
      <c r="M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</row>
  </sheetData>
  <autoFilter ref="C86:K259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/>
    <hyperlink ref="F93" r:id="rId2"/>
    <hyperlink ref="F95" r:id="rId3"/>
    <hyperlink ref="F99" r:id="rId4"/>
    <hyperlink ref="F101" r:id="rId5"/>
    <hyperlink ref="F105" r:id="rId6"/>
    <hyperlink ref="F109" r:id="rId7"/>
    <hyperlink ref="F113" r:id="rId8"/>
    <hyperlink ref="F125" r:id="rId9"/>
    <hyperlink ref="F130" r:id="rId10"/>
    <hyperlink ref="F135" r:id="rId11"/>
    <hyperlink ref="F139" r:id="rId12"/>
    <hyperlink ref="F143" r:id="rId13"/>
    <hyperlink ref="F147" r:id="rId14"/>
    <hyperlink ref="F151" r:id="rId15"/>
    <hyperlink ref="F164" r:id="rId16"/>
    <hyperlink ref="F172" r:id="rId17"/>
    <hyperlink ref="F174" r:id="rId18"/>
    <hyperlink ref="F181" r:id="rId19"/>
    <hyperlink ref="F186" r:id="rId20"/>
    <hyperlink ref="F191" r:id="rId21"/>
    <hyperlink ref="F197" r:id="rId22"/>
    <hyperlink ref="F203" r:id="rId23"/>
    <hyperlink ref="F209" r:id="rId24"/>
    <hyperlink ref="F215" r:id="rId25"/>
    <hyperlink ref="F221" r:id="rId26"/>
    <hyperlink ref="F227" r:id="rId27"/>
    <hyperlink ref="F232" r:id="rId28"/>
    <hyperlink ref="F234" r:id="rId29"/>
    <hyperlink ref="F236" r:id="rId30"/>
    <hyperlink ref="F240" r:id="rId31"/>
    <hyperlink ref="F245" r:id="rId32"/>
    <hyperlink ref="F251" r:id="rId33"/>
    <hyperlink ref="F255" r:id="rId34"/>
    <hyperlink ref="F259" r:id="rId35"/>
  </hyperlinks>
  <pageMargins left="0.39374999999999999" right="0.39374999999999999" top="0.39374999999999999" bottom="0.39374999999999999" header="0" footer="0"/>
  <pageSetup paperSize="9" scale="88" fitToHeight="100" orientation="portrait" blackAndWhite="1" r:id="rId36"/>
  <headerFooter>
    <oddFooter>&amp;CStrana &amp;P z &amp;N</oddFooter>
  </headerFooter>
  <drawing r:id="rId37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03"/>
  <sheetViews>
    <sheetView showGridLines="0" topLeftCell="A74" workbookViewId="0">
      <selection activeCell="F92" sqref="F92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5" t="s">
        <v>6</v>
      </c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20" t="s">
        <v>92</v>
      </c>
    </row>
    <row r="3" spans="1:46" s="1" customFormat="1" ht="6.9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82</v>
      </c>
    </row>
    <row r="4" spans="1:46" s="1" customFormat="1" ht="24.9" customHeight="1">
      <c r="B4" s="23"/>
      <c r="D4" s="24" t="s">
        <v>97</v>
      </c>
      <c r="L4" s="23"/>
      <c r="M4" s="92" t="s">
        <v>11</v>
      </c>
      <c r="AT4" s="20" t="s">
        <v>4</v>
      </c>
    </row>
    <row r="5" spans="1:46" s="1" customFormat="1" ht="6.9" customHeight="1">
      <c r="B5" s="23"/>
      <c r="L5" s="23"/>
    </row>
    <row r="6" spans="1:46" s="1" customFormat="1" ht="12" customHeight="1">
      <c r="B6" s="23"/>
      <c r="D6" s="30" t="s">
        <v>17</v>
      </c>
      <c r="L6" s="23"/>
    </row>
    <row r="7" spans="1:46" s="1" customFormat="1" ht="16.5" customHeight="1">
      <c r="B7" s="23"/>
      <c r="E7" s="390" t="str">
        <f>'Rekapitulace stavby'!K6</f>
        <v>Střední odborná škola a Střední odborné učiliště Nymburk</v>
      </c>
      <c r="F7" s="391"/>
      <c r="G7" s="391"/>
      <c r="H7" s="391"/>
      <c r="L7" s="23"/>
    </row>
    <row r="8" spans="1:46" s="2" customFormat="1" ht="12" customHeight="1">
      <c r="A8" s="35"/>
      <c r="B8" s="36"/>
      <c r="C8" s="35"/>
      <c r="D8" s="30" t="s">
        <v>106</v>
      </c>
      <c r="E8" s="35"/>
      <c r="F8" s="35"/>
      <c r="G8" s="35"/>
      <c r="H8" s="35"/>
      <c r="I8" s="35"/>
      <c r="J8" s="35"/>
      <c r="K8" s="35"/>
      <c r="L8" s="93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367" t="s">
        <v>1439</v>
      </c>
      <c r="F9" s="389"/>
      <c r="G9" s="389"/>
      <c r="H9" s="389"/>
      <c r="I9" s="35"/>
      <c r="J9" s="35"/>
      <c r="K9" s="35"/>
      <c r="L9" s="93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93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30" t="s">
        <v>19</v>
      </c>
      <c r="E11" s="35"/>
      <c r="F11" s="28" t="s">
        <v>3</v>
      </c>
      <c r="G11" s="35"/>
      <c r="H11" s="35"/>
      <c r="I11" s="30" t="s">
        <v>20</v>
      </c>
      <c r="J11" s="28" t="s">
        <v>3</v>
      </c>
      <c r="K11" s="35"/>
      <c r="L11" s="9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30" t="s">
        <v>21</v>
      </c>
      <c r="E12" s="35"/>
      <c r="F12" s="28" t="s">
        <v>22</v>
      </c>
      <c r="G12" s="35"/>
      <c r="H12" s="35"/>
      <c r="I12" s="30" t="s">
        <v>23</v>
      </c>
      <c r="J12" s="53" t="str">
        <f>'Rekapitulace stavby'!AN8</f>
        <v>12. 3. 2024</v>
      </c>
      <c r="K12" s="35"/>
      <c r="L12" s="9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9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30" t="s">
        <v>25</v>
      </c>
      <c r="E14" s="35"/>
      <c r="F14" s="35"/>
      <c r="G14" s="35"/>
      <c r="H14" s="35"/>
      <c r="I14" s="30" t="s">
        <v>26</v>
      </c>
      <c r="J14" s="28" t="s">
        <v>3</v>
      </c>
      <c r="K14" s="35"/>
      <c r="L14" s="9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8" t="s">
        <v>27</v>
      </c>
      <c r="F15" s="35"/>
      <c r="G15" s="35"/>
      <c r="H15" s="35"/>
      <c r="I15" s="30" t="s">
        <v>28</v>
      </c>
      <c r="J15" s="28" t="s">
        <v>3</v>
      </c>
      <c r="K15" s="35"/>
      <c r="L15" s="9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9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30" t="s">
        <v>29</v>
      </c>
      <c r="E17" s="35"/>
      <c r="F17" s="35"/>
      <c r="G17" s="35"/>
      <c r="H17" s="35"/>
      <c r="I17" s="30" t="s">
        <v>26</v>
      </c>
      <c r="J17" s="31" t="str">
        <f>'Rekapitulace stavby'!AN13</f>
        <v>Vyplň údaj</v>
      </c>
      <c r="K17" s="35"/>
      <c r="L17" s="9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92" t="str">
        <f>'Rekapitulace stavby'!E14</f>
        <v>Vyplň údaj</v>
      </c>
      <c r="F18" s="384"/>
      <c r="G18" s="384"/>
      <c r="H18" s="384"/>
      <c r="I18" s="30" t="s">
        <v>28</v>
      </c>
      <c r="J18" s="31" t="str">
        <f>'Rekapitulace stavby'!AN14</f>
        <v>Vyplň údaj</v>
      </c>
      <c r="K18" s="35"/>
      <c r="L18" s="9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9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30" t="s">
        <v>31</v>
      </c>
      <c r="E20" s="35"/>
      <c r="F20" s="35"/>
      <c r="G20" s="35"/>
      <c r="H20" s="35"/>
      <c r="I20" s="30" t="s">
        <v>26</v>
      </c>
      <c r="J20" s="28" t="s">
        <v>3</v>
      </c>
      <c r="K20" s="35"/>
      <c r="L20" s="9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8" t="s">
        <v>32</v>
      </c>
      <c r="F21" s="35"/>
      <c r="G21" s="35"/>
      <c r="H21" s="35"/>
      <c r="I21" s="30" t="s">
        <v>28</v>
      </c>
      <c r="J21" s="28" t="s">
        <v>3</v>
      </c>
      <c r="K21" s="35"/>
      <c r="L21" s="9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9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30" t="s">
        <v>34</v>
      </c>
      <c r="E23" s="35"/>
      <c r="F23" s="35"/>
      <c r="G23" s="35"/>
      <c r="H23" s="35"/>
      <c r="I23" s="30" t="s">
        <v>26</v>
      </c>
      <c r="J23" s="28" t="s">
        <v>3</v>
      </c>
      <c r="K23" s="35"/>
      <c r="L23" s="9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8" t="s">
        <v>35</v>
      </c>
      <c r="F24" s="35"/>
      <c r="G24" s="35"/>
      <c r="H24" s="35"/>
      <c r="I24" s="30" t="s">
        <v>28</v>
      </c>
      <c r="J24" s="28" t="s">
        <v>3</v>
      </c>
      <c r="K24" s="35"/>
      <c r="L24" s="9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9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30" t="s">
        <v>36</v>
      </c>
      <c r="E26" s="35"/>
      <c r="F26" s="35"/>
      <c r="G26" s="35"/>
      <c r="H26" s="35"/>
      <c r="I26" s="35"/>
      <c r="J26" s="35"/>
      <c r="K26" s="35"/>
      <c r="L26" s="9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94"/>
      <c r="B27" s="95"/>
      <c r="C27" s="94"/>
      <c r="D27" s="94"/>
      <c r="E27" s="388" t="s">
        <v>3</v>
      </c>
      <c r="F27" s="388"/>
      <c r="G27" s="388"/>
      <c r="H27" s="388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9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36"/>
      <c r="C29" s="35"/>
      <c r="D29" s="64"/>
      <c r="E29" s="64"/>
      <c r="F29" s="64"/>
      <c r="G29" s="64"/>
      <c r="H29" s="64"/>
      <c r="I29" s="64"/>
      <c r="J29" s="64"/>
      <c r="K29" s="64"/>
      <c r="L29" s="9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36"/>
      <c r="C30" s="35"/>
      <c r="D30" s="98" t="s">
        <v>38</v>
      </c>
      <c r="E30" s="35"/>
      <c r="F30" s="35"/>
      <c r="G30" s="35"/>
      <c r="H30" s="35"/>
      <c r="I30" s="35"/>
      <c r="J30" s="69">
        <f>ROUND(J85, 2)</f>
        <v>0</v>
      </c>
      <c r="K30" s="35"/>
      <c r="L30" s="9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3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36"/>
      <c r="C32" s="35"/>
      <c r="D32" s="35"/>
      <c r="E32" s="35"/>
      <c r="F32" s="39" t="s">
        <v>40</v>
      </c>
      <c r="G32" s="35"/>
      <c r="H32" s="35"/>
      <c r="I32" s="39" t="s">
        <v>39</v>
      </c>
      <c r="J32" s="39" t="s">
        <v>41</v>
      </c>
      <c r="K32" s="35"/>
      <c r="L32" s="9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36"/>
      <c r="C33" s="35"/>
      <c r="D33" s="99" t="s">
        <v>42</v>
      </c>
      <c r="E33" s="30" t="s">
        <v>43</v>
      </c>
      <c r="F33" s="100">
        <f>ROUND((SUM(BE85:BE102)),  2)</f>
        <v>0</v>
      </c>
      <c r="G33" s="35"/>
      <c r="H33" s="35"/>
      <c r="I33" s="101">
        <v>0.21</v>
      </c>
      <c r="J33" s="100">
        <f>ROUND(((SUM(BE85:BE102))*I33),  2)</f>
        <v>0</v>
      </c>
      <c r="K33" s="35"/>
      <c r="L33" s="9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36"/>
      <c r="C34" s="35"/>
      <c r="D34" s="35"/>
      <c r="E34" s="30" t="s">
        <v>44</v>
      </c>
      <c r="F34" s="100">
        <f>ROUND((SUM(BF85:BF102)),  2)</f>
        <v>0</v>
      </c>
      <c r="G34" s="35"/>
      <c r="H34" s="35"/>
      <c r="I34" s="101">
        <v>0.12</v>
      </c>
      <c r="J34" s="100">
        <f>ROUND(((SUM(BF85:BF102))*I34),  2)</f>
        <v>0</v>
      </c>
      <c r="K34" s="35"/>
      <c r="L34" s="9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36"/>
      <c r="C35" s="35"/>
      <c r="D35" s="35"/>
      <c r="E35" s="30" t="s">
        <v>45</v>
      </c>
      <c r="F35" s="100">
        <f>ROUND((SUM(BG85:BG102)),  2)</f>
        <v>0</v>
      </c>
      <c r="G35" s="35"/>
      <c r="H35" s="35"/>
      <c r="I35" s="101">
        <v>0.21</v>
      </c>
      <c r="J35" s="100">
        <f>0</f>
        <v>0</v>
      </c>
      <c r="K35" s="35"/>
      <c r="L35" s="9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36"/>
      <c r="C36" s="35"/>
      <c r="D36" s="35"/>
      <c r="E36" s="30" t="s">
        <v>46</v>
      </c>
      <c r="F36" s="100">
        <f>ROUND((SUM(BH85:BH102)),  2)</f>
        <v>0</v>
      </c>
      <c r="G36" s="35"/>
      <c r="H36" s="35"/>
      <c r="I36" s="101">
        <v>0.12</v>
      </c>
      <c r="J36" s="100">
        <f>0</f>
        <v>0</v>
      </c>
      <c r="K36" s="35"/>
      <c r="L36" s="9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36"/>
      <c r="C37" s="35"/>
      <c r="D37" s="35"/>
      <c r="E37" s="30" t="s">
        <v>47</v>
      </c>
      <c r="F37" s="100">
        <f>ROUND((SUM(BI85:BI102)),  2)</f>
        <v>0</v>
      </c>
      <c r="G37" s="35"/>
      <c r="H37" s="35"/>
      <c r="I37" s="101">
        <v>0</v>
      </c>
      <c r="J37" s="100">
        <f>0</f>
        <v>0</v>
      </c>
      <c r="K37" s="35"/>
      <c r="L37" s="9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9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36"/>
      <c r="C39" s="102"/>
      <c r="D39" s="103" t="s">
        <v>48</v>
      </c>
      <c r="E39" s="58"/>
      <c r="F39" s="58"/>
      <c r="G39" s="104" t="s">
        <v>49</v>
      </c>
      <c r="H39" s="105" t="s">
        <v>50</v>
      </c>
      <c r="I39" s="58"/>
      <c r="J39" s="106">
        <f>SUM(J30:J37)</f>
        <v>0</v>
      </c>
      <c r="K39" s="107"/>
      <c r="L39" s="9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9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" customHeight="1">
      <c r="A44" s="35"/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9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" customHeight="1">
      <c r="A45" s="35"/>
      <c r="B45" s="36"/>
      <c r="C45" s="24" t="s">
        <v>153</v>
      </c>
      <c r="D45" s="35"/>
      <c r="E45" s="35"/>
      <c r="F45" s="35"/>
      <c r="G45" s="35"/>
      <c r="H45" s="35"/>
      <c r="I45" s="35"/>
      <c r="J45" s="35"/>
      <c r="K45" s="35"/>
      <c r="L45" s="93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" customHeight="1">
      <c r="A46" s="35"/>
      <c r="B46" s="36"/>
      <c r="C46" s="35"/>
      <c r="D46" s="35"/>
      <c r="E46" s="35"/>
      <c r="F46" s="35"/>
      <c r="G46" s="35"/>
      <c r="H46" s="35"/>
      <c r="I46" s="35"/>
      <c r="J46" s="35"/>
      <c r="K46" s="35"/>
      <c r="L46" s="93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17</v>
      </c>
      <c r="D47" s="35"/>
      <c r="E47" s="35"/>
      <c r="F47" s="35"/>
      <c r="G47" s="35"/>
      <c r="H47" s="35"/>
      <c r="I47" s="35"/>
      <c r="J47" s="35"/>
      <c r="K47" s="35"/>
      <c r="L47" s="93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5"/>
      <c r="D48" s="35"/>
      <c r="E48" s="390" t="str">
        <f>E7</f>
        <v>Střední odborná škola a Střední odborné učiliště Nymburk</v>
      </c>
      <c r="F48" s="391"/>
      <c r="G48" s="391"/>
      <c r="H48" s="391"/>
      <c r="I48" s="35"/>
      <c r="J48" s="35"/>
      <c r="K48" s="35"/>
      <c r="L48" s="9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106</v>
      </c>
      <c r="D49" s="35"/>
      <c r="E49" s="35"/>
      <c r="F49" s="35"/>
      <c r="G49" s="35"/>
      <c r="H49" s="35"/>
      <c r="I49" s="35"/>
      <c r="J49" s="35"/>
      <c r="K49" s="35"/>
      <c r="L49" s="9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367" t="str">
        <f>E9</f>
        <v>04 - VRN</v>
      </c>
      <c r="F50" s="389"/>
      <c r="G50" s="389"/>
      <c r="H50" s="389"/>
      <c r="I50" s="35"/>
      <c r="J50" s="35"/>
      <c r="K50" s="35"/>
      <c r="L50" s="9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" customHeight="1">
      <c r="A51" s="35"/>
      <c r="B51" s="36"/>
      <c r="C51" s="35"/>
      <c r="D51" s="35"/>
      <c r="E51" s="35"/>
      <c r="F51" s="35"/>
      <c r="G51" s="35"/>
      <c r="H51" s="35"/>
      <c r="I51" s="35"/>
      <c r="J51" s="35"/>
      <c r="K51" s="35"/>
      <c r="L51" s="9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5"/>
      <c r="E52" s="35"/>
      <c r="F52" s="28" t="str">
        <f>F12</f>
        <v>V Kolonii 1804</v>
      </c>
      <c r="G52" s="35"/>
      <c r="H52" s="35"/>
      <c r="I52" s="30" t="s">
        <v>23</v>
      </c>
      <c r="J52" s="53" t="str">
        <f>IF(J12="","",J12)</f>
        <v>12. 3. 2024</v>
      </c>
      <c r="K52" s="35"/>
      <c r="L52" s="9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" customHeight="1">
      <c r="A53" s="35"/>
      <c r="B53" s="36"/>
      <c r="C53" s="35"/>
      <c r="D53" s="35"/>
      <c r="E53" s="35"/>
      <c r="F53" s="35"/>
      <c r="G53" s="35"/>
      <c r="H53" s="35"/>
      <c r="I53" s="35"/>
      <c r="J53" s="35"/>
      <c r="K53" s="35"/>
      <c r="L53" s="93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15" customHeight="1">
      <c r="A54" s="35"/>
      <c r="B54" s="36"/>
      <c r="C54" s="30" t="s">
        <v>25</v>
      </c>
      <c r="D54" s="35"/>
      <c r="E54" s="35"/>
      <c r="F54" s="28" t="str">
        <f>E15</f>
        <v>SOŠ +SOU Nymburk,V kolonii 1804</v>
      </c>
      <c r="G54" s="35"/>
      <c r="H54" s="35"/>
      <c r="I54" s="30" t="s">
        <v>31</v>
      </c>
      <c r="J54" s="33" t="str">
        <f>E21</f>
        <v>ing.Hana  Pospíšilová</v>
      </c>
      <c r="K54" s="35"/>
      <c r="L54" s="93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15" customHeight="1">
      <c r="A55" s="35"/>
      <c r="B55" s="36"/>
      <c r="C55" s="30" t="s">
        <v>29</v>
      </c>
      <c r="D55" s="35"/>
      <c r="E55" s="35"/>
      <c r="F55" s="28" t="str">
        <f>IF(E18="","",E18)</f>
        <v>Vyplň údaj</v>
      </c>
      <c r="G55" s="35"/>
      <c r="H55" s="35"/>
      <c r="I55" s="30" t="s">
        <v>34</v>
      </c>
      <c r="J55" s="33" t="str">
        <f>E24</f>
        <v>ing.I.Prágrová</v>
      </c>
      <c r="K55" s="35"/>
      <c r="L55" s="93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5"/>
      <c r="D56" s="35"/>
      <c r="E56" s="35"/>
      <c r="F56" s="35"/>
      <c r="G56" s="35"/>
      <c r="H56" s="35"/>
      <c r="I56" s="35"/>
      <c r="J56" s="35"/>
      <c r="K56" s="35"/>
      <c r="L56" s="9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08" t="s">
        <v>154</v>
      </c>
      <c r="D57" s="102"/>
      <c r="E57" s="102"/>
      <c r="F57" s="102"/>
      <c r="G57" s="102"/>
      <c r="H57" s="102"/>
      <c r="I57" s="102"/>
      <c r="J57" s="109" t="s">
        <v>155</v>
      </c>
      <c r="K57" s="102"/>
      <c r="L57" s="9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5"/>
      <c r="D58" s="35"/>
      <c r="E58" s="35"/>
      <c r="F58" s="35"/>
      <c r="G58" s="35"/>
      <c r="H58" s="35"/>
      <c r="I58" s="35"/>
      <c r="J58" s="35"/>
      <c r="K58" s="35"/>
      <c r="L58" s="9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8" customHeight="1">
      <c r="A59" s="35"/>
      <c r="B59" s="36"/>
      <c r="C59" s="110" t="s">
        <v>70</v>
      </c>
      <c r="D59" s="35"/>
      <c r="E59" s="35"/>
      <c r="F59" s="35"/>
      <c r="G59" s="35"/>
      <c r="H59" s="35"/>
      <c r="I59" s="35"/>
      <c r="J59" s="69">
        <f>J85</f>
        <v>0</v>
      </c>
      <c r="K59" s="35"/>
      <c r="L59" s="9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20" t="s">
        <v>156</v>
      </c>
    </row>
    <row r="60" spans="1:47" s="9" customFormat="1" ht="24.9" customHeight="1">
      <c r="B60" s="111"/>
      <c r="D60" s="112" t="s">
        <v>1440</v>
      </c>
      <c r="E60" s="113"/>
      <c r="F60" s="113"/>
      <c r="G60" s="113"/>
      <c r="H60" s="113"/>
      <c r="I60" s="113"/>
      <c r="J60" s="114">
        <f>J86</f>
        <v>0</v>
      </c>
      <c r="L60" s="111"/>
    </row>
    <row r="61" spans="1:47" s="10" customFormat="1" ht="19.95" customHeight="1">
      <c r="B61" s="115"/>
      <c r="D61" s="116" t="s">
        <v>1441</v>
      </c>
      <c r="E61" s="117"/>
      <c r="F61" s="117"/>
      <c r="G61" s="117"/>
      <c r="H61" s="117"/>
      <c r="I61" s="117"/>
      <c r="J61" s="118">
        <f>J87</f>
        <v>0</v>
      </c>
      <c r="L61" s="115"/>
    </row>
    <row r="62" spans="1:47" s="10" customFormat="1" ht="19.95" customHeight="1">
      <c r="B62" s="115"/>
      <c r="D62" s="116" t="s">
        <v>1442</v>
      </c>
      <c r="E62" s="117"/>
      <c r="F62" s="117"/>
      <c r="G62" s="117"/>
      <c r="H62" s="117"/>
      <c r="I62" s="117"/>
      <c r="J62" s="118">
        <f>J93</f>
        <v>0</v>
      </c>
      <c r="L62" s="115"/>
    </row>
    <row r="63" spans="1:47" s="10" customFormat="1" ht="19.95" customHeight="1">
      <c r="B63" s="115"/>
      <c r="D63" s="116" t="s">
        <v>1443</v>
      </c>
      <c r="E63" s="117"/>
      <c r="F63" s="117"/>
      <c r="G63" s="117"/>
      <c r="H63" s="117"/>
      <c r="I63" s="117"/>
      <c r="J63" s="118">
        <f>J96</f>
        <v>0</v>
      </c>
      <c r="L63" s="115"/>
    </row>
    <row r="64" spans="1:47" s="10" customFormat="1" ht="19.95" customHeight="1">
      <c r="B64" s="115"/>
      <c r="D64" s="116" t="s">
        <v>1444</v>
      </c>
      <c r="E64" s="117"/>
      <c r="F64" s="117"/>
      <c r="G64" s="117"/>
      <c r="H64" s="117"/>
      <c r="I64" s="117"/>
      <c r="J64" s="118">
        <f>J99</f>
        <v>0</v>
      </c>
      <c r="L64" s="115"/>
    </row>
    <row r="65" spans="1:31" s="10" customFormat="1" ht="19.95" customHeight="1">
      <c r="B65" s="115"/>
      <c r="D65" s="116" t="s">
        <v>1445</v>
      </c>
      <c r="E65" s="117"/>
      <c r="F65" s="117"/>
      <c r="G65" s="117"/>
      <c r="H65" s="117"/>
      <c r="I65" s="117"/>
      <c r="J65" s="118">
        <f>J101</f>
        <v>0</v>
      </c>
      <c r="L65" s="115"/>
    </row>
    <row r="66" spans="1:31" s="2" customFormat="1" ht="21.75" customHeight="1">
      <c r="A66" s="35"/>
      <c r="B66" s="36"/>
      <c r="C66" s="35"/>
      <c r="D66" s="35"/>
      <c r="E66" s="35"/>
      <c r="F66" s="35"/>
      <c r="G66" s="35"/>
      <c r="H66" s="35"/>
      <c r="I66" s="35"/>
      <c r="J66" s="35"/>
      <c r="K66" s="35"/>
      <c r="L66" s="9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 s="2" customFormat="1" ht="6.9" customHeight="1">
      <c r="A67" s="35"/>
      <c r="B67" s="45"/>
      <c r="C67" s="46"/>
      <c r="D67" s="46"/>
      <c r="E67" s="46"/>
      <c r="F67" s="46"/>
      <c r="G67" s="46"/>
      <c r="H67" s="46"/>
      <c r="I67" s="46"/>
      <c r="J67" s="46"/>
      <c r="K67" s="46"/>
      <c r="L67" s="9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71" spans="1:31" s="2" customFormat="1" ht="6.9" customHeight="1">
      <c r="A71" s="35"/>
      <c r="B71" s="47"/>
      <c r="C71" s="48"/>
      <c r="D71" s="48"/>
      <c r="E71" s="48"/>
      <c r="F71" s="48"/>
      <c r="G71" s="48"/>
      <c r="H71" s="48"/>
      <c r="I71" s="48"/>
      <c r="J71" s="48"/>
      <c r="K71" s="48"/>
      <c r="L71" s="93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24.9" customHeight="1">
      <c r="A72" s="35"/>
      <c r="B72" s="36"/>
      <c r="C72" s="24" t="s">
        <v>180</v>
      </c>
      <c r="D72" s="35"/>
      <c r="E72" s="35"/>
      <c r="F72" s="35"/>
      <c r="G72" s="35"/>
      <c r="H72" s="35"/>
      <c r="I72" s="35"/>
      <c r="J72" s="35"/>
      <c r="K72" s="35"/>
      <c r="L72" s="93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" customHeight="1">
      <c r="A73" s="35"/>
      <c r="B73" s="36"/>
      <c r="C73" s="35"/>
      <c r="D73" s="35"/>
      <c r="E73" s="35"/>
      <c r="F73" s="35"/>
      <c r="G73" s="35"/>
      <c r="H73" s="35"/>
      <c r="I73" s="35"/>
      <c r="J73" s="35"/>
      <c r="K73" s="35"/>
      <c r="L73" s="93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17</v>
      </c>
      <c r="D74" s="35"/>
      <c r="E74" s="35"/>
      <c r="F74" s="35"/>
      <c r="G74" s="35"/>
      <c r="H74" s="35"/>
      <c r="I74" s="35"/>
      <c r="J74" s="35"/>
      <c r="K74" s="35"/>
      <c r="L74" s="93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5"/>
      <c r="D75" s="35"/>
      <c r="E75" s="390" t="str">
        <f>E7</f>
        <v>Střední odborná škola a Střední odborné učiliště Nymburk</v>
      </c>
      <c r="F75" s="391"/>
      <c r="G75" s="391"/>
      <c r="H75" s="391"/>
      <c r="I75" s="35"/>
      <c r="J75" s="35"/>
      <c r="K75" s="35"/>
      <c r="L75" s="9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106</v>
      </c>
      <c r="D76" s="35"/>
      <c r="E76" s="35"/>
      <c r="F76" s="35"/>
      <c r="G76" s="35"/>
      <c r="H76" s="35"/>
      <c r="I76" s="35"/>
      <c r="J76" s="35"/>
      <c r="K76" s="35"/>
      <c r="L76" s="9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5"/>
      <c r="D77" s="35"/>
      <c r="E77" s="367" t="str">
        <f>E9</f>
        <v>04 - VRN</v>
      </c>
      <c r="F77" s="389"/>
      <c r="G77" s="389"/>
      <c r="H77" s="389"/>
      <c r="I77" s="35"/>
      <c r="J77" s="35"/>
      <c r="K77" s="35"/>
      <c r="L77" s="9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" customHeight="1">
      <c r="A78" s="35"/>
      <c r="B78" s="36"/>
      <c r="C78" s="35"/>
      <c r="D78" s="35"/>
      <c r="E78" s="35"/>
      <c r="F78" s="35"/>
      <c r="G78" s="35"/>
      <c r="H78" s="35"/>
      <c r="I78" s="35"/>
      <c r="J78" s="35"/>
      <c r="K78" s="35"/>
      <c r="L78" s="9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21</v>
      </c>
      <c r="D79" s="35"/>
      <c r="E79" s="35"/>
      <c r="F79" s="28" t="str">
        <f>F12</f>
        <v>V Kolonii 1804</v>
      </c>
      <c r="G79" s="35"/>
      <c r="H79" s="35"/>
      <c r="I79" s="30" t="s">
        <v>23</v>
      </c>
      <c r="J79" s="53" t="str">
        <f>IF(J12="","",J12)</f>
        <v>12. 3. 2024</v>
      </c>
      <c r="K79" s="35"/>
      <c r="L79" s="93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" customHeight="1">
      <c r="A80" s="35"/>
      <c r="B80" s="36"/>
      <c r="C80" s="35"/>
      <c r="D80" s="35"/>
      <c r="E80" s="35"/>
      <c r="F80" s="35"/>
      <c r="G80" s="35"/>
      <c r="H80" s="35"/>
      <c r="I80" s="35"/>
      <c r="J80" s="35"/>
      <c r="K80" s="35"/>
      <c r="L80" s="9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5.15" customHeight="1">
      <c r="A81" s="35"/>
      <c r="B81" s="36"/>
      <c r="C81" s="30" t="s">
        <v>25</v>
      </c>
      <c r="D81" s="35"/>
      <c r="E81" s="35"/>
      <c r="F81" s="28" t="str">
        <f>E15</f>
        <v>SOŠ +SOU Nymburk,V kolonii 1804</v>
      </c>
      <c r="G81" s="35"/>
      <c r="H81" s="35"/>
      <c r="I81" s="30" t="s">
        <v>31</v>
      </c>
      <c r="J81" s="33" t="str">
        <f>E21</f>
        <v>ing.Hana  Pospíšilová</v>
      </c>
      <c r="K81" s="35"/>
      <c r="L81" s="9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5.15" customHeight="1">
      <c r="A82" s="35"/>
      <c r="B82" s="36"/>
      <c r="C82" s="30" t="s">
        <v>29</v>
      </c>
      <c r="D82" s="35"/>
      <c r="E82" s="35"/>
      <c r="F82" s="28" t="str">
        <f>IF(E18="","",E18)</f>
        <v>Vyplň údaj</v>
      </c>
      <c r="G82" s="35"/>
      <c r="H82" s="35"/>
      <c r="I82" s="30" t="s">
        <v>34</v>
      </c>
      <c r="J82" s="33" t="str">
        <f>E24</f>
        <v>ing.I.Prágrová</v>
      </c>
      <c r="K82" s="35"/>
      <c r="L82" s="9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0.3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9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11" customFormat="1" ht="29.25" customHeight="1">
      <c r="A84" s="119"/>
      <c r="B84" s="120"/>
      <c r="C84" s="121" t="s">
        <v>181</v>
      </c>
      <c r="D84" s="122" t="s">
        <v>57</v>
      </c>
      <c r="E84" s="122" t="s">
        <v>53</v>
      </c>
      <c r="F84" s="122" t="s">
        <v>54</v>
      </c>
      <c r="G84" s="122" t="s">
        <v>182</v>
      </c>
      <c r="H84" s="122" t="s">
        <v>183</v>
      </c>
      <c r="I84" s="122" t="s">
        <v>184</v>
      </c>
      <c r="J84" s="123" t="s">
        <v>155</v>
      </c>
      <c r="K84" s="124" t="s">
        <v>185</v>
      </c>
      <c r="L84" s="125"/>
      <c r="M84" s="60" t="s">
        <v>3</v>
      </c>
      <c r="N84" s="61" t="s">
        <v>42</v>
      </c>
      <c r="O84" s="61" t="s">
        <v>186</v>
      </c>
      <c r="P84" s="61" t="s">
        <v>187</v>
      </c>
      <c r="Q84" s="61" t="s">
        <v>188</v>
      </c>
      <c r="R84" s="61" t="s">
        <v>189</v>
      </c>
      <c r="S84" s="61" t="s">
        <v>190</v>
      </c>
      <c r="T84" s="62" t="s">
        <v>191</v>
      </c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</row>
    <row r="85" spans="1:65" s="2" customFormat="1" ht="22.8" customHeight="1">
      <c r="A85" s="35"/>
      <c r="B85" s="36"/>
      <c r="C85" s="67" t="s">
        <v>192</v>
      </c>
      <c r="D85" s="35"/>
      <c r="E85" s="35"/>
      <c r="F85" s="35"/>
      <c r="G85" s="35"/>
      <c r="H85" s="35"/>
      <c r="I85" s="35"/>
      <c r="J85" s="126">
        <f>BK85</f>
        <v>0</v>
      </c>
      <c r="K85" s="35"/>
      <c r="L85" s="36"/>
      <c r="M85" s="63"/>
      <c r="N85" s="54"/>
      <c r="O85" s="64"/>
      <c r="P85" s="127">
        <f>P86</f>
        <v>0</v>
      </c>
      <c r="Q85" s="64"/>
      <c r="R85" s="127">
        <f>R86</f>
        <v>0</v>
      </c>
      <c r="S85" s="64"/>
      <c r="T85" s="128">
        <f>T86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20" t="s">
        <v>71</v>
      </c>
      <c r="AU85" s="20" t="s">
        <v>156</v>
      </c>
      <c r="BK85" s="129">
        <f>BK86</f>
        <v>0</v>
      </c>
    </row>
    <row r="86" spans="1:65" s="12" customFormat="1" ht="25.95" customHeight="1">
      <c r="B86" s="130"/>
      <c r="D86" s="131" t="s">
        <v>71</v>
      </c>
      <c r="E86" s="132" t="s">
        <v>90</v>
      </c>
      <c r="F86" s="132" t="s">
        <v>1446</v>
      </c>
      <c r="I86" s="133"/>
      <c r="J86" s="134">
        <f>BK86</f>
        <v>0</v>
      </c>
      <c r="L86" s="130"/>
      <c r="M86" s="135"/>
      <c r="N86" s="136"/>
      <c r="O86" s="136"/>
      <c r="P86" s="137">
        <f>P87+P93+P96+P99+P101</f>
        <v>0</v>
      </c>
      <c r="Q86" s="136"/>
      <c r="R86" s="137">
        <f>R87+R93+R96+R99+R101</f>
        <v>0</v>
      </c>
      <c r="S86" s="136"/>
      <c r="T86" s="138">
        <f>T87+T93+T96+T99+T101</f>
        <v>0</v>
      </c>
      <c r="AR86" s="131" t="s">
        <v>223</v>
      </c>
      <c r="AT86" s="139" t="s">
        <v>71</v>
      </c>
      <c r="AU86" s="139" t="s">
        <v>72</v>
      </c>
      <c r="AY86" s="131" t="s">
        <v>195</v>
      </c>
      <c r="BK86" s="140">
        <f>BK87+BK93+BK96+BK99+BK101</f>
        <v>0</v>
      </c>
    </row>
    <row r="87" spans="1:65" s="12" customFormat="1" ht="22.8" customHeight="1">
      <c r="B87" s="130"/>
      <c r="D87" s="131" t="s">
        <v>71</v>
      </c>
      <c r="E87" s="141" t="s">
        <v>1447</v>
      </c>
      <c r="F87" s="141" t="s">
        <v>1448</v>
      </c>
      <c r="I87" s="133"/>
      <c r="J87" s="142">
        <f>BK87</f>
        <v>0</v>
      </c>
      <c r="L87" s="130"/>
      <c r="M87" s="135"/>
      <c r="N87" s="136"/>
      <c r="O87" s="136"/>
      <c r="P87" s="137">
        <f>SUM(P88:P92)</f>
        <v>0</v>
      </c>
      <c r="Q87" s="136"/>
      <c r="R87" s="137">
        <f>SUM(R88:R92)</f>
        <v>0</v>
      </c>
      <c r="S87" s="136"/>
      <c r="T87" s="138">
        <f>SUM(T88:T92)</f>
        <v>0</v>
      </c>
      <c r="AR87" s="131" t="s">
        <v>223</v>
      </c>
      <c r="AT87" s="139" t="s">
        <v>71</v>
      </c>
      <c r="AU87" s="139" t="s">
        <v>80</v>
      </c>
      <c r="AY87" s="131" t="s">
        <v>195</v>
      </c>
      <c r="BK87" s="140">
        <f>SUM(BK88:BK92)</f>
        <v>0</v>
      </c>
    </row>
    <row r="88" spans="1:65" s="2" customFormat="1" ht="16.5" customHeight="1">
      <c r="A88" s="35"/>
      <c r="B88" s="143"/>
      <c r="C88" s="144" t="s">
        <v>80</v>
      </c>
      <c r="D88" s="144" t="s">
        <v>197</v>
      </c>
      <c r="E88" s="145" t="s">
        <v>1449</v>
      </c>
      <c r="F88" s="146" t="s">
        <v>1450</v>
      </c>
      <c r="G88" s="147" t="s">
        <v>1451</v>
      </c>
      <c r="H88" s="148">
        <v>1</v>
      </c>
      <c r="I88" s="149"/>
      <c r="J88" s="150">
        <f>ROUND(I88*H88,2)</f>
        <v>0</v>
      </c>
      <c r="K88" s="151"/>
      <c r="L88" s="36"/>
      <c r="M88" s="152" t="s">
        <v>3</v>
      </c>
      <c r="N88" s="153" t="s">
        <v>43</v>
      </c>
      <c r="O88" s="56"/>
      <c r="P88" s="154">
        <f>O88*H88</f>
        <v>0</v>
      </c>
      <c r="Q88" s="154">
        <v>0</v>
      </c>
      <c r="R88" s="154">
        <f>Q88*H88</f>
        <v>0</v>
      </c>
      <c r="S88" s="154">
        <v>0</v>
      </c>
      <c r="T88" s="155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56" t="s">
        <v>1452</v>
      </c>
      <c r="AT88" s="156" t="s">
        <v>197</v>
      </c>
      <c r="AU88" s="156" t="s">
        <v>82</v>
      </c>
      <c r="AY88" s="20" t="s">
        <v>195</v>
      </c>
      <c r="BE88" s="157">
        <f>IF(N88="základní",J88,0)</f>
        <v>0</v>
      </c>
      <c r="BF88" s="157">
        <f>IF(N88="snížená",J88,0)</f>
        <v>0</v>
      </c>
      <c r="BG88" s="157">
        <f>IF(N88="zákl. přenesená",J88,0)</f>
        <v>0</v>
      </c>
      <c r="BH88" s="157">
        <f>IF(N88="sníž. přenesená",J88,0)</f>
        <v>0</v>
      </c>
      <c r="BI88" s="157">
        <f>IF(N88="nulová",J88,0)</f>
        <v>0</v>
      </c>
      <c r="BJ88" s="20" t="s">
        <v>80</v>
      </c>
      <c r="BK88" s="157">
        <f>ROUND(I88*H88,2)</f>
        <v>0</v>
      </c>
      <c r="BL88" s="20" t="s">
        <v>1452</v>
      </c>
      <c r="BM88" s="156" t="s">
        <v>1453</v>
      </c>
    </row>
    <row r="89" spans="1:65" s="2" customFormat="1" ht="16.5" customHeight="1">
      <c r="A89" s="35"/>
      <c r="B89" s="143"/>
      <c r="C89" s="144" t="s">
        <v>82</v>
      </c>
      <c r="D89" s="144" t="s">
        <v>197</v>
      </c>
      <c r="E89" s="145" t="s">
        <v>1454</v>
      </c>
      <c r="F89" s="146" t="s">
        <v>1455</v>
      </c>
      <c r="G89" s="147" t="s">
        <v>1451</v>
      </c>
      <c r="H89" s="148">
        <v>1</v>
      </c>
      <c r="I89" s="149"/>
      <c r="J89" s="150">
        <f>ROUND(I89*H89,2)</f>
        <v>0</v>
      </c>
      <c r="K89" s="151"/>
      <c r="L89" s="36"/>
      <c r="M89" s="152" t="s">
        <v>3</v>
      </c>
      <c r="N89" s="153" t="s">
        <v>43</v>
      </c>
      <c r="O89" s="56"/>
      <c r="P89" s="154">
        <f>O89*H89</f>
        <v>0</v>
      </c>
      <c r="Q89" s="154">
        <v>0</v>
      </c>
      <c r="R89" s="154">
        <f>Q89*H89</f>
        <v>0</v>
      </c>
      <c r="S89" s="154">
        <v>0</v>
      </c>
      <c r="T89" s="155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56" t="s">
        <v>1452</v>
      </c>
      <c r="AT89" s="156" t="s">
        <v>197</v>
      </c>
      <c r="AU89" s="156" t="s">
        <v>82</v>
      </c>
      <c r="AY89" s="20" t="s">
        <v>195</v>
      </c>
      <c r="BE89" s="157">
        <f>IF(N89="základní",J89,0)</f>
        <v>0</v>
      </c>
      <c r="BF89" s="157">
        <f>IF(N89="snížená",J89,0)</f>
        <v>0</v>
      </c>
      <c r="BG89" s="157">
        <f>IF(N89="zákl. přenesená",J89,0)</f>
        <v>0</v>
      </c>
      <c r="BH89" s="157">
        <f>IF(N89="sníž. přenesená",J89,0)</f>
        <v>0</v>
      </c>
      <c r="BI89" s="157">
        <f>IF(N89="nulová",J89,0)</f>
        <v>0</v>
      </c>
      <c r="BJ89" s="20" t="s">
        <v>80</v>
      </c>
      <c r="BK89" s="157">
        <f>ROUND(I89*H89,2)</f>
        <v>0</v>
      </c>
      <c r="BL89" s="20" t="s">
        <v>1452</v>
      </c>
      <c r="BM89" s="156" t="s">
        <v>1456</v>
      </c>
    </row>
    <row r="90" spans="1:65" s="2" customFormat="1" ht="16.5" customHeight="1">
      <c r="A90" s="35"/>
      <c r="B90" s="143"/>
      <c r="C90" s="144" t="s">
        <v>208</v>
      </c>
      <c r="D90" s="144" t="s">
        <v>197</v>
      </c>
      <c r="E90" s="145" t="s">
        <v>1457</v>
      </c>
      <c r="F90" s="146" t="s">
        <v>1458</v>
      </c>
      <c r="G90" s="147" t="s">
        <v>1451</v>
      </c>
      <c r="H90" s="148">
        <v>1</v>
      </c>
      <c r="I90" s="149"/>
      <c r="J90" s="150">
        <f>ROUND(I90*H90,2)</f>
        <v>0</v>
      </c>
      <c r="K90" s="151"/>
      <c r="L90" s="36"/>
      <c r="M90" s="152" t="s">
        <v>3</v>
      </c>
      <c r="N90" s="153" t="s">
        <v>43</v>
      </c>
      <c r="O90" s="56"/>
      <c r="P90" s="154">
        <f>O90*H90</f>
        <v>0</v>
      </c>
      <c r="Q90" s="154">
        <v>0</v>
      </c>
      <c r="R90" s="154">
        <f>Q90*H90</f>
        <v>0</v>
      </c>
      <c r="S90" s="154">
        <v>0</v>
      </c>
      <c r="T90" s="155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56" t="s">
        <v>1452</v>
      </c>
      <c r="AT90" s="156" t="s">
        <v>197</v>
      </c>
      <c r="AU90" s="156" t="s">
        <v>82</v>
      </c>
      <c r="AY90" s="20" t="s">
        <v>195</v>
      </c>
      <c r="BE90" s="157">
        <f>IF(N90="základní",J90,0)</f>
        <v>0</v>
      </c>
      <c r="BF90" s="157">
        <f>IF(N90="snížená",J90,0)</f>
        <v>0</v>
      </c>
      <c r="BG90" s="157">
        <f>IF(N90="zákl. přenesená",J90,0)</f>
        <v>0</v>
      </c>
      <c r="BH90" s="157">
        <f>IF(N90="sníž. přenesená",J90,0)</f>
        <v>0</v>
      </c>
      <c r="BI90" s="157">
        <f>IF(N90="nulová",J90,0)</f>
        <v>0</v>
      </c>
      <c r="BJ90" s="20" t="s">
        <v>80</v>
      </c>
      <c r="BK90" s="157">
        <f>ROUND(I90*H90,2)</f>
        <v>0</v>
      </c>
      <c r="BL90" s="20" t="s">
        <v>1452</v>
      </c>
      <c r="BM90" s="156" t="s">
        <v>1459</v>
      </c>
    </row>
    <row r="91" spans="1:65" s="2" customFormat="1" ht="16.5" customHeight="1">
      <c r="A91" s="35"/>
      <c r="B91" s="143"/>
      <c r="C91" s="144" t="s">
        <v>201</v>
      </c>
      <c r="D91" s="144" t="s">
        <v>197</v>
      </c>
      <c r="E91" s="145" t="s">
        <v>1460</v>
      </c>
      <c r="F91" s="146" t="s">
        <v>1762</v>
      </c>
      <c r="G91" s="147" t="s">
        <v>1451</v>
      </c>
      <c r="H91" s="148">
        <v>1</v>
      </c>
      <c r="I91" s="149"/>
      <c r="J91" s="150">
        <f>ROUND(I91*H91,2)</f>
        <v>0</v>
      </c>
      <c r="K91" s="151"/>
      <c r="L91" s="36"/>
      <c r="M91" s="152" t="s">
        <v>3</v>
      </c>
      <c r="N91" s="153" t="s">
        <v>43</v>
      </c>
      <c r="O91" s="56"/>
      <c r="P91" s="154">
        <f>O91*H91</f>
        <v>0</v>
      </c>
      <c r="Q91" s="154">
        <v>0</v>
      </c>
      <c r="R91" s="154">
        <f>Q91*H91</f>
        <v>0</v>
      </c>
      <c r="S91" s="154">
        <v>0</v>
      </c>
      <c r="T91" s="155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56" t="s">
        <v>1452</v>
      </c>
      <c r="AT91" s="156" t="s">
        <v>197</v>
      </c>
      <c r="AU91" s="156" t="s">
        <v>82</v>
      </c>
      <c r="AY91" s="20" t="s">
        <v>195</v>
      </c>
      <c r="BE91" s="157">
        <f>IF(N91="základní",J91,0)</f>
        <v>0</v>
      </c>
      <c r="BF91" s="157">
        <f>IF(N91="snížená",J91,0)</f>
        <v>0</v>
      </c>
      <c r="BG91" s="157">
        <f>IF(N91="zákl. přenesená",J91,0)</f>
        <v>0</v>
      </c>
      <c r="BH91" s="157">
        <f>IF(N91="sníž. přenesená",J91,0)</f>
        <v>0</v>
      </c>
      <c r="BI91" s="157">
        <f>IF(N91="nulová",J91,0)</f>
        <v>0</v>
      </c>
      <c r="BJ91" s="20" t="s">
        <v>80</v>
      </c>
      <c r="BK91" s="157">
        <f>ROUND(I91*H91,2)</f>
        <v>0</v>
      </c>
      <c r="BL91" s="20" t="s">
        <v>1452</v>
      </c>
      <c r="BM91" s="156" t="s">
        <v>1461</v>
      </c>
    </row>
    <row r="92" spans="1:65" s="2" customFormat="1" ht="16.5" customHeight="1">
      <c r="A92" s="35"/>
      <c r="B92" s="143"/>
      <c r="C92" s="144" t="s">
        <v>223</v>
      </c>
      <c r="D92" s="144" t="s">
        <v>197</v>
      </c>
      <c r="E92" s="145" t="s">
        <v>1462</v>
      </c>
      <c r="F92" s="146" t="s">
        <v>1463</v>
      </c>
      <c r="G92" s="147" t="s">
        <v>1451</v>
      </c>
      <c r="H92" s="148">
        <v>1</v>
      </c>
      <c r="I92" s="149"/>
      <c r="J92" s="150">
        <f>ROUND(I92*H92,2)</f>
        <v>0</v>
      </c>
      <c r="K92" s="151"/>
      <c r="L92" s="36"/>
      <c r="M92" s="152" t="s">
        <v>3</v>
      </c>
      <c r="N92" s="153" t="s">
        <v>43</v>
      </c>
      <c r="O92" s="56"/>
      <c r="P92" s="154">
        <f>O92*H92</f>
        <v>0</v>
      </c>
      <c r="Q92" s="154">
        <v>0</v>
      </c>
      <c r="R92" s="154">
        <f>Q92*H92</f>
        <v>0</v>
      </c>
      <c r="S92" s="154">
        <v>0</v>
      </c>
      <c r="T92" s="155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56" t="s">
        <v>1452</v>
      </c>
      <c r="AT92" s="156" t="s">
        <v>197</v>
      </c>
      <c r="AU92" s="156" t="s">
        <v>82</v>
      </c>
      <c r="AY92" s="20" t="s">
        <v>195</v>
      </c>
      <c r="BE92" s="157">
        <f>IF(N92="základní",J92,0)</f>
        <v>0</v>
      </c>
      <c r="BF92" s="157">
        <f>IF(N92="snížená",J92,0)</f>
        <v>0</v>
      </c>
      <c r="BG92" s="157">
        <f>IF(N92="zákl. přenesená",J92,0)</f>
        <v>0</v>
      </c>
      <c r="BH92" s="157">
        <f>IF(N92="sníž. přenesená",J92,0)</f>
        <v>0</v>
      </c>
      <c r="BI92" s="157">
        <f>IF(N92="nulová",J92,0)</f>
        <v>0</v>
      </c>
      <c r="BJ92" s="20" t="s">
        <v>80</v>
      </c>
      <c r="BK92" s="157">
        <f>ROUND(I92*H92,2)</f>
        <v>0</v>
      </c>
      <c r="BL92" s="20" t="s">
        <v>1452</v>
      </c>
      <c r="BM92" s="156" t="s">
        <v>1464</v>
      </c>
    </row>
    <row r="93" spans="1:65" s="12" customFormat="1" ht="22.8" customHeight="1">
      <c r="B93" s="130"/>
      <c r="D93" s="131" t="s">
        <v>71</v>
      </c>
      <c r="E93" s="141" t="s">
        <v>1465</v>
      </c>
      <c r="F93" s="141" t="s">
        <v>1466</v>
      </c>
      <c r="I93" s="133"/>
      <c r="J93" s="142">
        <f>BK93</f>
        <v>0</v>
      </c>
      <c r="L93" s="130"/>
      <c r="M93" s="135"/>
      <c r="N93" s="136"/>
      <c r="O93" s="136"/>
      <c r="P93" s="137">
        <f>SUM(P94:P95)</f>
        <v>0</v>
      </c>
      <c r="Q93" s="136"/>
      <c r="R93" s="137">
        <f>SUM(R94:R95)</f>
        <v>0</v>
      </c>
      <c r="S93" s="136"/>
      <c r="T93" s="138">
        <f>SUM(T94:T95)</f>
        <v>0</v>
      </c>
      <c r="AR93" s="131" t="s">
        <v>223</v>
      </c>
      <c r="AT93" s="139" t="s">
        <v>71</v>
      </c>
      <c r="AU93" s="139" t="s">
        <v>80</v>
      </c>
      <c r="AY93" s="131" t="s">
        <v>195</v>
      </c>
      <c r="BK93" s="140">
        <f>SUM(BK94:BK95)</f>
        <v>0</v>
      </c>
    </row>
    <row r="94" spans="1:65" s="2" customFormat="1" ht="16.5" customHeight="1">
      <c r="A94" s="35"/>
      <c r="B94" s="143"/>
      <c r="C94" s="144" t="s">
        <v>123</v>
      </c>
      <c r="D94" s="144" t="s">
        <v>197</v>
      </c>
      <c r="E94" s="145" t="s">
        <v>1467</v>
      </c>
      <c r="F94" s="146" t="s">
        <v>1466</v>
      </c>
      <c r="G94" s="147" t="s">
        <v>1451</v>
      </c>
      <c r="H94" s="148">
        <v>1</v>
      </c>
      <c r="I94" s="149"/>
      <c r="J94" s="150">
        <f>ROUND(I94*H94,2)</f>
        <v>0</v>
      </c>
      <c r="K94" s="151"/>
      <c r="L94" s="36"/>
      <c r="M94" s="152" t="s">
        <v>3</v>
      </c>
      <c r="N94" s="153" t="s">
        <v>43</v>
      </c>
      <c r="O94" s="56"/>
      <c r="P94" s="154">
        <f>O94*H94</f>
        <v>0</v>
      </c>
      <c r="Q94" s="154">
        <v>0</v>
      </c>
      <c r="R94" s="154">
        <f>Q94*H94</f>
        <v>0</v>
      </c>
      <c r="S94" s="154">
        <v>0</v>
      </c>
      <c r="T94" s="155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56" t="s">
        <v>1452</v>
      </c>
      <c r="AT94" s="156" t="s">
        <v>197</v>
      </c>
      <c r="AU94" s="156" t="s">
        <v>82</v>
      </c>
      <c r="AY94" s="20" t="s">
        <v>195</v>
      </c>
      <c r="BE94" s="157">
        <f>IF(N94="základní",J94,0)</f>
        <v>0</v>
      </c>
      <c r="BF94" s="157">
        <f>IF(N94="snížená",J94,0)</f>
        <v>0</v>
      </c>
      <c r="BG94" s="157">
        <f>IF(N94="zákl. přenesená",J94,0)</f>
        <v>0</v>
      </c>
      <c r="BH94" s="157">
        <f>IF(N94="sníž. přenesená",J94,0)</f>
        <v>0</v>
      </c>
      <c r="BI94" s="157">
        <f>IF(N94="nulová",J94,0)</f>
        <v>0</v>
      </c>
      <c r="BJ94" s="20" t="s">
        <v>80</v>
      </c>
      <c r="BK94" s="157">
        <f>ROUND(I94*H94,2)</f>
        <v>0</v>
      </c>
      <c r="BL94" s="20" t="s">
        <v>1452</v>
      </c>
      <c r="BM94" s="156" t="s">
        <v>1468</v>
      </c>
    </row>
    <row r="95" spans="1:65" s="2" customFormat="1" ht="16.5" customHeight="1">
      <c r="A95" s="35"/>
      <c r="B95" s="143"/>
      <c r="C95" s="144" t="s">
        <v>234</v>
      </c>
      <c r="D95" s="144" t="s">
        <v>197</v>
      </c>
      <c r="E95" s="145" t="s">
        <v>1469</v>
      </c>
      <c r="F95" s="146" t="s">
        <v>1470</v>
      </c>
      <c r="G95" s="147" t="s">
        <v>1451</v>
      </c>
      <c r="H95" s="148">
        <v>1</v>
      </c>
      <c r="I95" s="149"/>
      <c r="J95" s="150">
        <f>ROUND(I95*H95,2)</f>
        <v>0</v>
      </c>
      <c r="K95" s="151"/>
      <c r="L95" s="36"/>
      <c r="M95" s="152" t="s">
        <v>3</v>
      </c>
      <c r="N95" s="153" t="s">
        <v>43</v>
      </c>
      <c r="O95" s="56"/>
      <c r="P95" s="154">
        <f>O95*H95</f>
        <v>0</v>
      </c>
      <c r="Q95" s="154">
        <v>0</v>
      </c>
      <c r="R95" s="154">
        <f>Q95*H95</f>
        <v>0</v>
      </c>
      <c r="S95" s="154">
        <v>0</v>
      </c>
      <c r="T95" s="155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56" t="s">
        <v>1452</v>
      </c>
      <c r="AT95" s="156" t="s">
        <v>197</v>
      </c>
      <c r="AU95" s="156" t="s">
        <v>82</v>
      </c>
      <c r="AY95" s="20" t="s">
        <v>195</v>
      </c>
      <c r="BE95" s="157">
        <f>IF(N95="základní",J95,0)</f>
        <v>0</v>
      </c>
      <c r="BF95" s="157">
        <f>IF(N95="snížená",J95,0)</f>
        <v>0</v>
      </c>
      <c r="BG95" s="157">
        <f>IF(N95="zákl. přenesená",J95,0)</f>
        <v>0</v>
      </c>
      <c r="BH95" s="157">
        <f>IF(N95="sníž. přenesená",J95,0)</f>
        <v>0</v>
      </c>
      <c r="BI95" s="157">
        <f>IF(N95="nulová",J95,0)</f>
        <v>0</v>
      </c>
      <c r="BJ95" s="20" t="s">
        <v>80</v>
      </c>
      <c r="BK95" s="157">
        <f>ROUND(I95*H95,2)</f>
        <v>0</v>
      </c>
      <c r="BL95" s="20" t="s">
        <v>1452</v>
      </c>
      <c r="BM95" s="156" t="s">
        <v>1471</v>
      </c>
    </row>
    <row r="96" spans="1:65" s="12" customFormat="1" ht="22.8" customHeight="1">
      <c r="B96" s="130"/>
      <c r="D96" s="131" t="s">
        <v>71</v>
      </c>
      <c r="E96" s="141" t="s">
        <v>1472</v>
      </c>
      <c r="F96" s="141" t="s">
        <v>1473</v>
      </c>
      <c r="I96" s="133"/>
      <c r="J96" s="142">
        <f>BK96</f>
        <v>0</v>
      </c>
      <c r="L96" s="130"/>
      <c r="M96" s="135"/>
      <c r="N96" s="136"/>
      <c r="O96" s="136"/>
      <c r="P96" s="137">
        <f>SUM(P97:P98)</f>
        <v>0</v>
      </c>
      <c r="Q96" s="136"/>
      <c r="R96" s="137">
        <f>SUM(R97:R98)</f>
        <v>0</v>
      </c>
      <c r="S96" s="136"/>
      <c r="T96" s="138">
        <f>SUM(T97:T98)</f>
        <v>0</v>
      </c>
      <c r="AR96" s="131" t="s">
        <v>223</v>
      </c>
      <c r="AT96" s="139" t="s">
        <v>71</v>
      </c>
      <c r="AU96" s="139" t="s">
        <v>80</v>
      </c>
      <c r="AY96" s="131" t="s">
        <v>195</v>
      </c>
      <c r="BK96" s="140">
        <f>SUM(BK97:BK98)</f>
        <v>0</v>
      </c>
    </row>
    <row r="97" spans="1:65" s="2" customFormat="1" ht="16.5" customHeight="1">
      <c r="A97" s="35"/>
      <c r="B97" s="143"/>
      <c r="C97" s="144" t="s">
        <v>240</v>
      </c>
      <c r="D97" s="144" t="s">
        <v>197</v>
      </c>
      <c r="E97" s="145" t="s">
        <v>1474</v>
      </c>
      <c r="F97" s="146" t="s">
        <v>1475</v>
      </c>
      <c r="G97" s="147" t="s">
        <v>814</v>
      </c>
      <c r="H97" s="148">
        <v>1</v>
      </c>
      <c r="I97" s="149"/>
      <c r="J97" s="150">
        <f>ROUND(I97*H97,2)</f>
        <v>0</v>
      </c>
      <c r="K97" s="151"/>
      <c r="L97" s="36"/>
      <c r="M97" s="152" t="s">
        <v>3</v>
      </c>
      <c r="N97" s="153" t="s">
        <v>43</v>
      </c>
      <c r="O97" s="56"/>
      <c r="P97" s="154">
        <f>O97*H97</f>
        <v>0</v>
      </c>
      <c r="Q97" s="154">
        <v>0</v>
      </c>
      <c r="R97" s="154">
        <f>Q97*H97</f>
        <v>0</v>
      </c>
      <c r="S97" s="154">
        <v>0</v>
      </c>
      <c r="T97" s="155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56" t="s">
        <v>1452</v>
      </c>
      <c r="AT97" s="156" t="s">
        <v>197</v>
      </c>
      <c r="AU97" s="156" t="s">
        <v>82</v>
      </c>
      <c r="AY97" s="20" t="s">
        <v>195</v>
      </c>
      <c r="BE97" s="157">
        <f>IF(N97="základní",J97,0)</f>
        <v>0</v>
      </c>
      <c r="BF97" s="157">
        <f>IF(N97="snížená",J97,0)</f>
        <v>0</v>
      </c>
      <c r="BG97" s="157">
        <f>IF(N97="zákl. přenesená",J97,0)</f>
        <v>0</v>
      </c>
      <c r="BH97" s="157">
        <f>IF(N97="sníž. přenesená",J97,0)</f>
        <v>0</v>
      </c>
      <c r="BI97" s="157">
        <f>IF(N97="nulová",J97,0)</f>
        <v>0</v>
      </c>
      <c r="BJ97" s="20" t="s">
        <v>80</v>
      </c>
      <c r="BK97" s="157">
        <f>ROUND(I97*H97,2)</f>
        <v>0</v>
      </c>
      <c r="BL97" s="20" t="s">
        <v>1452</v>
      </c>
      <c r="BM97" s="156" t="s">
        <v>1476</v>
      </c>
    </row>
    <row r="98" spans="1:65" s="2" customFormat="1">
      <c r="A98" s="35"/>
      <c r="B98" s="36"/>
      <c r="C98" s="35"/>
      <c r="D98" s="158" t="s">
        <v>203</v>
      </c>
      <c r="E98" s="35"/>
      <c r="F98" s="159" t="s">
        <v>1477</v>
      </c>
      <c r="G98" s="35"/>
      <c r="H98" s="35"/>
      <c r="I98" s="160"/>
      <c r="J98" s="35"/>
      <c r="K98" s="35"/>
      <c r="L98" s="36"/>
      <c r="M98" s="161"/>
      <c r="N98" s="162"/>
      <c r="O98" s="56"/>
      <c r="P98" s="56"/>
      <c r="Q98" s="56"/>
      <c r="R98" s="56"/>
      <c r="S98" s="56"/>
      <c r="T98" s="57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20" t="s">
        <v>203</v>
      </c>
      <c r="AU98" s="20" t="s">
        <v>82</v>
      </c>
    </row>
    <row r="99" spans="1:65" s="12" customFormat="1" ht="22.8" customHeight="1">
      <c r="B99" s="130"/>
      <c r="D99" s="131" t="s">
        <v>71</v>
      </c>
      <c r="E99" s="141" t="s">
        <v>1478</v>
      </c>
      <c r="F99" s="141" t="s">
        <v>1479</v>
      </c>
      <c r="I99" s="133"/>
      <c r="J99" s="142">
        <f>BK99</f>
        <v>0</v>
      </c>
      <c r="L99" s="130"/>
      <c r="M99" s="135"/>
      <c r="N99" s="136"/>
      <c r="O99" s="136"/>
      <c r="P99" s="137">
        <f>P100</f>
        <v>0</v>
      </c>
      <c r="Q99" s="136"/>
      <c r="R99" s="137">
        <f>R100</f>
        <v>0</v>
      </c>
      <c r="S99" s="136"/>
      <c r="T99" s="138">
        <f>T100</f>
        <v>0</v>
      </c>
      <c r="AR99" s="131" t="s">
        <v>223</v>
      </c>
      <c r="AT99" s="139" t="s">
        <v>71</v>
      </c>
      <c r="AU99" s="139" t="s">
        <v>80</v>
      </c>
      <c r="AY99" s="131" t="s">
        <v>195</v>
      </c>
      <c r="BK99" s="140">
        <f>BK100</f>
        <v>0</v>
      </c>
    </row>
    <row r="100" spans="1:65" s="2" customFormat="1" ht="16.5" customHeight="1">
      <c r="A100" s="35"/>
      <c r="B100" s="143"/>
      <c r="C100" s="144" t="s">
        <v>247</v>
      </c>
      <c r="D100" s="144" t="s">
        <v>197</v>
      </c>
      <c r="E100" s="145" t="s">
        <v>1480</v>
      </c>
      <c r="F100" s="146" t="s">
        <v>1479</v>
      </c>
      <c r="G100" s="147" t="s">
        <v>1451</v>
      </c>
      <c r="H100" s="148">
        <v>1</v>
      </c>
      <c r="I100" s="149"/>
      <c r="J100" s="150">
        <f>ROUND(I100*H100,2)</f>
        <v>0</v>
      </c>
      <c r="K100" s="151"/>
      <c r="L100" s="36"/>
      <c r="M100" s="152" t="s">
        <v>3</v>
      </c>
      <c r="N100" s="153" t="s">
        <v>43</v>
      </c>
      <c r="O100" s="56"/>
      <c r="P100" s="154">
        <f>O100*H100</f>
        <v>0</v>
      </c>
      <c r="Q100" s="154">
        <v>0</v>
      </c>
      <c r="R100" s="154">
        <f>Q100*H100</f>
        <v>0</v>
      </c>
      <c r="S100" s="154">
        <v>0</v>
      </c>
      <c r="T100" s="155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56" t="s">
        <v>1452</v>
      </c>
      <c r="AT100" s="156" t="s">
        <v>197</v>
      </c>
      <c r="AU100" s="156" t="s">
        <v>82</v>
      </c>
      <c r="AY100" s="20" t="s">
        <v>195</v>
      </c>
      <c r="BE100" s="157">
        <f>IF(N100="základní",J100,0)</f>
        <v>0</v>
      </c>
      <c r="BF100" s="157">
        <f>IF(N100="snížená",J100,0)</f>
        <v>0</v>
      </c>
      <c r="BG100" s="157">
        <f>IF(N100="zákl. přenesená",J100,0)</f>
        <v>0</v>
      </c>
      <c r="BH100" s="157">
        <f>IF(N100="sníž. přenesená",J100,0)</f>
        <v>0</v>
      </c>
      <c r="BI100" s="157">
        <f>IF(N100="nulová",J100,0)</f>
        <v>0</v>
      </c>
      <c r="BJ100" s="20" t="s">
        <v>80</v>
      </c>
      <c r="BK100" s="157">
        <f>ROUND(I100*H100,2)</f>
        <v>0</v>
      </c>
      <c r="BL100" s="20" t="s">
        <v>1452</v>
      </c>
      <c r="BM100" s="156" t="s">
        <v>1481</v>
      </c>
    </row>
    <row r="101" spans="1:65" s="12" customFormat="1" ht="22.8" customHeight="1">
      <c r="B101" s="130"/>
      <c r="D101" s="131" t="s">
        <v>71</v>
      </c>
      <c r="E101" s="141" t="s">
        <v>1482</v>
      </c>
      <c r="F101" s="141" t="s">
        <v>1483</v>
      </c>
      <c r="I101" s="133"/>
      <c r="J101" s="142">
        <f>BK101</f>
        <v>0</v>
      </c>
      <c r="L101" s="130"/>
      <c r="M101" s="135"/>
      <c r="N101" s="136"/>
      <c r="O101" s="136"/>
      <c r="P101" s="137">
        <f>P102</f>
        <v>0</v>
      </c>
      <c r="Q101" s="136"/>
      <c r="R101" s="137">
        <f>R102</f>
        <v>0</v>
      </c>
      <c r="S101" s="136"/>
      <c r="T101" s="138">
        <f>T102</f>
        <v>0</v>
      </c>
      <c r="AR101" s="131" t="s">
        <v>223</v>
      </c>
      <c r="AT101" s="139" t="s">
        <v>71</v>
      </c>
      <c r="AU101" s="139" t="s">
        <v>80</v>
      </c>
      <c r="AY101" s="131" t="s">
        <v>195</v>
      </c>
      <c r="BK101" s="140">
        <f>BK102</f>
        <v>0</v>
      </c>
    </row>
    <row r="102" spans="1:65" s="2" customFormat="1" ht="16.5" customHeight="1">
      <c r="A102" s="35"/>
      <c r="B102" s="143"/>
      <c r="C102" s="144" t="s">
        <v>253</v>
      </c>
      <c r="D102" s="144" t="s">
        <v>197</v>
      </c>
      <c r="E102" s="145" t="s">
        <v>1484</v>
      </c>
      <c r="F102" s="146" t="s">
        <v>1483</v>
      </c>
      <c r="G102" s="147" t="s">
        <v>1451</v>
      </c>
      <c r="H102" s="148">
        <v>1</v>
      </c>
      <c r="I102" s="149"/>
      <c r="J102" s="150">
        <f>ROUND(I102*H102,2)</f>
        <v>0</v>
      </c>
      <c r="K102" s="151"/>
      <c r="L102" s="36"/>
      <c r="M102" s="208" t="s">
        <v>3</v>
      </c>
      <c r="N102" s="209" t="s">
        <v>43</v>
      </c>
      <c r="O102" s="210"/>
      <c r="P102" s="211">
        <f>O102*H102</f>
        <v>0</v>
      </c>
      <c r="Q102" s="211">
        <v>0</v>
      </c>
      <c r="R102" s="211">
        <f>Q102*H102</f>
        <v>0</v>
      </c>
      <c r="S102" s="211">
        <v>0</v>
      </c>
      <c r="T102" s="212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56" t="s">
        <v>1452</v>
      </c>
      <c r="AT102" s="156" t="s">
        <v>197</v>
      </c>
      <c r="AU102" s="156" t="s">
        <v>82</v>
      </c>
      <c r="AY102" s="20" t="s">
        <v>195</v>
      </c>
      <c r="BE102" s="157">
        <f>IF(N102="základní",J102,0)</f>
        <v>0</v>
      </c>
      <c r="BF102" s="157">
        <f>IF(N102="snížená",J102,0)</f>
        <v>0</v>
      </c>
      <c r="BG102" s="157">
        <f>IF(N102="zákl. přenesená",J102,0)</f>
        <v>0</v>
      </c>
      <c r="BH102" s="157">
        <f>IF(N102="sníž. přenesená",J102,0)</f>
        <v>0</v>
      </c>
      <c r="BI102" s="157">
        <f>IF(N102="nulová",J102,0)</f>
        <v>0</v>
      </c>
      <c r="BJ102" s="20" t="s">
        <v>80</v>
      </c>
      <c r="BK102" s="157">
        <f>ROUND(I102*H102,2)</f>
        <v>0</v>
      </c>
      <c r="BL102" s="20" t="s">
        <v>1452</v>
      </c>
      <c r="BM102" s="156" t="s">
        <v>1485</v>
      </c>
    </row>
    <row r="103" spans="1:65" s="2" customFormat="1" ht="6.9" customHeight="1">
      <c r="A103" s="35"/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6"/>
      <c r="M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</sheetData>
  <autoFilter ref="C84:K102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98" r:id="rId1"/>
  </hyperlinks>
  <pageMargins left="0.39374999999999999" right="0.39374999999999999" top="0.39374999999999999" bottom="0.39374999999999999" header="0" footer="0"/>
  <pageSetup paperSize="9" scale="88" fitToHeight="100" orientation="portrait" blackAndWhite="1" r:id="rId2"/>
  <headerFooter>
    <oddFooter>&amp;CStrana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9"/>
  <sheetViews>
    <sheetView showGridLines="0" topLeftCell="A58" zoomScale="110" zoomScaleNormal="110" workbookViewId="0"/>
  </sheetViews>
  <sheetFormatPr defaultRowHeight="10.199999999999999"/>
  <cols>
    <col min="1" max="1" width="8.28515625" style="216" customWidth="1"/>
    <col min="2" max="2" width="1.7109375" style="216" customWidth="1"/>
    <col min="3" max="4" width="5" style="216" customWidth="1"/>
    <col min="5" max="5" width="11.7109375" style="216" customWidth="1"/>
    <col min="6" max="6" width="9.140625" style="216" customWidth="1"/>
    <col min="7" max="7" width="5" style="216" customWidth="1"/>
    <col min="8" max="8" width="77.85546875" style="216" customWidth="1"/>
    <col min="9" max="10" width="20" style="216" customWidth="1"/>
    <col min="11" max="11" width="1.7109375" style="216" customWidth="1"/>
  </cols>
  <sheetData>
    <row r="1" spans="2:11" s="1" customFormat="1" ht="37.5" customHeight="1"/>
    <row r="2" spans="2:11" s="1" customFormat="1" ht="7.5" customHeight="1">
      <c r="B2" s="217"/>
      <c r="C2" s="218"/>
      <c r="D2" s="218"/>
      <c r="E2" s="218"/>
      <c r="F2" s="218"/>
      <c r="G2" s="218"/>
      <c r="H2" s="218"/>
      <c r="I2" s="218"/>
      <c r="J2" s="218"/>
      <c r="K2" s="219"/>
    </row>
    <row r="3" spans="2:11" s="17" customFormat="1" ht="45" customHeight="1">
      <c r="B3" s="220"/>
      <c r="C3" s="418" t="s">
        <v>1486</v>
      </c>
      <c r="D3" s="418"/>
      <c r="E3" s="418"/>
      <c r="F3" s="418"/>
      <c r="G3" s="418"/>
      <c r="H3" s="418"/>
      <c r="I3" s="418"/>
      <c r="J3" s="418"/>
      <c r="K3" s="221"/>
    </row>
    <row r="4" spans="2:11" s="1" customFormat="1" ht="25.5" customHeight="1">
      <c r="B4" s="222"/>
      <c r="C4" s="417" t="s">
        <v>1487</v>
      </c>
      <c r="D4" s="417"/>
      <c r="E4" s="417"/>
      <c r="F4" s="417"/>
      <c r="G4" s="417"/>
      <c r="H4" s="417"/>
      <c r="I4" s="417"/>
      <c r="J4" s="417"/>
      <c r="K4" s="223"/>
    </row>
    <row r="5" spans="2:11" s="1" customFormat="1" ht="5.25" customHeight="1">
      <c r="B5" s="222"/>
      <c r="C5" s="224"/>
      <c r="D5" s="224"/>
      <c r="E5" s="224"/>
      <c r="F5" s="224"/>
      <c r="G5" s="224"/>
      <c r="H5" s="224"/>
      <c r="I5" s="224"/>
      <c r="J5" s="224"/>
      <c r="K5" s="223"/>
    </row>
    <row r="6" spans="2:11" s="1" customFormat="1" ht="15" customHeight="1">
      <c r="B6" s="222"/>
      <c r="C6" s="416" t="s">
        <v>1488</v>
      </c>
      <c r="D6" s="416"/>
      <c r="E6" s="416"/>
      <c r="F6" s="416"/>
      <c r="G6" s="416"/>
      <c r="H6" s="416"/>
      <c r="I6" s="416"/>
      <c r="J6" s="416"/>
      <c r="K6" s="223"/>
    </row>
    <row r="7" spans="2:11" s="1" customFormat="1" ht="15" customHeight="1">
      <c r="B7" s="226"/>
      <c r="C7" s="416" t="s">
        <v>1489</v>
      </c>
      <c r="D7" s="416"/>
      <c r="E7" s="416"/>
      <c r="F7" s="416"/>
      <c r="G7" s="416"/>
      <c r="H7" s="416"/>
      <c r="I7" s="416"/>
      <c r="J7" s="416"/>
      <c r="K7" s="223"/>
    </row>
    <row r="8" spans="2:11" s="1" customFormat="1" ht="12.75" customHeight="1">
      <c r="B8" s="226"/>
      <c r="C8" s="225"/>
      <c r="D8" s="225"/>
      <c r="E8" s="225"/>
      <c r="F8" s="225"/>
      <c r="G8" s="225"/>
      <c r="H8" s="225"/>
      <c r="I8" s="225"/>
      <c r="J8" s="225"/>
      <c r="K8" s="223"/>
    </row>
    <row r="9" spans="2:11" s="1" customFormat="1" ht="15" customHeight="1">
      <c r="B9" s="226"/>
      <c r="C9" s="416" t="s">
        <v>1490</v>
      </c>
      <c r="D9" s="416"/>
      <c r="E9" s="416"/>
      <c r="F9" s="416"/>
      <c r="G9" s="416"/>
      <c r="H9" s="416"/>
      <c r="I9" s="416"/>
      <c r="J9" s="416"/>
      <c r="K9" s="223"/>
    </row>
    <row r="10" spans="2:11" s="1" customFormat="1" ht="15" customHeight="1">
      <c r="B10" s="226"/>
      <c r="C10" s="225"/>
      <c r="D10" s="416" t="s">
        <v>1491</v>
      </c>
      <c r="E10" s="416"/>
      <c r="F10" s="416"/>
      <c r="G10" s="416"/>
      <c r="H10" s="416"/>
      <c r="I10" s="416"/>
      <c r="J10" s="416"/>
      <c r="K10" s="223"/>
    </row>
    <row r="11" spans="2:11" s="1" customFormat="1" ht="15" customHeight="1">
      <c r="B11" s="226"/>
      <c r="C11" s="227"/>
      <c r="D11" s="416" t="s">
        <v>1492</v>
      </c>
      <c r="E11" s="416"/>
      <c r="F11" s="416"/>
      <c r="G11" s="416"/>
      <c r="H11" s="416"/>
      <c r="I11" s="416"/>
      <c r="J11" s="416"/>
      <c r="K11" s="223"/>
    </row>
    <row r="12" spans="2:11" s="1" customFormat="1" ht="15" customHeight="1">
      <c r="B12" s="226"/>
      <c r="C12" s="227"/>
      <c r="D12" s="225"/>
      <c r="E12" s="225"/>
      <c r="F12" s="225"/>
      <c r="G12" s="225"/>
      <c r="H12" s="225"/>
      <c r="I12" s="225"/>
      <c r="J12" s="225"/>
      <c r="K12" s="223"/>
    </row>
    <row r="13" spans="2:11" s="1" customFormat="1" ht="15" customHeight="1">
      <c r="B13" s="226"/>
      <c r="C13" s="227"/>
      <c r="D13" s="228" t="s">
        <v>1493</v>
      </c>
      <c r="E13" s="225"/>
      <c r="F13" s="225"/>
      <c r="G13" s="225"/>
      <c r="H13" s="225"/>
      <c r="I13" s="225"/>
      <c r="J13" s="225"/>
      <c r="K13" s="223"/>
    </row>
    <row r="14" spans="2:11" s="1" customFormat="1" ht="12.75" customHeight="1">
      <c r="B14" s="226"/>
      <c r="C14" s="227"/>
      <c r="D14" s="227"/>
      <c r="E14" s="227"/>
      <c r="F14" s="227"/>
      <c r="G14" s="227"/>
      <c r="H14" s="227"/>
      <c r="I14" s="227"/>
      <c r="J14" s="227"/>
      <c r="K14" s="223"/>
    </row>
    <row r="15" spans="2:11" s="1" customFormat="1" ht="15" customHeight="1">
      <c r="B15" s="226"/>
      <c r="C15" s="227"/>
      <c r="D15" s="416" t="s">
        <v>1494</v>
      </c>
      <c r="E15" s="416"/>
      <c r="F15" s="416"/>
      <c r="G15" s="416"/>
      <c r="H15" s="416"/>
      <c r="I15" s="416"/>
      <c r="J15" s="416"/>
      <c r="K15" s="223"/>
    </row>
    <row r="16" spans="2:11" s="1" customFormat="1" ht="15" customHeight="1">
      <c r="B16" s="226"/>
      <c r="C16" s="227"/>
      <c r="D16" s="416" t="s">
        <v>1495</v>
      </c>
      <c r="E16" s="416"/>
      <c r="F16" s="416"/>
      <c r="G16" s="416"/>
      <c r="H16" s="416"/>
      <c r="I16" s="416"/>
      <c r="J16" s="416"/>
      <c r="K16" s="223"/>
    </row>
    <row r="17" spans="2:11" s="1" customFormat="1" ht="15" customHeight="1">
      <c r="B17" s="226"/>
      <c r="C17" s="227"/>
      <c r="D17" s="416" t="s">
        <v>1496</v>
      </c>
      <c r="E17" s="416"/>
      <c r="F17" s="416"/>
      <c r="G17" s="416"/>
      <c r="H17" s="416"/>
      <c r="I17" s="416"/>
      <c r="J17" s="416"/>
      <c r="K17" s="223"/>
    </row>
    <row r="18" spans="2:11" s="1" customFormat="1" ht="15" customHeight="1">
      <c r="B18" s="226"/>
      <c r="C18" s="227"/>
      <c r="D18" s="227"/>
      <c r="E18" s="229" t="s">
        <v>79</v>
      </c>
      <c r="F18" s="416" t="s">
        <v>1497</v>
      </c>
      <c r="G18" s="416"/>
      <c r="H18" s="416"/>
      <c r="I18" s="416"/>
      <c r="J18" s="416"/>
      <c r="K18" s="223"/>
    </row>
    <row r="19" spans="2:11" s="1" customFormat="1" ht="15" customHeight="1">
      <c r="B19" s="226"/>
      <c r="C19" s="227"/>
      <c r="D19" s="227"/>
      <c r="E19" s="229" t="s">
        <v>1498</v>
      </c>
      <c r="F19" s="416" t="s">
        <v>1499</v>
      </c>
      <c r="G19" s="416"/>
      <c r="H19" s="416"/>
      <c r="I19" s="416"/>
      <c r="J19" s="416"/>
      <c r="K19" s="223"/>
    </row>
    <row r="20" spans="2:11" s="1" customFormat="1" ht="15" customHeight="1">
      <c r="B20" s="226"/>
      <c r="C20" s="227"/>
      <c r="D20" s="227"/>
      <c r="E20" s="229" t="s">
        <v>1500</v>
      </c>
      <c r="F20" s="416" t="s">
        <v>1501</v>
      </c>
      <c r="G20" s="416"/>
      <c r="H20" s="416"/>
      <c r="I20" s="416"/>
      <c r="J20" s="416"/>
      <c r="K20" s="223"/>
    </row>
    <row r="21" spans="2:11" s="1" customFormat="1" ht="15" customHeight="1">
      <c r="B21" s="226"/>
      <c r="C21" s="227"/>
      <c r="D21" s="227"/>
      <c r="E21" s="229" t="s">
        <v>91</v>
      </c>
      <c r="F21" s="416" t="s">
        <v>1502</v>
      </c>
      <c r="G21" s="416"/>
      <c r="H21" s="416"/>
      <c r="I21" s="416"/>
      <c r="J21" s="416"/>
      <c r="K21" s="223"/>
    </row>
    <row r="22" spans="2:11" s="1" customFormat="1" ht="15" customHeight="1">
      <c r="B22" s="226"/>
      <c r="C22" s="227"/>
      <c r="D22" s="227"/>
      <c r="E22" s="229" t="s">
        <v>1503</v>
      </c>
      <c r="F22" s="416" t="s">
        <v>1504</v>
      </c>
      <c r="G22" s="416"/>
      <c r="H22" s="416"/>
      <c r="I22" s="416"/>
      <c r="J22" s="416"/>
      <c r="K22" s="223"/>
    </row>
    <row r="23" spans="2:11" s="1" customFormat="1" ht="15" customHeight="1">
      <c r="B23" s="226"/>
      <c r="C23" s="227"/>
      <c r="D23" s="227"/>
      <c r="E23" s="229" t="s">
        <v>1505</v>
      </c>
      <c r="F23" s="416" t="s">
        <v>1506</v>
      </c>
      <c r="G23" s="416"/>
      <c r="H23" s="416"/>
      <c r="I23" s="416"/>
      <c r="J23" s="416"/>
      <c r="K23" s="223"/>
    </row>
    <row r="24" spans="2:11" s="1" customFormat="1" ht="12.75" customHeight="1">
      <c r="B24" s="226"/>
      <c r="C24" s="227"/>
      <c r="D24" s="227"/>
      <c r="E24" s="227"/>
      <c r="F24" s="227"/>
      <c r="G24" s="227"/>
      <c r="H24" s="227"/>
      <c r="I24" s="227"/>
      <c r="J24" s="227"/>
      <c r="K24" s="223"/>
    </row>
    <row r="25" spans="2:11" s="1" customFormat="1" ht="15" customHeight="1">
      <c r="B25" s="226"/>
      <c r="C25" s="416" t="s">
        <v>1507</v>
      </c>
      <c r="D25" s="416"/>
      <c r="E25" s="416"/>
      <c r="F25" s="416"/>
      <c r="G25" s="416"/>
      <c r="H25" s="416"/>
      <c r="I25" s="416"/>
      <c r="J25" s="416"/>
      <c r="K25" s="223"/>
    </row>
    <row r="26" spans="2:11" s="1" customFormat="1" ht="15" customHeight="1">
      <c r="B26" s="226"/>
      <c r="C26" s="416" t="s">
        <v>1508</v>
      </c>
      <c r="D26" s="416"/>
      <c r="E26" s="416"/>
      <c r="F26" s="416"/>
      <c r="G26" s="416"/>
      <c r="H26" s="416"/>
      <c r="I26" s="416"/>
      <c r="J26" s="416"/>
      <c r="K26" s="223"/>
    </row>
    <row r="27" spans="2:11" s="1" customFormat="1" ht="15" customHeight="1">
      <c r="B27" s="226"/>
      <c r="C27" s="225"/>
      <c r="D27" s="416" t="s">
        <v>1509</v>
      </c>
      <c r="E27" s="416"/>
      <c r="F27" s="416"/>
      <c r="G27" s="416"/>
      <c r="H27" s="416"/>
      <c r="I27" s="416"/>
      <c r="J27" s="416"/>
      <c r="K27" s="223"/>
    </row>
    <row r="28" spans="2:11" s="1" customFormat="1" ht="15" customHeight="1">
      <c r="B28" s="226"/>
      <c r="C28" s="227"/>
      <c r="D28" s="416" t="s">
        <v>1510</v>
      </c>
      <c r="E28" s="416"/>
      <c r="F28" s="416"/>
      <c r="G28" s="416"/>
      <c r="H28" s="416"/>
      <c r="I28" s="416"/>
      <c r="J28" s="416"/>
      <c r="K28" s="223"/>
    </row>
    <row r="29" spans="2:11" s="1" customFormat="1" ht="12.75" customHeight="1">
      <c r="B29" s="226"/>
      <c r="C29" s="227"/>
      <c r="D29" s="227"/>
      <c r="E29" s="227"/>
      <c r="F29" s="227"/>
      <c r="G29" s="227"/>
      <c r="H29" s="227"/>
      <c r="I29" s="227"/>
      <c r="J29" s="227"/>
      <c r="K29" s="223"/>
    </row>
    <row r="30" spans="2:11" s="1" customFormat="1" ht="15" customHeight="1">
      <c r="B30" s="226"/>
      <c r="C30" s="227"/>
      <c r="D30" s="416" t="s">
        <v>1511</v>
      </c>
      <c r="E30" s="416"/>
      <c r="F30" s="416"/>
      <c r="G30" s="416"/>
      <c r="H30" s="416"/>
      <c r="I30" s="416"/>
      <c r="J30" s="416"/>
      <c r="K30" s="223"/>
    </row>
    <row r="31" spans="2:11" s="1" customFormat="1" ht="15" customHeight="1">
      <c r="B31" s="226"/>
      <c r="C31" s="227"/>
      <c r="D31" s="416" t="s">
        <v>1512</v>
      </c>
      <c r="E31" s="416"/>
      <c r="F31" s="416"/>
      <c r="G31" s="416"/>
      <c r="H31" s="416"/>
      <c r="I31" s="416"/>
      <c r="J31" s="416"/>
      <c r="K31" s="223"/>
    </row>
    <row r="32" spans="2:11" s="1" customFormat="1" ht="12.75" customHeight="1">
      <c r="B32" s="226"/>
      <c r="C32" s="227"/>
      <c r="D32" s="227"/>
      <c r="E32" s="227"/>
      <c r="F32" s="227"/>
      <c r="G32" s="227"/>
      <c r="H32" s="227"/>
      <c r="I32" s="227"/>
      <c r="J32" s="227"/>
      <c r="K32" s="223"/>
    </row>
    <row r="33" spans="2:11" s="1" customFormat="1" ht="15" customHeight="1">
      <c r="B33" s="226"/>
      <c r="C33" s="227"/>
      <c r="D33" s="416" t="s">
        <v>1513</v>
      </c>
      <c r="E33" s="416"/>
      <c r="F33" s="416"/>
      <c r="G33" s="416"/>
      <c r="H33" s="416"/>
      <c r="I33" s="416"/>
      <c r="J33" s="416"/>
      <c r="K33" s="223"/>
    </row>
    <row r="34" spans="2:11" s="1" customFormat="1" ht="15" customHeight="1">
      <c r="B34" s="226"/>
      <c r="C34" s="227"/>
      <c r="D34" s="416" t="s">
        <v>1514</v>
      </c>
      <c r="E34" s="416"/>
      <c r="F34" s="416"/>
      <c r="G34" s="416"/>
      <c r="H34" s="416"/>
      <c r="I34" s="416"/>
      <c r="J34" s="416"/>
      <c r="K34" s="223"/>
    </row>
    <row r="35" spans="2:11" s="1" customFormat="1" ht="15" customHeight="1">
      <c r="B35" s="226"/>
      <c r="C35" s="227"/>
      <c r="D35" s="416" t="s">
        <v>1515</v>
      </c>
      <c r="E35" s="416"/>
      <c r="F35" s="416"/>
      <c r="G35" s="416"/>
      <c r="H35" s="416"/>
      <c r="I35" s="416"/>
      <c r="J35" s="416"/>
      <c r="K35" s="223"/>
    </row>
    <row r="36" spans="2:11" s="1" customFormat="1" ht="15" customHeight="1">
      <c r="B36" s="226"/>
      <c r="C36" s="227"/>
      <c r="D36" s="225"/>
      <c r="E36" s="228" t="s">
        <v>181</v>
      </c>
      <c r="F36" s="225"/>
      <c r="G36" s="416" t="s">
        <v>1516</v>
      </c>
      <c r="H36" s="416"/>
      <c r="I36" s="416"/>
      <c r="J36" s="416"/>
      <c r="K36" s="223"/>
    </row>
    <row r="37" spans="2:11" s="1" customFormat="1" ht="30.75" customHeight="1">
      <c r="B37" s="226"/>
      <c r="C37" s="227"/>
      <c r="D37" s="225"/>
      <c r="E37" s="228" t="s">
        <v>1517</v>
      </c>
      <c r="F37" s="225"/>
      <c r="G37" s="416" t="s">
        <v>1518</v>
      </c>
      <c r="H37" s="416"/>
      <c r="I37" s="416"/>
      <c r="J37" s="416"/>
      <c r="K37" s="223"/>
    </row>
    <row r="38" spans="2:11" s="1" customFormat="1" ht="15" customHeight="1">
      <c r="B38" s="226"/>
      <c r="C38" s="227"/>
      <c r="D38" s="225"/>
      <c r="E38" s="228" t="s">
        <v>53</v>
      </c>
      <c r="F38" s="225"/>
      <c r="G38" s="416" t="s">
        <v>1519</v>
      </c>
      <c r="H38" s="416"/>
      <c r="I38" s="416"/>
      <c r="J38" s="416"/>
      <c r="K38" s="223"/>
    </row>
    <row r="39" spans="2:11" s="1" customFormat="1" ht="15" customHeight="1">
      <c r="B39" s="226"/>
      <c r="C39" s="227"/>
      <c r="D39" s="225"/>
      <c r="E39" s="228" t="s">
        <v>54</v>
      </c>
      <c r="F39" s="225"/>
      <c r="G39" s="416" t="s">
        <v>1520</v>
      </c>
      <c r="H39" s="416"/>
      <c r="I39" s="416"/>
      <c r="J39" s="416"/>
      <c r="K39" s="223"/>
    </row>
    <row r="40" spans="2:11" s="1" customFormat="1" ht="15" customHeight="1">
      <c r="B40" s="226"/>
      <c r="C40" s="227"/>
      <c r="D40" s="225"/>
      <c r="E40" s="228" t="s">
        <v>182</v>
      </c>
      <c r="F40" s="225"/>
      <c r="G40" s="416" t="s">
        <v>1521</v>
      </c>
      <c r="H40" s="416"/>
      <c r="I40" s="416"/>
      <c r="J40" s="416"/>
      <c r="K40" s="223"/>
    </row>
    <row r="41" spans="2:11" s="1" customFormat="1" ht="15" customHeight="1">
      <c r="B41" s="226"/>
      <c r="C41" s="227"/>
      <c r="D41" s="225"/>
      <c r="E41" s="228" t="s">
        <v>183</v>
      </c>
      <c r="F41" s="225"/>
      <c r="G41" s="416" t="s">
        <v>1522</v>
      </c>
      <c r="H41" s="416"/>
      <c r="I41" s="416"/>
      <c r="J41" s="416"/>
      <c r="K41" s="223"/>
    </row>
    <row r="42" spans="2:11" s="1" customFormat="1" ht="15" customHeight="1">
      <c r="B42" s="226"/>
      <c r="C42" s="227"/>
      <c r="D42" s="225"/>
      <c r="E42" s="228" t="s">
        <v>1523</v>
      </c>
      <c r="F42" s="225"/>
      <c r="G42" s="416" t="s">
        <v>1524</v>
      </c>
      <c r="H42" s="416"/>
      <c r="I42" s="416"/>
      <c r="J42" s="416"/>
      <c r="K42" s="223"/>
    </row>
    <row r="43" spans="2:11" s="1" customFormat="1" ht="15" customHeight="1">
      <c r="B43" s="226"/>
      <c r="C43" s="227"/>
      <c r="D43" s="225"/>
      <c r="E43" s="228"/>
      <c r="F43" s="225"/>
      <c r="G43" s="416" t="s">
        <v>1525</v>
      </c>
      <c r="H43" s="416"/>
      <c r="I43" s="416"/>
      <c r="J43" s="416"/>
      <c r="K43" s="223"/>
    </row>
    <row r="44" spans="2:11" s="1" customFormat="1" ht="15" customHeight="1">
      <c r="B44" s="226"/>
      <c r="C44" s="227"/>
      <c r="D44" s="225"/>
      <c r="E44" s="228" t="s">
        <v>1526</v>
      </c>
      <c r="F44" s="225"/>
      <c r="G44" s="416" t="s">
        <v>1527</v>
      </c>
      <c r="H44" s="416"/>
      <c r="I44" s="416"/>
      <c r="J44" s="416"/>
      <c r="K44" s="223"/>
    </row>
    <row r="45" spans="2:11" s="1" customFormat="1" ht="15" customHeight="1">
      <c r="B45" s="226"/>
      <c r="C45" s="227"/>
      <c r="D45" s="225"/>
      <c r="E45" s="228" t="s">
        <v>185</v>
      </c>
      <c r="F45" s="225"/>
      <c r="G45" s="416" t="s">
        <v>1528</v>
      </c>
      <c r="H45" s="416"/>
      <c r="I45" s="416"/>
      <c r="J45" s="416"/>
      <c r="K45" s="223"/>
    </row>
    <row r="46" spans="2:11" s="1" customFormat="1" ht="12.75" customHeight="1">
      <c r="B46" s="226"/>
      <c r="C46" s="227"/>
      <c r="D46" s="225"/>
      <c r="E46" s="225"/>
      <c r="F46" s="225"/>
      <c r="G46" s="225"/>
      <c r="H46" s="225"/>
      <c r="I46" s="225"/>
      <c r="J46" s="225"/>
      <c r="K46" s="223"/>
    </row>
    <row r="47" spans="2:11" s="1" customFormat="1" ht="15" customHeight="1">
      <c r="B47" s="226"/>
      <c r="C47" s="227"/>
      <c r="D47" s="416" t="s">
        <v>1529</v>
      </c>
      <c r="E47" s="416"/>
      <c r="F47" s="416"/>
      <c r="G47" s="416"/>
      <c r="H47" s="416"/>
      <c r="I47" s="416"/>
      <c r="J47" s="416"/>
      <c r="K47" s="223"/>
    </row>
    <row r="48" spans="2:11" s="1" customFormat="1" ht="15" customHeight="1">
      <c r="B48" s="226"/>
      <c r="C48" s="227"/>
      <c r="D48" s="227"/>
      <c r="E48" s="416" t="s">
        <v>1530</v>
      </c>
      <c r="F48" s="416"/>
      <c r="G48" s="416"/>
      <c r="H48" s="416"/>
      <c r="I48" s="416"/>
      <c r="J48" s="416"/>
      <c r="K48" s="223"/>
    </row>
    <row r="49" spans="2:11" s="1" customFormat="1" ht="15" customHeight="1">
      <c r="B49" s="226"/>
      <c r="C49" s="227"/>
      <c r="D49" s="227"/>
      <c r="E49" s="416" t="s">
        <v>1531</v>
      </c>
      <c r="F49" s="416"/>
      <c r="G49" s="416"/>
      <c r="H49" s="416"/>
      <c r="I49" s="416"/>
      <c r="J49" s="416"/>
      <c r="K49" s="223"/>
    </row>
    <row r="50" spans="2:11" s="1" customFormat="1" ht="15" customHeight="1">
      <c r="B50" s="226"/>
      <c r="C50" s="227"/>
      <c r="D50" s="227"/>
      <c r="E50" s="416" t="s">
        <v>1532</v>
      </c>
      <c r="F50" s="416"/>
      <c r="G50" s="416"/>
      <c r="H50" s="416"/>
      <c r="I50" s="416"/>
      <c r="J50" s="416"/>
      <c r="K50" s="223"/>
    </row>
    <row r="51" spans="2:11" s="1" customFormat="1" ht="15" customHeight="1">
      <c r="B51" s="226"/>
      <c r="C51" s="227"/>
      <c r="D51" s="416" t="s">
        <v>1533</v>
      </c>
      <c r="E51" s="416"/>
      <c r="F51" s="416"/>
      <c r="G51" s="416"/>
      <c r="H51" s="416"/>
      <c r="I51" s="416"/>
      <c r="J51" s="416"/>
      <c r="K51" s="223"/>
    </row>
    <row r="52" spans="2:11" s="1" customFormat="1" ht="25.5" customHeight="1">
      <c r="B52" s="222"/>
      <c r="C52" s="417" t="s">
        <v>1534</v>
      </c>
      <c r="D52" s="417"/>
      <c r="E52" s="417"/>
      <c r="F52" s="417"/>
      <c r="G52" s="417"/>
      <c r="H52" s="417"/>
      <c r="I52" s="417"/>
      <c r="J52" s="417"/>
      <c r="K52" s="223"/>
    </row>
    <row r="53" spans="2:11" s="1" customFormat="1" ht="5.25" customHeight="1">
      <c r="B53" s="222"/>
      <c r="C53" s="224"/>
      <c r="D53" s="224"/>
      <c r="E53" s="224"/>
      <c r="F53" s="224"/>
      <c r="G53" s="224"/>
      <c r="H53" s="224"/>
      <c r="I53" s="224"/>
      <c r="J53" s="224"/>
      <c r="K53" s="223"/>
    </row>
    <row r="54" spans="2:11" s="1" customFormat="1" ht="15" customHeight="1">
      <c r="B54" s="222"/>
      <c r="C54" s="416" t="s">
        <v>1535</v>
      </c>
      <c r="D54" s="416"/>
      <c r="E54" s="416"/>
      <c r="F54" s="416"/>
      <c r="G54" s="416"/>
      <c r="H54" s="416"/>
      <c r="I54" s="416"/>
      <c r="J54" s="416"/>
      <c r="K54" s="223"/>
    </row>
    <row r="55" spans="2:11" s="1" customFormat="1" ht="15" customHeight="1">
      <c r="B55" s="222"/>
      <c r="C55" s="416" t="s">
        <v>1536</v>
      </c>
      <c r="D55" s="416"/>
      <c r="E55" s="416"/>
      <c r="F55" s="416"/>
      <c r="G55" s="416"/>
      <c r="H55" s="416"/>
      <c r="I55" s="416"/>
      <c r="J55" s="416"/>
      <c r="K55" s="223"/>
    </row>
    <row r="56" spans="2:11" s="1" customFormat="1" ht="12.75" customHeight="1">
      <c r="B56" s="222"/>
      <c r="C56" s="225"/>
      <c r="D56" s="225"/>
      <c r="E56" s="225"/>
      <c r="F56" s="225"/>
      <c r="G56" s="225"/>
      <c r="H56" s="225"/>
      <c r="I56" s="225"/>
      <c r="J56" s="225"/>
      <c r="K56" s="223"/>
    </row>
    <row r="57" spans="2:11" s="1" customFormat="1" ht="15" customHeight="1">
      <c r="B57" s="222"/>
      <c r="C57" s="416" t="s">
        <v>1537</v>
      </c>
      <c r="D57" s="416"/>
      <c r="E57" s="416"/>
      <c r="F57" s="416"/>
      <c r="G57" s="416"/>
      <c r="H57" s="416"/>
      <c r="I57" s="416"/>
      <c r="J57" s="416"/>
      <c r="K57" s="223"/>
    </row>
    <row r="58" spans="2:11" s="1" customFormat="1" ht="15" customHeight="1">
      <c r="B58" s="222"/>
      <c r="C58" s="227"/>
      <c r="D58" s="416" t="s">
        <v>1538</v>
      </c>
      <c r="E58" s="416"/>
      <c r="F58" s="416"/>
      <c r="G58" s="416"/>
      <c r="H58" s="416"/>
      <c r="I58" s="416"/>
      <c r="J58" s="416"/>
      <c r="K58" s="223"/>
    </row>
    <row r="59" spans="2:11" s="1" customFormat="1" ht="15" customHeight="1">
      <c r="B59" s="222"/>
      <c r="C59" s="227"/>
      <c r="D59" s="416" t="s">
        <v>1539</v>
      </c>
      <c r="E59" s="416"/>
      <c r="F59" s="416"/>
      <c r="G59" s="416"/>
      <c r="H59" s="416"/>
      <c r="I59" s="416"/>
      <c r="J59" s="416"/>
      <c r="K59" s="223"/>
    </row>
    <row r="60" spans="2:11" s="1" customFormat="1" ht="15" customHeight="1">
      <c r="B60" s="222"/>
      <c r="C60" s="227"/>
      <c r="D60" s="416" t="s">
        <v>1540</v>
      </c>
      <c r="E60" s="416"/>
      <c r="F60" s="416"/>
      <c r="G60" s="416"/>
      <c r="H60" s="416"/>
      <c r="I60" s="416"/>
      <c r="J60" s="416"/>
      <c r="K60" s="223"/>
    </row>
    <row r="61" spans="2:11" s="1" customFormat="1" ht="15" customHeight="1">
      <c r="B61" s="222"/>
      <c r="C61" s="227"/>
      <c r="D61" s="416" t="s">
        <v>1541</v>
      </c>
      <c r="E61" s="416"/>
      <c r="F61" s="416"/>
      <c r="G61" s="416"/>
      <c r="H61" s="416"/>
      <c r="I61" s="416"/>
      <c r="J61" s="416"/>
      <c r="K61" s="223"/>
    </row>
    <row r="62" spans="2:11" s="1" customFormat="1" ht="15" customHeight="1">
      <c r="B62" s="222"/>
      <c r="C62" s="227"/>
      <c r="D62" s="419" t="s">
        <v>1542</v>
      </c>
      <c r="E62" s="419"/>
      <c r="F62" s="419"/>
      <c r="G62" s="419"/>
      <c r="H62" s="419"/>
      <c r="I62" s="419"/>
      <c r="J62" s="419"/>
      <c r="K62" s="223"/>
    </row>
    <row r="63" spans="2:11" s="1" customFormat="1" ht="15" customHeight="1">
      <c r="B63" s="222"/>
      <c r="C63" s="227"/>
      <c r="D63" s="416" t="s">
        <v>1543</v>
      </c>
      <c r="E63" s="416"/>
      <c r="F63" s="416"/>
      <c r="G63" s="416"/>
      <c r="H63" s="416"/>
      <c r="I63" s="416"/>
      <c r="J63" s="416"/>
      <c r="K63" s="223"/>
    </row>
    <row r="64" spans="2:11" s="1" customFormat="1" ht="12.75" customHeight="1">
      <c r="B64" s="222"/>
      <c r="C64" s="227"/>
      <c r="D64" s="227"/>
      <c r="E64" s="230"/>
      <c r="F64" s="227"/>
      <c r="G64" s="227"/>
      <c r="H64" s="227"/>
      <c r="I64" s="227"/>
      <c r="J64" s="227"/>
      <c r="K64" s="223"/>
    </row>
    <row r="65" spans="2:11" s="1" customFormat="1" ht="15" customHeight="1">
      <c r="B65" s="222"/>
      <c r="C65" s="227"/>
      <c r="D65" s="416" t="s">
        <v>1544</v>
      </c>
      <c r="E65" s="416"/>
      <c r="F65" s="416"/>
      <c r="G65" s="416"/>
      <c r="H65" s="416"/>
      <c r="I65" s="416"/>
      <c r="J65" s="416"/>
      <c r="K65" s="223"/>
    </row>
    <row r="66" spans="2:11" s="1" customFormat="1" ht="15" customHeight="1">
      <c r="B66" s="222"/>
      <c r="C66" s="227"/>
      <c r="D66" s="419" t="s">
        <v>1545</v>
      </c>
      <c r="E66" s="419"/>
      <c r="F66" s="419"/>
      <c r="G66" s="419"/>
      <c r="H66" s="419"/>
      <c r="I66" s="419"/>
      <c r="J66" s="419"/>
      <c r="K66" s="223"/>
    </row>
    <row r="67" spans="2:11" s="1" customFormat="1" ht="15" customHeight="1">
      <c r="B67" s="222"/>
      <c r="C67" s="227"/>
      <c r="D67" s="416" t="s">
        <v>1546</v>
      </c>
      <c r="E67" s="416"/>
      <c r="F67" s="416"/>
      <c r="G67" s="416"/>
      <c r="H67" s="416"/>
      <c r="I67" s="416"/>
      <c r="J67" s="416"/>
      <c r="K67" s="223"/>
    </row>
    <row r="68" spans="2:11" s="1" customFormat="1" ht="15" customHeight="1">
      <c r="B68" s="222"/>
      <c r="C68" s="227"/>
      <c r="D68" s="416" t="s">
        <v>1547</v>
      </c>
      <c r="E68" s="416"/>
      <c r="F68" s="416"/>
      <c r="G68" s="416"/>
      <c r="H68" s="416"/>
      <c r="I68" s="416"/>
      <c r="J68" s="416"/>
      <c r="K68" s="223"/>
    </row>
    <row r="69" spans="2:11" s="1" customFormat="1" ht="15" customHeight="1">
      <c r="B69" s="222"/>
      <c r="C69" s="227"/>
      <c r="D69" s="416" t="s">
        <v>1548</v>
      </c>
      <c r="E69" s="416"/>
      <c r="F69" s="416"/>
      <c r="G69" s="416"/>
      <c r="H69" s="416"/>
      <c r="I69" s="416"/>
      <c r="J69" s="416"/>
      <c r="K69" s="223"/>
    </row>
    <row r="70" spans="2:11" s="1" customFormat="1" ht="15" customHeight="1">
      <c r="B70" s="222"/>
      <c r="C70" s="227"/>
      <c r="D70" s="416" t="s">
        <v>1549</v>
      </c>
      <c r="E70" s="416"/>
      <c r="F70" s="416"/>
      <c r="G70" s="416"/>
      <c r="H70" s="416"/>
      <c r="I70" s="416"/>
      <c r="J70" s="416"/>
      <c r="K70" s="223"/>
    </row>
    <row r="71" spans="2:11" s="1" customFormat="1" ht="12.75" customHeight="1">
      <c r="B71" s="231"/>
      <c r="C71" s="232"/>
      <c r="D71" s="232"/>
      <c r="E71" s="232"/>
      <c r="F71" s="232"/>
      <c r="G71" s="232"/>
      <c r="H71" s="232"/>
      <c r="I71" s="232"/>
      <c r="J71" s="232"/>
      <c r="K71" s="233"/>
    </row>
    <row r="72" spans="2:11" s="1" customFormat="1" ht="18.75" customHeight="1">
      <c r="B72" s="234"/>
      <c r="C72" s="234"/>
      <c r="D72" s="234"/>
      <c r="E72" s="234"/>
      <c r="F72" s="234"/>
      <c r="G72" s="234"/>
      <c r="H72" s="234"/>
      <c r="I72" s="234"/>
      <c r="J72" s="234"/>
      <c r="K72" s="235"/>
    </row>
    <row r="73" spans="2:11" s="1" customFormat="1" ht="18.75" customHeight="1">
      <c r="B73" s="235"/>
      <c r="C73" s="235"/>
      <c r="D73" s="235"/>
      <c r="E73" s="235"/>
      <c r="F73" s="235"/>
      <c r="G73" s="235"/>
      <c r="H73" s="235"/>
      <c r="I73" s="235"/>
      <c r="J73" s="235"/>
      <c r="K73" s="235"/>
    </row>
    <row r="74" spans="2:11" s="1" customFormat="1" ht="7.5" customHeight="1">
      <c r="B74" s="236"/>
      <c r="C74" s="237"/>
      <c r="D74" s="237"/>
      <c r="E74" s="237"/>
      <c r="F74" s="237"/>
      <c r="G74" s="237"/>
      <c r="H74" s="237"/>
      <c r="I74" s="237"/>
      <c r="J74" s="237"/>
      <c r="K74" s="238"/>
    </row>
    <row r="75" spans="2:11" s="1" customFormat="1" ht="45" customHeight="1">
      <c r="B75" s="239"/>
      <c r="C75" s="420" t="s">
        <v>1550</v>
      </c>
      <c r="D75" s="420"/>
      <c r="E75" s="420"/>
      <c r="F75" s="420"/>
      <c r="G75" s="420"/>
      <c r="H75" s="420"/>
      <c r="I75" s="420"/>
      <c r="J75" s="420"/>
      <c r="K75" s="240"/>
    </row>
    <row r="76" spans="2:11" s="1" customFormat="1" ht="17.25" customHeight="1">
      <c r="B76" s="239"/>
      <c r="C76" s="241" t="s">
        <v>1551</v>
      </c>
      <c r="D76" s="241"/>
      <c r="E76" s="241"/>
      <c r="F76" s="241" t="s">
        <v>1552</v>
      </c>
      <c r="G76" s="242"/>
      <c r="H76" s="241" t="s">
        <v>54</v>
      </c>
      <c r="I76" s="241" t="s">
        <v>57</v>
      </c>
      <c r="J76" s="241" t="s">
        <v>1553</v>
      </c>
      <c r="K76" s="240"/>
    </row>
    <row r="77" spans="2:11" s="1" customFormat="1" ht="17.25" customHeight="1">
      <c r="B77" s="239"/>
      <c r="C77" s="243" t="s">
        <v>1554</v>
      </c>
      <c r="D77" s="243"/>
      <c r="E77" s="243"/>
      <c r="F77" s="244" t="s">
        <v>1555</v>
      </c>
      <c r="G77" s="245"/>
      <c r="H77" s="243"/>
      <c r="I77" s="243"/>
      <c r="J77" s="243" t="s">
        <v>1556</v>
      </c>
      <c r="K77" s="240"/>
    </row>
    <row r="78" spans="2:11" s="1" customFormat="1" ht="5.25" customHeight="1">
      <c r="B78" s="239"/>
      <c r="C78" s="246"/>
      <c r="D78" s="246"/>
      <c r="E78" s="246"/>
      <c r="F78" s="246"/>
      <c r="G78" s="247"/>
      <c r="H78" s="246"/>
      <c r="I78" s="246"/>
      <c r="J78" s="246"/>
      <c r="K78" s="240"/>
    </row>
    <row r="79" spans="2:11" s="1" customFormat="1" ht="15" customHeight="1">
      <c r="B79" s="239"/>
      <c r="C79" s="228" t="s">
        <v>53</v>
      </c>
      <c r="D79" s="248"/>
      <c r="E79" s="248"/>
      <c r="F79" s="249" t="s">
        <v>1557</v>
      </c>
      <c r="G79" s="250"/>
      <c r="H79" s="228" t="s">
        <v>1558</v>
      </c>
      <c r="I79" s="228" t="s">
        <v>1559</v>
      </c>
      <c r="J79" s="228">
        <v>20</v>
      </c>
      <c r="K79" s="240"/>
    </row>
    <row r="80" spans="2:11" s="1" customFormat="1" ht="15" customHeight="1">
      <c r="B80" s="239"/>
      <c r="C80" s="228" t="s">
        <v>1560</v>
      </c>
      <c r="D80" s="228"/>
      <c r="E80" s="228"/>
      <c r="F80" s="249" t="s">
        <v>1557</v>
      </c>
      <c r="G80" s="250"/>
      <c r="H80" s="228" t="s">
        <v>1561</v>
      </c>
      <c r="I80" s="228" t="s">
        <v>1559</v>
      </c>
      <c r="J80" s="228">
        <v>120</v>
      </c>
      <c r="K80" s="240"/>
    </row>
    <row r="81" spans="2:11" s="1" customFormat="1" ht="15" customHeight="1">
      <c r="B81" s="251"/>
      <c r="C81" s="228" t="s">
        <v>1562</v>
      </c>
      <c r="D81" s="228"/>
      <c r="E81" s="228"/>
      <c r="F81" s="249" t="s">
        <v>1563</v>
      </c>
      <c r="G81" s="250"/>
      <c r="H81" s="228" t="s">
        <v>1564</v>
      </c>
      <c r="I81" s="228" t="s">
        <v>1559</v>
      </c>
      <c r="J81" s="228">
        <v>50</v>
      </c>
      <c r="K81" s="240"/>
    </row>
    <row r="82" spans="2:11" s="1" customFormat="1" ht="15" customHeight="1">
      <c r="B82" s="251"/>
      <c r="C82" s="228" t="s">
        <v>1565</v>
      </c>
      <c r="D82" s="228"/>
      <c r="E82" s="228"/>
      <c r="F82" s="249" t="s">
        <v>1557</v>
      </c>
      <c r="G82" s="250"/>
      <c r="H82" s="228" t="s">
        <v>1566</v>
      </c>
      <c r="I82" s="228" t="s">
        <v>1567</v>
      </c>
      <c r="J82" s="228"/>
      <c r="K82" s="240"/>
    </row>
    <row r="83" spans="2:11" s="1" customFormat="1" ht="15" customHeight="1">
      <c r="B83" s="251"/>
      <c r="C83" s="252" t="s">
        <v>1568</v>
      </c>
      <c r="D83" s="252"/>
      <c r="E83" s="252"/>
      <c r="F83" s="253" t="s">
        <v>1563</v>
      </c>
      <c r="G83" s="252"/>
      <c r="H83" s="252" t="s">
        <v>1569</v>
      </c>
      <c r="I83" s="252" t="s">
        <v>1559</v>
      </c>
      <c r="J83" s="252">
        <v>15</v>
      </c>
      <c r="K83" s="240"/>
    </row>
    <row r="84" spans="2:11" s="1" customFormat="1" ht="15" customHeight="1">
      <c r="B84" s="251"/>
      <c r="C84" s="252" t="s">
        <v>1570</v>
      </c>
      <c r="D84" s="252"/>
      <c r="E84" s="252"/>
      <c r="F84" s="253" t="s">
        <v>1563</v>
      </c>
      <c r="G84" s="252"/>
      <c r="H84" s="252" t="s">
        <v>1571</v>
      </c>
      <c r="I84" s="252" t="s">
        <v>1559</v>
      </c>
      <c r="J84" s="252">
        <v>15</v>
      </c>
      <c r="K84" s="240"/>
    </row>
    <row r="85" spans="2:11" s="1" customFormat="1" ht="15" customHeight="1">
      <c r="B85" s="251"/>
      <c r="C85" s="252" t="s">
        <v>1572</v>
      </c>
      <c r="D85" s="252"/>
      <c r="E85" s="252"/>
      <c r="F85" s="253" t="s">
        <v>1563</v>
      </c>
      <c r="G85" s="252"/>
      <c r="H85" s="252" t="s">
        <v>1573</v>
      </c>
      <c r="I85" s="252" t="s">
        <v>1559</v>
      </c>
      <c r="J85" s="252">
        <v>20</v>
      </c>
      <c r="K85" s="240"/>
    </row>
    <row r="86" spans="2:11" s="1" customFormat="1" ht="15" customHeight="1">
      <c r="B86" s="251"/>
      <c r="C86" s="252" t="s">
        <v>1574</v>
      </c>
      <c r="D86" s="252"/>
      <c r="E86" s="252"/>
      <c r="F86" s="253" t="s">
        <v>1563</v>
      </c>
      <c r="G86" s="252"/>
      <c r="H86" s="252" t="s">
        <v>1575</v>
      </c>
      <c r="I86" s="252" t="s">
        <v>1559</v>
      </c>
      <c r="J86" s="252">
        <v>20</v>
      </c>
      <c r="K86" s="240"/>
    </row>
    <row r="87" spans="2:11" s="1" customFormat="1" ht="15" customHeight="1">
      <c r="B87" s="251"/>
      <c r="C87" s="228" t="s">
        <v>1576</v>
      </c>
      <c r="D87" s="228"/>
      <c r="E87" s="228"/>
      <c r="F87" s="249" t="s">
        <v>1563</v>
      </c>
      <c r="G87" s="250"/>
      <c r="H87" s="228" t="s">
        <v>1577</v>
      </c>
      <c r="I87" s="228" t="s">
        <v>1559</v>
      </c>
      <c r="J87" s="228">
        <v>50</v>
      </c>
      <c r="K87" s="240"/>
    </row>
    <row r="88" spans="2:11" s="1" customFormat="1" ht="15" customHeight="1">
      <c r="B88" s="251"/>
      <c r="C88" s="228" t="s">
        <v>1578</v>
      </c>
      <c r="D88" s="228"/>
      <c r="E88" s="228"/>
      <c r="F88" s="249" t="s">
        <v>1563</v>
      </c>
      <c r="G88" s="250"/>
      <c r="H88" s="228" t="s">
        <v>1579</v>
      </c>
      <c r="I88" s="228" t="s">
        <v>1559</v>
      </c>
      <c r="J88" s="228">
        <v>20</v>
      </c>
      <c r="K88" s="240"/>
    </row>
    <row r="89" spans="2:11" s="1" customFormat="1" ht="15" customHeight="1">
      <c r="B89" s="251"/>
      <c r="C89" s="228" t="s">
        <v>1580</v>
      </c>
      <c r="D89" s="228"/>
      <c r="E89" s="228"/>
      <c r="F89" s="249" t="s">
        <v>1563</v>
      </c>
      <c r="G89" s="250"/>
      <c r="H89" s="228" t="s">
        <v>1581</v>
      </c>
      <c r="I89" s="228" t="s">
        <v>1559</v>
      </c>
      <c r="J89" s="228">
        <v>20</v>
      </c>
      <c r="K89" s="240"/>
    </row>
    <row r="90" spans="2:11" s="1" customFormat="1" ht="15" customHeight="1">
      <c r="B90" s="251"/>
      <c r="C90" s="228" t="s">
        <v>1582</v>
      </c>
      <c r="D90" s="228"/>
      <c r="E90" s="228"/>
      <c r="F90" s="249" t="s">
        <v>1563</v>
      </c>
      <c r="G90" s="250"/>
      <c r="H90" s="228" t="s">
        <v>1583</v>
      </c>
      <c r="I90" s="228" t="s">
        <v>1559</v>
      </c>
      <c r="J90" s="228">
        <v>50</v>
      </c>
      <c r="K90" s="240"/>
    </row>
    <row r="91" spans="2:11" s="1" customFormat="1" ht="15" customHeight="1">
      <c r="B91" s="251"/>
      <c r="C91" s="228" t="s">
        <v>1584</v>
      </c>
      <c r="D91" s="228"/>
      <c r="E91" s="228"/>
      <c r="F91" s="249" t="s">
        <v>1563</v>
      </c>
      <c r="G91" s="250"/>
      <c r="H91" s="228" t="s">
        <v>1584</v>
      </c>
      <c r="I91" s="228" t="s">
        <v>1559</v>
      </c>
      <c r="J91" s="228">
        <v>50</v>
      </c>
      <c r="K91" s="240"/>
    </row>
    <row r="92" spans="2:11" s="1" customFormat="1" ht="15" customHeight="1">
      <c r="B92" s="251"/>
      <c r="C92" s="228" t="s">
        <v>1585</v>
      </c>
      <c r="D92" s="228"/>
      <c r="E92" s="228"/>
      <c r="F92" s="249" t="s">
        <v>1563</v>
      </c>
      <c r="G92" s="250"/>
      <c r="H92" s="228" t="s">
        <v>1586</v>
      </c>
      <c r="I92" s="228" t="s">
        <v>1559</v>
      </c>
      <c r="J92" s="228">
        <v>255</v>
      </c>
      <c r="K92" s="240"/>
    </row>
    <row r="93" spans="2:11" s="1" customFormat="1" ht="15" customHeight="1">
      <c r="B93" s="251"/>
      <c r="C93" s="228" t="s">
        <v>1587</v>
      </c>
      <c r="D93" s="228"/>
      <c r="E93" s="228"/>
      <c r="F93" s="249" t="s">
        <v>1557</v>
      </c>
      <c r="G93" s="250"/>
      <c r="H93" s="228" t="s">
        <v>1588</v>
      </c>
      <c r="I93" s="228" t="s">
        <v>1589</v>
      </c>
      <c r="J93" s="228"/>
      <c r="K93" s="240"/>
    </row>
    <row r="94" spans="2:11" s="1" customFormat="1" ht="15" customHeight="1">
      <c r="B94" s="251"/>
      <c r="C94" s="228" t="s">
        <v>1590</v>
      </c>
      <c r="D94" s="228"/>
      <c r="E94" s="228"/>
      <c r="F94" s="249" t="s">
        <v>1557</v>
      </c>
      <c r="G94" s="250"/>
      <c r="H94" s="228" t="s">
        <v>1591</v>
      </c>
      <c r="I94" s="228" t="s">
        <v>1592</v>
      </c>
      <c r="J94" s="228"/>
      <c r="K94" s="240"/>
    </row>
    <row r="95" spans="2:11" s="1" customFormat="1" ht="15" customHeight="1">
      <c r="B95" s="251"/>
      <c r="C95" s="228" t="s">
        <v>1593</v>
      </c>
      <c r="D95" s="228"/>
      <c r="E95" s="228"/>
      <c r="F95" s="249" t="s">
        <v>1557</v>
      </c>
      <c r="G95" s="250"/>
      <c r="H95" s="228" t="s">
        <v>1593</v>
      </c>
      <c r="I95" s="228" t="s">
        <v>1592</v>
      </c>
      <c r="J95" s="228"/>
      <c r="K95" s="240"/>
    </row>
    <row r="96" spans="2:11" s="1" customFormat="1" ht="15" customHeight="1">
      <c r="B96" s="251"/>
      <c r="C96" s="228" t="s">
        <v>38</v>
      </c>
      <c r="D96" s="228"/>
      <c r="E96" s="228"/>
      <c r="F96" s="249" t="s">
        <v>1557</v>
      </c>
      <c r="G96" s="250"/>
      <c r="H96" s="228" t="s">
        <v>1594</v>
      </c>
      <c r="I96" s="228" t="s">
        <v>1592</v>
      </c>
      <c r="J96" s="228"/>
      <c r="K96" s="240"/>
    </row>
    <row r="97" spans="2:11" s="1" customFormat="1" ht="15" customHeight="1">
      <c r="B97" s="251"/>
      <c r="C97" s="228" t="s">
        <v>48</v>
      </c>
      <c r="D97" s="228"/>
      <c r="E97" s="228"/>
      <c r="F97" s="249" t="s">
        <v>1557</v>
      </c>
      <c r="G97" s="250"/>
      <c r="H97" s="228" t="s">
        <v>1595</v>
      </c>
      <c r="I97" s="228" t="s">
        <v>1592</v>
      </c>
      <c r="J97" s="228"/>
      <c r="K97" s="240"/>
    </row>
    <row r="98" spans="2:11" s="1" customFormat="1" ht="15" customHeight="1">
      <c r="B98" s="254"/>
      <c r="C98" s="255"/>
      <c r="D98" s="255"/>
      <c r="E98" s="255"/>
      <c r="F98" s="255"/>
      <c r="G98" s="255"/>
      <c r="H98" s="255"/>
      <c r="I98" s="255"/>
      <c r="J98" s="255"/>
      <c r="K98" s="256"/>
    </row>
    <row r="99" spans="2:11" s="1" customFormat="1" ht="18.75" customHeight="1">
      <c r="B99" s="257"/>
      <c r="C99" s="258"/>
      <c r="D99" s="258"/>
      <c r="E99" s="258"/>
      <c r="F99" s="258"/>
      <c r="G99" s="258"/>
      <c r="H99" s="258"/>
      <c r="I99" s="258"/>
      <c r="J99" s="258"/>
      <c r="K99" s="257"/>
    </row>
    <row r="100" spans="2:11" s="1" customFormat="1" ht="18.75" customHeight="1">
      <c r="B100" s="235"/>
      <c r="C100" s="235"/>
      <c r="D100" s="235"/>
      <c r="E100" s="235"/>
      <c r="F100" s="235"/>
      <c r="G100" s="235"/>
      <c r="H100" s="235"/>
      <c r="I100" s="235"/>
      <c r="J100" s="235"/>
      <c r="K100" s="235"/>
    </row>
    <row r="101" spans="2:11" s="1" customFormat="1" ht="7.5" customHeight="1">
      <c r="B101" s="236"/>
      <c r="C101" s="237"/>
      <c r="D101" s="237"/>
      <c r="E101" s="237"/>
      <c r="F101" s="237"/>
      <c r="G101" s="237"/>
      <c r="H101" s="237"/>
      <c r="I101" s="237"/>
      <c r="J101" s="237"/>
      <c r="K101" s="238"/>
    </row>
    <row r="102" spans="2:11" s="1" customFormat="1" ht="45" customHeight="1">
      <c r="B102" s="239"/>
      <c r="C102" s="420" t="s">
        <v>1596</v>
      </c>
      <c r="D102" s="420"/>
      <c r="E102" s="420"/>
      <c r="F102" s="420"/>
      <c r="G102" s="420"/>
      <c r="H102" s="420"/>
      <c r="I102" s="420"/>
      <c r="J102" s="420"/>
      <c r="K102" s="240"/>
    </row>
    <row r="103" spans="2:11" s="1" customFormat="1" ht="17.25" customHeight="1">
      <c r="B103" s="239"/>
      <c r="C103" s="241" t="s">
        <v>1551</v>
      </c>
      <c r="D103" s="241"/>
      <c r="E103" s="241"/>
      <c r="F103" s="241" t="s">
        <v>1552</v>
      </c>
      <c r="G103" s="242"/>
      <c r="H103" s="241" t="s">
        <v>54</v>
      </c>
      <c r="I103" s="241" t="s">
        <v>57</v>
      </c>
      <c r="J103" s="241" t="s">
        <v>1553</v>
      </c>
      <c r="K103" s="240"/>
    </row>
    <row r="104" spans="2:11" s="1" customFormat="1" ht="17.25" customHeight="1">
      <c r="B104" s="239"/>
      <c r="C104" s="243" t="s">
        <v>1554</v>
      </c>
      <c r="D104" s="243"/>
      <c r="E104" s="243"/>
      <c r="F104" s="244" t="s">
        <v>1555</v>
      </c>
      <c r="G104" s="245"/>
      <c r="H104" s="243"/>
      <c r="I104" s="243"/>
      <c r="J104" s="243" t="s">
        <v>1556</v>
      </c>
      <c r="K104" s="240"/>
    </row>
    <row r="105" spans="2:11" s="1" customFormat="1" ht="5.25" customHeight="1">
      <c r="B105" s="239"/>
      <c r="C105" s="241"/>
      <c r="D105" s="241"/>
      <c r="E105" s="241"/>
      <c r="F105" s="241"/>
      <c r="G105" s="259"/>
      <c r="H105" s="241"/>
      <c r="I105" s="241"/>
      <c r="J105" s="241"/>
      <c r="K105" s="240"/>
    </row>
    <row r="106" spans="2:11" s="1" customFormat="1" ht="15" customHeight="1">
      <c r="B106" s="239"/>
      <c r="C106" s="228" t="s">
        <v>53</v>
      </c>
      <c r="D106" s="248"/>
      <c r="E106" s="248"/>
      <c r="F106" s="249" t="s">
        <v>1557</v>
      </c>
      <c r="G106" s="228"/>
      <c r="H106" s="228" t="s">
        <v>1597</v>
      </c>
      <c r="I106" s="228" t="s">
        <v>1559</v>
      </c>
      <c r="J106" s="228">
        <v>20</v>
      </c>
      <c r="K106" s="240"/>
    </row>
    <row r="107" spans="2:11" s="1" customFormat="1" ht="15" customHeight="1">
      <c r="B107" s="239"/>
      <c r="C107" s="228" t="s">
        <v>1560</v>
      </c>
      <c r="D107" s="228"/>
      <c r="E107" s="228"/>
      <c r="F107" s="249" t="s">
        <v>1557</v>
      </c>
      <c r="G107" s="228"/>
      <c r="H107" s="228" t="s">
        <v>1597</v>
      </c>
      <c r="I107" s="228" t="s">
        <v>1559</v>
      </c>
      <c r="J107" s="228">
        <v>120</v>
      </c>
      <c r="K107" s="240"/>
    </row>
    <row r="108" spans="2:11" s="1" customFormat="1" ht="15" customHeight="1">
      <c r="B108" s="251"/>
      <c r="C108" s="228" t="s">
        <v>1562</v>
      </c>
      <c r="D108" s="228"/>
      <c r="E108" s="228"/>
      <c r="F108" s="249" t="s">
        <v>1563</v>
      </c>
      <c r="G108" s="228"/>
      <c r="H108" s="228" t="s">
        <v>1597</v>
      </c>
      <c r="I108" s="228" t="s">
        <v>1559</v>
      </c>
      <c r="J108" s="228">
        <v>50</v>
      </c>
      <c r="K108" s="240"/>
    </row>
    <row r="109" spans="2:11" s="1" customFormat="1" ht="15" customHeight="1">
      <c r="B109" s="251"/>
      <c r="C109" s="228" t="s">
        <v>1565</v>
      </c>
      <c r="D109" s="228"/>
      <c r="E109" s="228"/>
      <c r="F109" s="249" t="s">
        <v>1557</v>
      </c>
      <c r="G109" s="228"/>
      <c r="H109" s="228" t="s">
        <v>1597</v>
      </c>
      <c r="I109" s="228" t="s">
        <v>1567</v>
      </c>
      <c r="J109" s="228"/>
      <c r="K109" s="240"/>
    </row>
    <row r="110" spans="2:11" s="1" customFormat="1" ht="15" customHeight="1">
      <c r="B110" s="251"/>
      <c r="C110" s="228" t="s">
        <v>1576</v>
      </c>
      <c r="D110" s="228"/>
      <c r="E110" s="228"/>
      <c r="F110" s="249" t="s">
        <v>1563</v>
      </c>
      <c r="G110" s="228"/>
      <c r="H110" s="228" t="s">
        <v>1597</v>
      </c>
      <c r="I110" s="228" t="s">
        <v>1559</v>
      </c>
      <c r="J110" s="228">
        <v>50</v>
      </c>
      <c r="K110" s="240"/>
    </row>
    <row r="111" spans="2:11" s="1" customFormat="1" ht="15" customHeight="1">
      <c r="B111" s="251"/>
      <c r="C111" s="228" t="s">
        <v>1584</v>
      </c>
      <c r="D111" s="228"/>
      <c r="E111" s="228"/>
      <c r="F111" s="249" t="s">
        <v>1563</v>
      </c>
      <c r="G111" s="228"/>
      <c r="H111" s="228" t="s">
        <v>1597</v>
      </c>
      <c r="I111" s="228" t="s">
        <v>1559</v>
      </c>
      <c r="J111" s="228">
        <v>50</v>
      </c>
      <c r="K111" s="240"/>
    </row>
    <row r="112" spans="2:11" s="1" customFormat="1" ht="15" customHeight="1">
      <c r="B112" s="251"/>
      <c r="C112" s="228" t="s">
        <v>1582</v>
      </c>
      <c r="D112" s="228"/>
      <c r="E112" s="228"/>
      <c r="F112" s="249" t="s">
        <v>1563</v>
      </c>
      <c r="G112" s="228"/>
      <c r="H112" s="228" t="s">
        <v>1597</v>
      </c>
      <c r="I112" s="228" t="s">
        <v>1559</v>
      </c>
      <c r="J112" s="228">
        <v>50</v>
      </c>
      <c r="K112" s="240"/>
    </row>
    <row r="113" spans="2:11" s="1" customFormat="1" ht="15" customHeight="1">
      <c r="B113" s="251"/>
      <c r="C113" s="228" t="s">
        <v>53</v>
      </c>
      <c r="D113" s="228"/>
      <c r="E113" s="228"/>
      <c r="F113" s="249" t="s">
        <v>1557</v>
      </c>
      <c r="G113" s="228"/>
      <c r="H113" s="228" t="s">
        <v>1598</v>
      </c>
      <c r="I113" s="228" t="s">
        <v>1559</v>
      </c>
      <c r="J113" s="228">
        <v>20</v>
      </c>
      <c r="K113" s="240"/>
    </row>
    <row r="114" spans="2:11" s="1" customFormat="1" ht="15" customHeight="1">
      <c r="B114" s="251"/>
      <c r="C114" s="228" t="s">
        <v>1599</v>
      </c>
      <c r="D114" s="228"/>
      <c r="E114" s="228"/>
      <c r="F114" s="249" t="s">
        <v>1557</v>
      </c>
      <c r="G114" s="228"/>
      <c r="H114" s="228" t="s">
        <v>1600</v>
      </c>
      <c r="I114" s="228" t="s">
        <v>1559</v>
      </c>
      <c r="J114" s="228">
        <v>120</v>
      </c>
      <c r="K114" s="240"/>
    </row>
    <row r="115" spans="2:11" s="1" customFormat="1" ht="15" customHeight="1">
      <c r="B115" s="251"/>
      <c r="C115" s="228" t="s">
        <v>38</v>
      </c>
      <c r="D115" s="228"/>
      <c r="E115" s="228"/>
      <c r="F115" s="249" t="s">
        <v>1557</v>
      </c>
      <c r="G115" s="228"/>
      <c r="H115" s="228" t="s">
        <v>1601</v>
      </c>
      <c r="I115" s="228" t="s">
        <v>1592</v>
      </c>
      <c r="J115" s="228"/>
      <c r="K115" s="240"/>
    </row>
    <row r="116" spans="2:11" s="1" customFormat="1" ht="15" customHeight="1">
      <c r="B116" s="251"/>
      <c r="C116" s="228" t="s">
        <v>48</v>
      </c>
      <c r="D116" s="228"/>
      <c r="E116" s="228"/>
      <c r="F116" s="249" t="s">
        <v>1557</v>
      </c>
      <c r="G116" s="228"/>
      <c r="H116" s="228" t="s">
        <v>1602</v>
      </c>
      <c r="I116" s="228" t="s">
        <v>1592</v>
      </c>
      <c r="J116" s="228"/>
      <c r="K116" s="240"/>
    </row>
    <row r="117" spans="2:11" s="1" customFormat="1" ht="15" customHeight="1">
      <c r="B117" s="251"/>
      <c r="C117" s="228" t="s">
        <v>57</v>
      </c>
      <c r="D117" s="228"/>
      <c r="E117" s="228"/>
      <c r="F117" s="249" t="s">
        <v>1557</v>
      </c>
      <c r="G117" s="228"/>
      <c r="H117" s="228" t="s">
        <v>1603</v>
      </c>
      <c r="I117" s="228" t="s">
        <v>1604</v>
      </c>
      <c r="J117" s="228"/>
      <c r="K117" s="240"/>
    </row>
    <row r="118" spans="2:11" s="1" customFormat="1" ht="15" customHeight="1">
      <c r="B118" s="254"/>
      <c r="C118" s="260"/>
      <c r="D118" s="260"/>
      <c r="E118" s="260"/>
      <c r="F118" s="260"/>
      <c r="G118" s="260"/>
      <c r="H118" s="260"/>
      <c r="I118" s="260"/>
      <c r="J118" s="260"/>
      <c r="K118" s="256"/>
    </row>
    <row r="119" spans="2:11" s="1" customFormat="1" ht="18.75" customHeight="1">
      <c r="B119" s="261"/>
      <c r="C119" s="262"/>
      <c r="D119" s="262"/>
      <c r="E119" s="262"/>
      <c r="F119" s="263"/>
      <c r="G119" s="262"/>
      <c r="H119" s="262"/>
      <c r="I119" s="262"/>
      <c r="J119" s="262"/>
      <c r="K119" s="261"/>
    </row>
    <row r="120" spans="2:11" s="1" customFormat="1" ht="18.75" customHeight="1">
      <c r="B120" s="235"/>
      <c r="C120" s="235"/>
      <c r="D120" s="235"/>
      <c r="E120" s="235"/>
      <c r="F120" s="235"/>
      <c r="G120" s="235"/>
      <c r="H120" s="235"/>
      <c r="I120" s="235"/>
      <c r="J120" s="235"/>
      <c r="K120" s="235"/>
    </row>
    <row r="121" spans="2:11" s="1" customFormat="1" ht="7.5" customHeight="1">
      <c r="B121" s="264"/>
      <c r="C121" s="265"/>
      <c r="D121" s="265"/>
      <c r="E121" s="265"/>
      <c r="F121" s="265"/>
      <c r="G121" s="265"/>
      <c r="H121" s="265"/>
      <c r="I121" s="265"/>
      <c r="J121" s="265"/>
      <c r="K121" s="266"/>
    </row>
    <row r="122" spans="2:11" s="1" customFormat="1" ht="45" customHeight="1">
      <c r="B122" s="267"/>
      <c r="C122" s="418" t="s">
        <v>1605</v>
      </c>
      <c r="D122" s="418"/>
      <c r="E122" s="418"/>
      <c r="F122" s="418"/>
      <c r="G122" s="418"/>
      <c r="H122" s="418"/>
      <c r="I122" s="418"/>
      <c r="J122" s="418"/>
      <c r="K122" s="268"/>
    </row>
    <row r="123" spans="2:11" s="1" customFormat="1" ht="17.25" customHeight="1">
      <c r="B123" s="269"/>
      <c r="C123" s="241" t="s">
        <v>1551</v>
      </c>
      <c r="D123" s="241"/>
      <c r="E123" s="241"/>
      <c r="F123" s="241" t="s">
        <v>1552</v>
      </c>
      <c r="G123" s="242"/>
      <c r="H123" s="241" t="s">
        <v>54</v>
      </c>
      <c r="I123" s="241" t="s">
        <v>57</v>
      </c>
      <c r="J123" s="241" t="s">
        <v>1553</v>
      </c>
      <c r="K123" s="270"/>
    </row>
    <row r="124" spans="2:11" s="1" customFormat="1" ht="17.25" customHeight="1">
      <c r="B124" s="269"/>
      <c r="C124" s="243" t="s">
        <v>1554</v>
      </c>
      <c r="D124" s="243"/>
      <c r="E124" s="243"/>
      <c r="F124" s="244" t="s">
        <v>1555</v>
      </c>
      <c r="G124" s="245"/>
      <c r="H124" s="243"/>
      <c r="I124" s="243"/>
      <c r="J124" s="243" t="s">
        <v>1556</v>
      </c>
      <c r="K124" s="270"/>
    </row>
    <row r="125" spans="2:11" s="1" customFormat="1" ht="5.25" customHeight="1">
      <c r="B125" s="271"/>
      <c r="C125" s="246"/>
      <c r="D125" s="246"/>
      <c r="E125" s="246"/>
      <c r="F125" s="246"/>
      <c r="G125" s="272"/>
      <c r="H125" s="246"/>
      <c r="I125" s="246"/>
      <c r="J125" s="246"/>
      <c r="K125" s="273"/>
    </row>
    <row r="126" spans="2:11" s="1" customFormat="1" ht="15" customHeight="1">
      <c r="B126" s="271"/>
      <c r="C126" s="228" t="s">
        <v>1560</v>
      </c>
      <c r="D126" s="248"/>
      <c r="E126" s="248"/>
      <c r="F126" s="249" t="s">
        <v>1557</v>
      </c>
      <c r="G126" s="228"/>
      <c r="H126" s="228" t="s">
        <v>1597</v>
      </c>
      <c r="I126" s="228" t="s">
        <v>1559</v>
      </c>
      <c r="J126" s="228">
        <v>120</v>
      </c>
      <c r="K126" s="274"/>
    </row>
    <row r="127" spans="2:11" s="1" customFormat="1" ht="15" customHeight="1">
      <c r="B127" s="271"/>
      <c r="C127" s="228" t="s">
        <v>1606</v>
      </c>
      <c r="D127" s="228"/>
      <c r="E127" s="228"/>
      <c r="F127" s="249" t="s">
        <v>1557</v>
      </c>
      <c r="G127" s="228"/>
      <c r="H127" s="228" t="s">
        <v>1607</v>
      </c>
      <c r="I127" s="228" t="s">
        <v>1559</v>
      </c>
      <c r="J127" s="228" t="s">
        <v>1608</v>
      </c>
      <c r="K127" s="274"/>
    </row>
    <row r="128" spans="2:11" s="1" customFormat="1" ht="15" customHeight="1">
      <c r="B128" s="271"/>
      <c r="C128" s="228" t="s">
        <v>1505</v>
      </c>
      <c r="D128" s="228"/>
      <c r="E128" s="228"/>
      <c r="F128" s="249" t="s">
        <v>1557</v>
      </c>
      <c r="G128" s="228"/>
      <c r="H128" s="228" t="s">
        <v>1609</v>
      </c>
      <c r="I128" s="228" t="s">
        <v>1559</v>
      </c>
      <c r="J128" s="228" t="s">
        <v>1608</v>
      </c>
      <c r="K128" s="274"/>
    </row>
    <row r="129" spans="2:11" s="1" customFormat="1" ht="15" customHeight="1">
      <c r="B129" s="271"/>
      <c r="C129" s="228" t="s">
        <v>1568</v>
      </c>
      <c r="D129" s="228"/>
      <c r="E129" s="228"/>
      <c r="F129" s="249" t="s">
        <v>1563</v>
      </c>
      <c r="G129" s="228"/>
      <c r="H129" s="228" t="s">
        <v>1569</v>
      </c>
      <c r="I129" s="228" t="s">
        <v>1559</v>
      </c>
      <c r="J129" s="228">
        <v>15</v>
      </c>
      <c r="K129" s="274"/>
    </row>
    <row r="130" spans="2:11" s="1" customFormat="1" ht="15" customHeight="1">
      <c r="B130" s="271"/>
      <c r="C130" s="252" t="s">
        <v>1570</v>
      </c>
      <c r="D130" s="252"/>
      <c r="E130" s="252"/>
      <c r="F130" s="253" t="s">
        <v>1563</v>
      </c>
      <c r="G130" s="252"/>
      <c r="H130" s="252" t="s">
        <v>1571</v>
      </c>
      <c r="I130" s="252" t="s">
        <v>1559</v>
      </c>
      <c r="J130" s="252">
        <v>15</v>
      </c>
      <c r="K130" s="274"/>
    </row>
    <row r="131" spans="2:11" s="1" customFormat="1" ht="15" customHeight="1">
      <c r="B131" s="271"/>
      <c r="C131" s="252" t="s">
        <v>1572</v>
      </c>
      <c r="D131" s="252"/>
      <c r="E131" s="252"/>
      <c r="F131" s="253" t="s">
        <v>1563</v>
      </c>
      <c r="G131" s="252"/>
      <c r="H131" s="252" t="s">
        <v>1573</v>
      </c>
      <c r="I131" s="252" t="s">
        <v>1559</v>
      </c>
      <c r="J131" s="252">
        <v>20</v>
      </c>
      <c r="K131" s="274"/>
    </row>
    <row r="132" spans="2:11" s="1" customFormat="1" ht="15" customHeight="1">
      <c r="B132" s="271"/>
      <c r="C132" s="252" t="s">
        <v>1574</v>
      </c>
      <c r="D132" s="252"/>
      <c r="E132" s="252"/>
      <c r="F132" s="253" t="s">
        <v>1563</v>
      </c>
      <c r="G132" s="252"/>
      <c r="H132" s="252" t="s">
        <v>1575</v>
      </c>
      <c r="I132" s="252" t="s">
        <v>1559</v>
      </c>
      <c r="J132" s="252">
        <v>20</v>
      </c>
      <c r="K132" s="274"/>
    </row>
    <row r="133" spans="2:11" s="1" customFormat="1" ht="15" customHeight="1">
      <c r="B133" s="271"/>
      <c r="C133" s="228" t="s">
        <v>1562</v>
      </c>
      <c r="D133" s="228"/>
      <c r="E133" s="228"/>
      <c r="F133" s="249" t="s">
        <v>1563</v>
      </c>
      <c r="G133" s="228"/>
      <c r="H133" s="228" t="s">
        <v>1597</v>
      </c>
      <c r="I133" s="228" t="s">
        <v>1559</v>
      </c>
      <c r="J133" s="228">
        <v>50</v>
      </c>
      <c r="K133" s="274"/>
    </row>
    <row r="134" spans="2:11" s="1" customFormat="1" ht="15" customHeight="1">
      <c r="B134" s="271"/>
      <c r="C134" s="228" t="s">
        <v>1576</v>
      </c>
      <c r="D134" s="228"/>
      <c r="E134" s="228"/>
      <c r="F134" s="249" t="s">
        <v>1563</v>
      </c>
      <c r="G134" s="228"/>
      <c r="H134" s="228" t="s">
        <v>1597</v>
      </c>
      <c r="I134" s="228" t="s">
        <v>1559</v>
      </c>
      <c r="J134" s="228">
        <v>50</v>
      </c>
      <c r="K134" s="274"/>
    </row>
    <row r="135" spans="2:11" s="1" customFormat="1" ht="15" customHeight="1">
      <c r="B135" s="271"/>
      <c r="C135" s="228" t="s">
        <v>1582</v>
      </c>
      <c r="D135" s="228"/>
      <c r="E135" s="228"/>
      <c r="F135" s="249" t="s">
        <v>1563</v>
      </c>
      <c r="G135" s="228"/>
      <c r="H135" s="228" t="s">
        <v>1597</v>
      </c>
      <c r="I135" s="228" t="s">
        <v>1559</v>
      </c>
      <c r="J135" s="228">
        <v>50</v>
      </c>
      <c r="K135" s="274"/>
    </row>
    <row r="136" spans="2:11" s="1" customFormat="1" ht="15" customHeight="1">
      <c r="B136" s="271"/>
      <c r="C136" s="228" t="s">
        <v>1584</v>
      </c>
      <c r="D136" s="228"/>
      <c r="E136" s="228"/>
      <c r="F136" s="249" t="s">
        <v>1563</v>
      </c>
      <c r="G136" s="228"/>
      <c r="H136" s="228" t="s">
        <v>1597</v>
      </c>
      <c r="I136" s="228" t="s">
        <v>1559</v>
      </c>
      <c r="J136" s="228">
        <v>50</v>
      </c>
      <c r="K136" s="274"/>
    </row>
    <row r="137" spans="2:11" s="1" customFormat="1" ht="15" customHeight="1">
      <c r="B137" s="271"/>
      <c r="C137" s="228" t="s">
        <v>1585</v>
      </c>
      <c r="D137" s="228"/>
      <c r="E137" s="228"/>
      <c r="F137" s="249" t="s">
        <v>1563</v>
      </c>
      <c r="G137" s="228"/>
      <c r="H137" s="228" t="s">
        <v>1610</v>
      </c>
      <c r="I137" s="228" t="s">
        <v>1559</v>
      </c>
      <c r="J137" s="228">
        <v>255</v>
      </c>
      <c r="K137" s="274"/>
    </row>
    <row r="138" spans="2:11" s="1" customFormat="1" ht="15" customHeight="1">
      <c r="B138" s="271"/>
      <c r="C138" s="228" t="s">
        <v>1587</v>
      </c>
      <c r="D138" s="228"/>
      <c r="E138" s="228"/>
      <c r="F138" s="249" t="s">
        <v>1557</v>
      </c>
      <c r="G138" s="228"/>
      <c r="H138" s="228" t="s">
        <v>1611</v>
      </c>
      <c r="I138" s="228" t="s">
        <v>1589</v>
      </c>
      <c r="J138" s="228"/>
      <c r="K138" s="274"/>
    </row>
    <row r="139" spans="2:11" s="1" customFormat="1" ht="15" customHeight="1">
      <c r="B139" s="271"/>
      <c r="C139" s="228" t="s">
        <v>1590</v>
      </c>
      <c r="D139" s="228"/>
      <c r="E139" s="228"/>
      <c r="F139" s="249" t="s">
        <v>1557</v>
      </c>
      <c r="G139" s="228"/>
      <c r="H139" s="228" t="s">
        <v>1612</v>
      </c>
      <c r="I139" s="228" t="s">
        <v>1592</v>
      </c>
      <c r="J139" s="228"/>
      <c r="K139" s="274"/>
    </row>
    <row r="140" spans="2:11" s="1" customFormat="1" ht="15" customHeight="1">
      <c r="B140" s="271"/>
      <c r="C140" s="228" t="s">
        <v>1593</v>
      </c>
      <c r="D140" s="228"/>
      <c r="E140" s="228"/>
      <c r="F140" s="249" t="s">
        <v>1557</v>
      </c>
      <c r="G140" s="228"/>
      <c r="H140" s="228" t="s">
        <v>1593</v>
      </c>
      <c r="I140" s="228" t="s">
        <v>1592</v>
      </c>
      <c r="J140" s="228"/>
      <c r="K140" s="274"/>
    </row>
    <row r="141" spans="2:11" s="1" customFormat="1" ht="15" customHeight="1">
      <c r="B141" s="271"/>
      <c r="C141" s="228" t="s">
        <v>38</v>
      </c>
      <c r="D141" s="228"/>
      <c r="E141" s="228"/>
      <c r="F141" s="249" t="s">
        <v>1557</v>
      </c>
      <c r="G141" s="228"/>
      <c r="H141" s="228" t="s">
        <v>1613</v>
      </c>
      <c r="I141" s="228" t="s">
        <v>1592</v>
      </c>
      <c r="J141" s="228"/>
      <c r="K141" s="274"/>
    </row>
    <row r="142" spans="2:11" s="1" customFormat="1" ht="15" customHeight="1">
      <c r="B142" s="271"/>
      <c r="C142" s="228" t="s">
        <v>1614</v>
      </c>
      <c r="D142" s="228"/>
      <c r="E142" s="228"/>
      <c r="F142" s="249" t="s">
        <v>1557</v>
      </c>
      <c r="G142" s="228"/>
      <c r="H142" s="228" t="s">
        <v>1615</v>
      </c>
      <c r="I142" s="228" t="s">
        <v>1592</v>
      </c>
      <c r="J142" s="228"/>
      <c r="K142" s="274"/>
    </row>
    <row r="143" spans="2:11" s="1" customFormat="1" ht="15" customHeight="1">
      <c r="B143" s="275"/>
      <c r="C143" s="276"/>
      <c r="D143" s="276"/>
      <c r="E143" s="276"/>
      <c r="F143" s="276"/>
      <c r="G143" s="276"/>
      <c r="H143" s="276"/>
      <c r="I143" s="276"/>
      <c r="J143" s="276"/>
      <c r="K143" s="277"/>
    </row>
    <row r="144" spans="2:11" s="1" customFormat="1" ht="18.75" customHeight="1">
      <c r="B144" s="262"/>
      <c r="C144" s="262"/>
      <c r="D144" s="262"/>
      <c r="E144" s="262"/>
      <c r="F144" s="263"/>
      <c r="G144" s="262"/>
      <c r="H144" s="262"/>
      <c r="I144" s="262"/>
      <c r="J144" s="262"/>
      <c r="K144" s="262"/>
    </row>
    <row r="145" spans="2:11" s="1" customFormat="1" ht="18.75" customHeight="1">
      <c r="B145" s="235"/>
      <c r="C145" s="235"/>
      <c r="D145" s="235"/>
      <c r="E145" s="235"/>
      <c r="F145" s="235"/>
      <c r="G145" s="235"/>
      <c r="H145" s="235"/>
      <c r="I145" s="235"/>
      <c r="J145" s="235"/>
      <c r="K145" s="235"/>
    </row>
    <row r="146" spans="2:11" s="1" customFormat="1" ht="7.5" customHeight="1">
      <c r="B146" s="236"/>
      <c r="C146" s="237"/>
      <c r="D146" s="237"/>
      <c r="E146" s="237"/>
      <c r="F146" s="237"/>
      <c r="G146" s="237"/>
      <c r="H146" s="237"/>
      <c r="I146" s="237"/>
      <c r="J146" s="237"/>
      <c r="K146" s="238"/>
    </row>
    <row r="147" spans="2:11" s="1" customFormat="1" ht="45" customHeight="1">
      <c r="B147" s="239"/>
      <c r="C147" s="420" t="s">
        <v>1616</v>
      </c>
      <c r="D147" s="420"/>
      <c r="E147" s="420"/>
      <c r="F147" s="420"/>
      <c r="G147" s="420"/>
      <c r="H147" s="420"/>
      <c r="I147" s="420"/>
      <c r="J147" s="420"/>
      <c r="K147" s="240"/>
    </row>
    <row r="148" spans="2:11" s="1" customFormat="1" ht="17.25" customHeight="1">
      <c r="B148" s="239"/>
      <c r="C148" s="241" t="s">
        <v>1551</v>
      </c>
      <c r="D148" s="241"/>
      <c r="E148" s="241"/>
      <c r="F148" s="241" t="s">
        <v>1552</v>
      </c>
      <c r="G148" s="242"/>
      <c r="H148" s="241" t="s">
        <v>54</v>
      </c>
      <c r="I148" s="241" t="s">
        <v>57</v>
      </c>
      <c r="J148" s="241" t="s">
        <v>1553</v>
      </c>
      <c r="K148" s="240"/>
    </row>
    <row r="149" spans="2:11" s="1" customFormat="1" ht="17.25" customHeight="1">
      <c r="B149" s="239"/>
      <c r="C149" s="243" t="s">
        <v>1554</v>
      </c>
      <c r="D149" s="243"/>
      <c r="E149" s="243"/>
      <c r="F149" s="244" t="s">
        <v>1555</v>
      </c>
      <c r="G149" s="245"/>
      <c r="H149" s="243"/>
      <c r="I149" s="243"/>
      <c r="J149" s="243" t="s">
        <v>1556</v>
      </c>
      <c r="K149" s="240"/>
    </row>
    <row r="150" spans="2:11" s="1" customFormat="1" ht="5.25" customHeight="1">
      <c r="B150" s="251"/>
      <c r="C150" s="246"/>
      <c r="D150" s="246"/>
      <c r="E150" s="246"/>
      <c r="F150" s="246"/>
      <c r="G150" s="247"/>
      <c r="H150" s="246"/>
      <c r="I150" s="246"/>
      <c r="J150" s="246"/>
      <c r="K150" s="274"/>
    </row>
    <row r="151" spans="2:11" s="1" customFormat="1" ht="15" customHeight="1">
      <c r="B151" s="251"/>
      <c r="C151" s="278" t="s">
        <v>1560</v>
      </c>
      <c r="D151" s="228"/>
      <c r="E151" s="228"/>
      <c r="F151" s="279" t="s">
        <v>1557</v>
      </c>
      <c r="G151" s="228"/>
      <c r="H151" s="278" t="s">
        <v>1597</v>
      </c>
      <c r="I151" s="278" t="s">
        <v>1559</v>
      </c>
      <c r="J151" s="278">
        <v>120</v>
      </c>
      <c r="K151" s="274"/>
    </row>
    <row r="152" spans="2:11" s="1" customFormat="1" ht="15" customHeight="1">
      <c r="B152" s="251"/>
      <c r="C152" s="278" t="s">
        <v>1606</v>
      </c>
      <c r="D152" s="228"/>
      <c r="E152" s="228"/>
      <c r="F152" s="279" t="s">
        <v>1557</v>
      </c>
      <c r="G152" s="228"/>
      <c r="H152" s="278" t="s">
        <v>1617</v>
      </c>
      <c r="I152" s="278" t="s">
        <v>1559</v>
      </c>
      <c r="J152" s="278" t="s">
        <v>1608</v>
      </c>
      <c r="K152" s="274"/>
    </row>
    <row r="153" spans="2:11" s="1" customFormat="1" ht="15" customHeight="1">
      <c r="B153" s="251"/>
      <c r="C153" s="278" t="s">
        <v>1505</v>
      </c>
      <c r="D153" s="228"/>
      <c r="E153" s="228"/>
      <c r="F153" s="279" t="s">
        <v>1557</v>
      </c>
      <c r="G153" s="228"/>
      <c r="H153" s="278" t="s">
        <v>1618</v>
      </c>
      <c r="I153" s="278" t="s">
        <v>1559</v>
      </c>
      <c r="J153" s="278" t="s">
        <v>1608</v>
      </c>
      <c r="K153" s="274"/>
    </row>
    <row r="154" spans="2:11" s="1" customFormat="1" ht="15" customHeight="1">
      <c r="B154" s="251"/>
      <c r="C154" s="278" t="s">
        <v>1562</v>
      </c>
      <c r="D154" s="228"/>
      <c r="E154" s="228"/>
      <c r="F154" s="279" t="s">
        <v>1563</v>
      </c>
      <c r="G154" s="228"/>
      <c r="H154" s="278" t="s">
        <v>1597</v>
      </c>
      <c r="I154" s="278" t="s">
        <v>1559</v>
      </c>
      <c r="J154" s="278">
        <v>50</v>
      </c>
      <c r="K154" s="274"/>
    </row>
    <row r="155" spans="2:11" s="1" customFormat="1" ht="15" customHeight="1">
      <c r="B155" s="251"/>
      <c r="C155" s="278" t="s">
        <v>1565</v>
      </c>
      <c r="D155" s="228"/>
      <c r="E155" s="228"/>
      <c r="F155" s="279" t="s">
        <v>1557</v>
      </c>
      <c r="G155" s="228"/>
      <c r="H155" s="278" t="s">
        <v>1597</v>
      </c>
      <c r="I155" s="278" t="s">
        <v>1567</v>
      </c>
      <c r="J155" s="278"/>
      <c r="K155" s="274"/>
    </row>
    <row r="156" spans="2:11" s="1" customFormat="1" ht="15" customHeight="1">
      <c r="B156" s="251"/>
      <c r="C156" s="278" t="s">
        <v>1576</v>
      </c>
      <c r="D156" s="228"/>
      <c r="E156" s="228"/>
      <c r="F156" s="279" t="s">
        <v>1563</v>
      </c>
      <c r="G156" s="228"/>
      <c r="H156" s="278" t="s">
        <v>1597</v>
      </c>
      <c r="I156" s="278" t="s">
        <v>1559</v>
      </c>
      <c r="J156" s="278">
        <v>50</v>
      </c>
      <c r="K156" s="274"/>
    </row>
    <row r="157" spans="2:11" s="1" customFormat="1" ht="15" customHeight="1">
      <c r="B157" s="251"/>
      <c r="C157" s="278" t="s">
        <v>1584</v>
      </c>
      <c r="D157" s="228"/>
      <c r="E157" s="228"/>
      <c r="F157" s="279" t="s">
        <v>1563</v>
      </c>
      <c r="G157" s="228"/>
      <c r="H157" s="278" t="s">
        <v>1597</v>
      </c>
      <c r="I157" s="278" t="s">
        <v>1559</v>
      </c>
      <c r="J157" s="278">
        <v>50</v>
      </c>
      <c r="K157" s="274"/>
    </row>
    <row r="158" spans="2:11" s="1" customFormat="1" ht="15" customHeight="1">
      <c r="B158" s="251"/>
      <c r="C158" s="278" t="s">
        <v>1582</v>
      </c>
      <c r="D158" s="228"/>
      <c r="E158" s="228"/>
      <c r="F158" s="279" t="s">
        <v>1563</v>
      </c>
      <c r="G158" s="228"/>
      <c r="H158" s="278" t="s">
        <v>1597</v>
      </c>
      <c r="I158" s="278" t="s">
        <v>1559</v>
      </c>
      <c r="J158" s="278">
        <v>50</v>
      </c>
      <c r="K158" s="274"/>
    </row>
    <row r="159" spans="2:11" s="1" customFormat="1" ht="15" customHeight="1">
      <c r="B159" s="251"/>
      <c r="C159" s="278" t="s">
        <v>154</v>
      </c>
      <c r="D159" s="228"/>
      <c r="E159" s="228"/>
      <c r="F159" s="279" t="s">
        <v>1557</v>
      </c>
      <c r="G159" s="228"/>
      <c r="H159" s="278" t="s">
        <v>1619</v>
      </c>
      <c r="I159" s="278" t="s">
        <v>1559</v>
      </c>
      <c r="J159" s="278" t="s">
        <v>1620</v>
      </c>
      <c r="K159" s="274"/>
    </row>
    <row r="160" spans="2:11" s="1" customFormat="1" ht="15" customHeight="1">
      <c r="B160" s="251"/>
      <c r="C160" s="278" t="s">
        <v>1621</v>
      </c>
      <c r="D160" s="228"/>
      <c r="E160" s="228"/>
      <c r="F160" s="279" t="s">
        <v>1557</v>
      </c>
      <c r="G160" s="228"/>
      <c r="H160" s="278" t="s">
        <v>1622</v>
      </c>
      <c r="I160" s="278" t="s">
        <v>1592</v>
      </c>
      <c r="J160" s="278"/>
      <c r="K160" s="274"/>
    </row>
    <row r="161" spans="2:11" s="1" customFormat="1" ht="15" customHeight="1">
      <c r="B161" s="280"/>
      <c r="C161" s="260"/>
      <c r="D161" s="260"/>
      <c r="E161" s="260"/>
      <c r="F161" s="260"/>
      <c r="G161" s="260"/>
      <c r="H161" s="260"/>
      <c r="I161" s="260"/>
      <c r="J161" s="260"/>
      <c r="K161" s="281"/>
    </row>
    <row r="162" spans="2:11" s="1" customFormat="1" ht="18.75" customHeight="1">
      <c r="B162" s="262"/>
      <c r="C162" s="272"/>
      <c r="D162" s="272"/>
      <c r="E162" s="272"/>
      <c r="F162" s="282"/>
      <c r="G162" s="272"/>
      <c r="H162" s="272"/>
      <c r="I162" s="272"/>
      <c r="J162" s="272"/>
      <c r="K162" s="262"/>
    </row>
    <row r="163" spans="2:11" s="1" customFormat="1" ht="18.75" customHeight="1">
      <c r="B163" s="235"/>
      <c r="C163" s="235"/>
      <c r="D163" s="235"/>
      <c r="E163" s="235"/>
      <c r="F163" s="235"/>
      <c r="G163" s="235"/>
      <c r="H163" s="235"/>
      <c r="I163" s="235"/>
      <c r="J163" s="235"/>
      <c r="K163" s="235"/>
    </row>
    <row r="164" spans="2:11" s="1" customFormat="1" ht="7.5" customHeight="1">
      <c r="B164" s="217"/>
      <c r="C164" s="218"/>
      <c r="D164" s="218"/>
      <c r="E164" s="218"/>
      <c r="F164" s="218"/>
      <c r="G164" s="218"/>
      <c r="H164" s="218"/>
      <c r="I164" s="218"/>
      <c r="J164" s="218"/>
      <c r="K164" s="219"/>
    </row>
    <row r="165" spans="2:11" s="1" customFormat="1" ht="45" customHeight="1">
      <c r="B165" s="220"/>
      <c r="C165" s="418" t="s">
        <v>1623</v>
      </c>
      <c r="D165" s="418"/>
      <c r="E165" s="418"/>
      <c r="F165" s="418"/>
      <c r="G165" s="418"/>
      <c r="H165" s="418"/>
      <c r="I165" s="418"/>
      <c r="J165" s="418"/>
      <c r="K165" s="221"/>
    </row>
    <row r="166" spans="2:11" s="1" customFormat="1" ht="17.25" customHeight="1">
      <c r="B166" s="220"/>
      <c r="C166" s="241" t="s">
        <v>1551</v>
      </c>
      <c r="D166" s="241"/>
      <c r="E166" s="241"/>
      <c r="F166" s="241" t="s">
        <v>1552</v>
      </c>
      <c r="G166" s="283"/>
      <c r="H166" s="284" t="s">
        <v>54</v>
      </c>
      <c r="I166" s="284" t="s">
        <v>57</v>
      </c>
      <c r="J166" s="241" t="s">
        <v>1553</v>
      </c>
      <c r="K166" s="221"/>
    </row>
    <row r="167" spans="2:11" s="1" customFormat="1" ht="17.25" customHeight="1">
      <c r="B167" s="222"/>
      <c r="C167" s="243" t="s">
        <v>1554</v>
      </c>
      <c r="D167" s="243"/>
      <c r="E167" s="243"/>
      <c r="F167" s="244" t="s">
        <v>1555</v>
      </c>
      <c r="G167" s="285"/>
      <c r="H167" s="286"/>
      <c r="I167" s="286"/>
      <c r="J167" s="243" t="s">
        <v>1556</v>
      </c>
      <c r="K167" s="223"/>
    </row>
    <row r="168" spans="2:11" s="1" customFormat="1" ht="5.25" customHeight="1">
      <c r="B168" s="251"/>
      <c r="C168" s="246"/>
      <c r="D168" s="246"/>
      <c r="E168" s="246"/>
      <c r="F168" s="246"/>
      <c r="G168" s="247"/>
      <c r="H168" s="246"/>
      <c r="I168" s="246"/>
      <c r="J168" s="246"/>
      <c r="K168" s="274"/>
    </row>
    <row r="169" spans="2:11" s="1" customFormat="1" ht="15" customHeight="1">
      <c r="B169" s="251"/>
      <c r="C169" s="228" t="s">
        <v>1560</v>
      </c>
      <c r="D169" s="228"/>
      <c r="E169" s="228"/>
      <c r="F169" s="249" t="s">
        <v>1557</v>
      </c>
      <c r="G169" s="228"/>
      <c r="H169" s="228" t="s">
        <v>1597</v>
      </c>
      <c r="I169" s="228" t="s">
        <v>1559</v>
      </c>
      <c r="J169" s="228">
        <v>120</v>
      </c>
      <c r="K169" s="274"/>
    </row>
    <row r="170" spans="2:11" s="1" customFormat="1" ht="15" customHeight="1">
      <c r="B170" s="251"/>
      <c r="C170" s="228" t="s">
        <v>1606</v>
      </c>
      <c r="D170" s="228"/>
      <c r="E170" s="228"/>
      <c r="F170" s="249" t="s">
        <v>1557</v>
      </c>
      <c r="G170" s="228"/>
      <c r="H170" s="228" t="s">
        <v>1607</v>
      </c>
      <c r="I170" s="228" t="s">
        <v>1559</v>
      </c>
      <c r="J170" s="228" t="s">
        <v>1608</v>
      </c>
      <c r="K170" s="274"/>
    </row>
    <row r="171" spans="2:11" s="1" customFormat="1" ht="15" customHeight="1">
      <c r="B171" s="251"/>
      <c r="C171" s="228" t="s">
        <v>1505</v>
      </c>
      <c r="D171" s="228"/>
      <c r="E171" s="228"/>
      <c r="F171" s="249" t="s">
        <v>1557</v>
      </c>
      <c r="G171" s="228"/>
      <c r="H171" s="228" t="s">
        <v>1624</v>
      </c>
      <c r="I171" s="228" t="s">
        <v>1559</v>
      </c>
      <c r="J171" s="228" t="s">
        <v>1608</v>
      </c>
      <c r="K171" s="274"/>
    </row>
    <row r="172" spans="2:11" s="1" customFormat="1" ht="15" customHeight="1">
      <c r="B172" s="251"/>
      <c r="C172" s="228" t="s">
        <v>1562</v>
      </c>
      <c r="D172" s="228"/>
      <c r="E172" s="228"/>
      <c r="F172" s="249" t="s">
        <v>1563</v>
      </c>
      <c r="G172" s="228"/>
      <c r="H172" s="228" t="s">
        <v>1624</v>
      </c>
      <c r="I172" s="228" t="s">
        <v>1559</v>
      </c>
      <c r="J172" s="228">
        <v>50</v>
      </c>
      <c r="K172" s="274"/>
    </row>
    <row r="173" spans="2:11" s="1" customFormat="1" ht="15" customHeight="1">
      <c r="B173" s="251"/>
      <c r="C173" s="228" t="s">
        <v>1565</v>
      </c>
      <c r="D173" s="228"/>
      <c r="E173" s="228"/>
      <c r="F173" s="249" t="s">
        <v>1557</v>
      </c>
      <c r="G173" s="228"/>
      <c r="H173" s="228" t="s">
        <v>1624</v>
      </c>
      <c r="I173" s="228" t="s">
        <v>1567</v>
      </c>
      <c r="J173" s="228"/>
      <c r="K173" s="274"/>
    </row>
    <row r="174" spans="2:11" s="1" customFormat="1" ht="15" customHeight="1">
      <c r="B174" s="251"/>
      <c r="C174" s="228" t="s">
        <v>1576</v>
      </c>
      <c r="D174" s="228"/>
      <c r="E174" s="228"/>
      <c r="F174" s="249" t="s">
        <v>1563</v>
      </c>
      <c r="G174" s="228"/>
      <c r="H174" s="228" t="s">
        <v>1624</v>
      </c>
      <c r="I174" s="228" t="s">
        <v>1559</v>
      </c>
      <c r="J174" s="228">
        <v>50</v>
      </c>
      <c r="K174" s="274"/>
    </row>
    <row r="175" spans="2:11" s="1" customFormat="1" ht="15" customHeight="1">
      <c r="B175" s="251"/>
      <c r="C175" s="228" t="s">
        <v>1584</v>
      </c>
      <c r="D175" s="228"/>
      <c r="E175" s="228"/>
      <c r="F175" s="249" t="s">
        <v>1563</v>
      </c>
      <c r="G175" s="228"/>
      <c r="H175" s="228" t="s">
        <v>1624</v>
      </c>
      <c r="I175" s="228" t="s">
        <v>1559</v>
      </c>
      <c r="J175" s="228">
        <v>50</v>
      </c>
      <c r="K175" s="274"/>
    </row>
    <row r="176" spans="2:11" s="1" customFormat="1" ht="15" customHeight="1">
      <c r="B176" s="251"/>
      <c r="C176" s="228" t="s">
        <v>1582</v>
      </c>
      <c r="D176" s="228"/>
      <c r="E176" s="228"/>
      <c r="F176" s="249" t="s">
        <v>1563</v>
      </c>
      <c r="G176" s="228"/>
      <c r="H176" s="228" t="s">
        <v>1624</v>
      </c>
      <c r="I176" s="228" t="s">
        <v>1559</v>
      </c>
      <c r="J176" s="228">
        <v>50</v>
      </c>
      <c r="K176" s="274"/>
    </row>
    <row r="177" spans="2:11" s="1" customFormat="1" ht="15" customHeight="1">
      <c r="B177" s="251"/>
      <c r="C177" s="228" t="s">
        <v>181</v>
      </c>
      <c r="D177" s="228"/>
      <c r="E177" s="228"/>
      <c r="F177" s="249" t="s">
        <v>1557</v>
      </c>
      <c r="G177" s="228"/>
      <c r="H177" s="228" t="s">
        <v>1625</v>
      </c>
      <c r="I177" s="228" t="s">
        <v>1626</v>
      </c>
      <c r="J177" s="228"/>
      <c r="K177" s="274"/>
    </row>
    <row r="178" spans="2:11" s="1" customFormat="1" ht="15" customHeight="1">
      <c r="B178" s="251"/>
      <c r="C178" s="228" t="s">
        <v>57</v>
      </c>
      <c r="D178" s="228"/>
      <c r="E178" s="228"/>
      <c r="F178" s="249" t="s">
        <v>1557</v>
      </c>
      <c r="G178" s="228"/>
      <c r="H178" s="228" t="s">
        <v>1627</v>
      </c>
      <c r="I178" s="228" t="s">
        <v>1628</v>
      </c>
      <c r="J178" s="228">
        <v>1</v>
      </c>
      <c r="K178" s="274"/>
    </row>
    <row r="179" spans="2:11" s="1" customFormat="1" ht="15" customHeight="1">
      <c r="B179" s="251"/>
      <c r="C179" s="228" t="s">
        <v>53</v>
      </c>
      <c r="D179" s="228"/>
      <c r="E179" s="228"/>
      <c r="F179" s="249" t="s">
        <v>1557</v>
      </c>
      <c r="G179" s="228"/>
      <c r="H179" s="228" t="s">
        <v>1629</v>
      </c>
      <c r="I179" s="228" t="s">
        <v>1559</v>
      </c>
      <c r="J179" s="228">
        <v>20</v>
      </c>
      <c r="K179" s="274"/>
    </row>
    <row r="180" spans="2:11" s="1" customFormat="1" ht="15" customHeight="1">
      <c r="B180" s="251"/>
      <c r="C180" s="228" t="s">
        <v>54</v>
      </c>
      <c r="D180" s="228"/>
      <c r="E180" s="228"/>
      <c r="F180" s="249" t="s">
        <v>1557</v>
      </c>
      <c r="G180" s="228"/>
      <c r="H180" s="228" t="s">
        <v>1630</v>
      </c>
      <c r="I180" s="228" t="s">
        <v>1559</v>
      </c>
      <c r="J180" s="228">
        <v>255</v>
      </c>
      <c r="K180" s="274"/>
    </row>
    <row r="181" spans="2:11" s="1" customFormat="1" ht="15" customHeight="1">
      <c r="B181" s="251"/>
      <c r="C181" s="228" t="s">
        <v>182</v>
      </c>
      <c r="D181" s="228"/>
      <c r="E181" s="228"/>
      <c r="F181" s="249" t="s">
        <v>1557</v>
      </c>
      <c r="G181" s="228"/>
      <c r="H181" s="228" t="s">
        <v>1521</v>
      </c>
      <c r="I181" s="228" t="s">
        <v>1559</v>
      </c>
      <c r="J181" s="228">
        <v>10</v>
      </c>
      <c r="K181" s="274"/>
    </row>
    <row r="182" spans="2:11" s="1" customFormat="1" ht="15" customHeight="1">
      <c r="B182" s="251"/>
      <c r="C182" s="228" t="s">
        <v>183</v>
      </c>
      <c r="D182" s="228"/>
      <c r="E182" s="228"/>
      <c r="F182" s="249" t="s">
        <v>1557</v>
      </c>
      <c r="G182" s="228"/>
      <c r="H182" s="228" t="s">
        <v>1631</v>
      </c>
      <c r="I182" s="228" t="s">
        <v>1592</v>
      </c>
      <c r="J182" s="228"/>
      <c r="K182" s="274"/>
    </row>
    <row r="183" spans="2:11" s="1" customFormat="1" ht="15" customHeight="1">
      <c r="B183" s="251"/>
      <c r="C183" s="228" t="s">
        <v>1632</v>
      </c>
      <c r="D183" s="228"/>
      <c r="E183" s="228"/>
      <c r="F183" s="249" t="s">
        <v>1557</v>
      </c>
      <c r="G183" s="228"/>
      <c r="H183" s="228" t="s">
        <v>1633</v>
      </c>
      <c r="I183" s="228" t="s">
        <v>1592</v>
      </c>
      <c r="J183" s="228"/>
      <c r="K183" s="274"/>
    </row>
    <row r="184" spans="2:11" s="1" customFormat="1" ht="15" customHeight="1">
      <c r="B184" s="251"/>
      <c r="C184" s="228" t="s">
        <v>1621</v>
      </c>
      <c r="D184" s="228"/>
      <c r="E184" s="228"/>
      <c r="F184" s="249" t="s">
        <v>1557</v>
      </c>
      <c r="G184" s="228"/>
      <c r="H184" s="228" t="s">
        <v>1634</v>
      </c>
      <c r="I184" s="228" t="s">
        <v>1592</v>
      </c>
      <c r="J184" s="228"/>
      <c r="K184" s="274"/>
    </row>
    <row r="185" spans="2:11" s="1" customFormat="1" ht="15" customHeight="1">
      <c r="B185" s="251"/>
      <c r="C185" s="228" t="s">
        <v>185</v>
      </c>
      <c r="D185" s="228"/>
      <c r="E185" s="228"/>
      <c r="F185" s="249" t="s">
        <v>1563</v>
      </c>
      <c r="G185" s="228"/>
      <c r="H185" s="228" t="s">
        <v>1635</v>
      </c>
      <c r="I185" s="228" t="s">
        <v>1559</v>
      </c>
      <c r="J185" s="228">
        <v>50</v>
      </c>
      <c r="K185" s="274"/>
    </row>
    <row r="186" spans="2:11" s="1" customFormat="1" ht="15" customHeight="1">
      <c r="B186" s="251"/>
      <c r="C186" s="228" t="s">
        <v>145</v>
      </c>
      <c r="D186" s="228"/>
      <c r="E186" s="228"/>
      <c r="F186" s="249" t="s">
        <v>1563</v>
      </c>
      <c r="G186" s="228"/>
      <c r="H186" s="228" t="s">
        <v>1636</v>
      </c>
      <c r="I186" s="228" t="s">
        <v>1637</v>
      </c>
      <c r="J186" s="228"/>
      <c r="K186" s="274"/>
    </row>
    <row r="187" spans="2:11" s="1" customFormat="1" ht="15" customHeight="1">
      <c r="B187" s="251"/>
      <c r="C187" s="228" t="s">
        <v>1638</v>
      </c>
      <c r="D187" s="228"/>
      <c r="E187" s="228"/>
      <c r="F187" s="249" t="s">
        <v>1563</v>
      </c>
      <c r="G187" s="228"/>
      <c r="H187" s="228" t="s">
        <v>1639</v>
      </c>
      <c r="I187" s="228" t="s">
        <v>1637</v>
      </c>
      <c r="J187" s="228"/>
      <c r="K187" s="274"/>
    </row>
    <row r="188" spans="2:11" s="1" customFormat="1" ht="15" customHeight="1">
      <c r="B188" s="251"/>
      <c r="C188" s="228" t="s">
        <v>1640</v>
      </c>
      <c r="D188" s="228"/>
      <c r="E188" s="228"/>
      <c r="F188" s="249" t="s">
        <v>1563</v>
      </c>
      <c r="G188" s="228"/>
      <c r="H188" s="228" t="s">
        <v>1641</v>
      </c>
      <c r="I188" s="228" t="s">
        <v>1637</v>
      </c>
      <c r="J188" s="228"/>
      <c r="K188" s="274"/>
    </row>
    <row r="189" spans="2:11" s="1" customFormat="1" ht="15" customHeight="1">
      <c r="B189" s="251"/>
      <c r="C189" s="287" t="s">
        <v>1642</v>
      </c>
      <c r="D189" s="228"/>
      <c r="E189" s="228"/>
      <c r="F189" s="249" t="s">
        <v>1563</v>
      </c>
      <c r="G189" s="228"/>
      <c r="H189" s="228" t="s">
        <v>1643</v>
      </c>
      <c r="I189" s="228" t="s">
        <v>1644</v>
      </c>
      <c r="J189" s="288" t="s">
        <v>1645</v>
      </c>
      <c r="K189" s="274"/>
    </row>
    <row r="190" spans="2:11" s="18" customFormat="1" ht="15" customHeight="1">
      <c r="B190" s="289"/>
      <c r="C190" s="290" t="s">
        <v>1646</v>
      </c>
      <c r="D190" s="291"/>
      <c r="E190" s="291"/>
      <c r="F190" s="292" t="s">
        <v>1563</v>
      </c>
      <c r="G190" s="291"/>
      <c r="H190" s="291" t="s">
        <v>1647</v>
      </c>
      <c r="I190" s="291" t="s">
        <v>1644</v>
      </c>
      <c r="J190" s="293" t="s">
        <v>1645</v>
      </c>
      <c r="K190" s="294"/>
    </row>
    <row r="191" spans="2:11" s="1" customFormat="1" ht="15" customHeight="1">
      <c r="B191" s="251"/>
      <c r="C191" s="287" t="s">
        <v>42</v>
      </c>
      <c r="D191" s="228"/>
      <c r="E191" s="228"/>
      <c r="F191" s="249" t="s">
        <v>1557</v>
      </c>
      <c r="G191" s="228"/>
      <c r="H191" s="225" t="s">
        <v>1648</v>
      </c>
      <c r="I191" s="228" t="s">
        <v>1649</v>
      </c>
      <c r="J191" s="228"/>
      <c r="K191" s="274"/>
    </row>
    <row r="192" spans="2:11" s="1" customFormat="1" ht="15" customHeight="1">
      <c r="B192" s="251"/>
      <c r="C192" s="287" t="s">
        <v>1650</v>
      </c>
      <c r="D192" s="228"/>
      <c r="E192" s="228"/>
      <c r="F192" s="249" t="s">
        <v>1557</v>
      </c>
      <c r="G192" s="228"/>
      <c r="H192" s="228" t="s">
        <v>1651</v>
      </c>
      <c r="I192" s="228" t="s">
        <v>1592</v>
      </c>
      <c r="J192" s="228"/>
      <c r="K192" s="274"/>
    </row>
    <row r="193" spans="2:11" s="1" customFormat="1" ht="15" customHeight="1">
      <c r="B193" s="251"/>
      <c r="C193" s="287" t="s">
        <v>1652</v>
      </c>
      <c r="D193" s="228"/>
      <c r="E193" s="228"/>
      <c r="F193" s="249" t="s">
        <v>1557</v>
      </c>
      <c r="G193" s="228"/>
      <c r="H193" s="228" t="s">
        <v>1653</v>
      </c>
      <c r="I193" s="228" t="s">
        <v>1592</v>
      </c>
      <c r="J193" s="228"/>
      <c r="K193" s="274"/>
    </row>
    <row r="194" spans="2:11" s="1" customFormat="1" ht="15" customHeight="1">
      <c r="B194" s="251"/>
      <c r="C194" s="287" t="s">
        <v>1654</v>
      </c>
      <c r="D194" s="228"/>
      <c r="E194" s="228"/>
      <c r="F194" s="249" t="s">
        <v>1563</v>
      </c>
      <c r="G194" s="228"/>
      <c r="H194" s="228" t="s">
        <v>1655</v>
      </c>
      <c r="I194" s="228" t="s">
        <v>1592</v>
      </c>
      <c r="J194" s="228"/>
      <c r="K194" s="274"/>
    </row>
    <row r="195" spans="2:11" s="1" customFormat="1" ht="15" customHeight="1">
      <c r="B195" s="280"/>
      <c r="C195" s="295"/>
      <c r="D195" s="260"/>
      <c r="E195" s="260"/>
      <c r="F195" s="260"/>
      <c r="G195" s="260"/>
      <c r="H195" s="260"/>
      <c r="I195" s="260"/>
      <c r="J195" s="260"/>
      <c r="K195" s="281"/>
    </row>
    <row r="196" spans="2:11" s="1" customFormat="1" ht="18.75" customHeight="1">
      <c r="B196" s="262"/>
      <c r="C196" s="272"/>
      <c r="D196" s="272"/>
      <c r="E196" s="272"/>
      <c r="F196" s="282"/>
      <c r="G196" s="272"/>
      <c r="H196" s="272"/>
      <c r="I196" s="272"/>
      <c r="J196" s="272"/>
      <c r="K196" s="262"/>
    </row>
    <row r="197" spans="2:11" s="1" customFormat="1" ht="18.75" customHeight="1">
      <c r="B197" s="262"/>
      <c r="C197" s="272"/>
      <c r="D197" s="272"/>
      <c r="E197" s="272"/>
      <c r="F197" s="282"/>
      <c r="G197" s="272"/>
      <c r="H197" s="272"/>
      <c r="I197" s="272"/>
      <c r="J197" s="272"/>
      <c r="K197" s="262"/>
    </row>
    <row r="198" spans="2:11" s="1" customFormat="1" ht="18.75" customHeight="1">
      <c r="B198" s="235"/>
      <c r="C198" s="235"/>
      <c r="D198" s="235"/>
      <c r="E198" s="235"/>
      <c r="F198" s="235"/>
      <c r="G198" s="235"/>
      <c r="H198" s="235"/>
      <c r="I198" s="235"/>
      <c r="J198" s="235"/>
      <c r="K198" s="235"/>
    </row>
    <row r="199" spans="2:11" s="1" customFormat="1" ht="12">
      <c r="B199" s="217"/>
      <c r="C199" s="218"/>
      <c r="D199" s="218"/>
      <c r="E199" s="218"/>
      <c r="F199" s="218"/>
      <c r="G199" s="218"/>
      <c r="H199" s="218"/>
      <c r="I199" s="218"/>
      <c r="J199" s="218"/>
      <c r="K199" s="219"/>
    </row>
    <row r="200" spans="2:11" s="1" customFormat="1" ht="22.2">
      <c r="B200" s="220"/>
      <c r="C200" s="418" t="s">
        <v>1656</v>
      </c>
      <c r="D200" s="418"/>
      <c r="E200" s="418"/>
      <c r="F200" s="418"/>
      <c r="G200" s="418"/>
      <c r="H200" s="418"/>
      <c r="I200" s="418"/>
      <c r="J200" s="418"/>
      <c r="K200" s="221"/>
    </row>
    <row r="201" spans="2:11" s="1" customFormat="1" ht="25.5" customHeight="1">
      <c r="B201" s="220"/>
      <c r="C201" s="296" t="s">
        <v>1657</v>
      </c>
      <c r="D201" s="296"/>
      <c r="E201" s="296"/>
      <c r="F201" s="296" t="s">
        <v>1658</v>
      </c>
      <c r="G201" s="297"/>
      <c r="H201" s="421" t="s">
        <v>1659</v>
      </c>
      <c r="I201" s="421"/>
      <c r="J201" s="421"/>
      <c r="K201" s="221"/>
    </row>
    <row r="202" spans="2:11" s="1" customFormat="1" ht="5.25" customHeight="1">
      <c r="B202" s="251"/>
      <c r="C202" s="246"/>
      <c r="D202" s="246"/>
      <c r="E202" s="246"/>
      <c r="F202" s="246"/>
      <c r="G202" s="272"/>
      <c r="H202" s="246"/>
      <c r="I202" s="246"/>
      <c r="J202" s="246"/>
      <c r="K202" s="274"/>
    </row>
    <row r="203" spans="2:11" s="1" customFormat="1" ht="15" customHeight="1">
      <c r="B203" s="251"/>
      <c r="C203" s="228" t="s">
        <v>1649</v>
      </c>
      <c r="D203" s="228"/>
      <c r="E203" s="228"/>
      <c r="F203" s="249" t="s">
        <v>43</v>
      </c>
      <c r="G203" s="228"/>
      <c r="H203" s="422" t="s">
        <v>1660</v>
      </c>
      <c r="I203" s="422"/>
      <c r="J203" s="422"/>
      <c r="K203" s="274"/>
    </row>
    <row r="204" spans="2:11" s="1" customFormat="1" ht="15" customHeight="1">
      <c r="B204" s="251"/>
      <c r="C204" s="228"/>
      <c r="D204" s="228"/>
      <c r="E204" s="228"/>
      <c r="F204" s="249" t="s">
        <v>44</v>
      </c>
      <c r="G204" s="228"/>
      <c r="H204" s="422" t="s">
        <v>1661</v>
      </c>
      <c r="I204" s="422"/>
      <c r="J204" s="422"/>
      <c r="K204" s="274"/>
    </row>
    <row r="205" spans="2:11" s="1" customFormat="1" ht="15" customHeight="1">
      <c r="B205" s="251"/>
      <c r="C205" s="228"/>
      <c r="D205" s="228"/>
      <c r="E205" s="228"/>
      <c r="F205" s="249" t="s">
        <v>47</v>
      </c>
      <c r="G205" s="228"/>
      <c r="H205" s="422" t="s">
        <v>1662</v>
      </c>
      <c r="I205" s="422"/>
      <c r="J205" s="422"/>
      <c r="K205" s="274"/>
    </row>
    <row r="206" spans="2:11" s="1" customFormat="1" ht="15" customHeight="1">
      <c r="B206" s="251"/>
      <c r="C206" s="228"/>
      <c r="D206" s="228"/>
      <c r="E206" s="228"/>
      <c r="F206" s="249" t="s">
        <v>45</v>
      </c>
      <c r="G206" s="228"/>
      <c r="H206" s="422" t="s">
        <v>1663</v>
      </c>
      <c r="I206" s="422"/>
      <c r="J206" s="422"/>
      <c r="K206" s="274"/>
    </row>
    <row r="207" spans="2:11" s="1" customFormat="1" ht="15" customHeight="1">
      <c r="B207" s="251"/>
      <c r="C207" s="228"/>
      <c r="D207" s="228"/>
      <c r="E207" s="228"/>
      <c r="F207" s="249" t="s">
        <v>46</v>
      </c>
      <c r="G207" s="228"/>
      <c r="H207" s="422" t="s">
        <v>1664</v>
      </c>
      <c r="I207" s="422"/>
      <c r="J207" s="422"/>
      <c r="K207" s="274"/>
    </row>
    <row r="208" spans="2:11" s="1" customFormat="1" ht="15" customHeight="1">
      <c r="B208" s="251"/>
      <c r="C208" s="228"/>
      <c r="D208" s="228"/>
      <c r="E208" s="228"/>
      <c r="F208" s="249"/>
      <c r="G208" s="228"/>
      <c r="H208" s="228"/>
      <c r="I208" s="228"/>
      <c r="J208" s="228"/>
      <c r="K208" s="274"/>
    </row>
    <row r="209" spans="2:11" s="1" customFormat="1" ht="15" customHeight="1">
      <c r="B209" s="251"/>
      <c r="C209" s="228" t="s">
        <v>1604</v>
      </c>
      <c r="D209" s="228"/>
      <c r="E209" s="228"/>
      <c r="F209" s="249" t="s">
        <v>79</v>
      </c>
      <c r="G209" s="228"/>
      <c r="H209" s="422" t="s">
        <v>1665</v>
      </c>
      <c r="I209" s="422"/>
      <c r="J209" s="422"/>
      <c r="K209" s="274"/>
    </row>
    <row r="210" spans="2:11" s="1" customFormat="1" ht="15" customHeight="1">
      <c r="B210" s="251"/>
      <c r="C210" s="228"/>
      <c r="D210" s="228"/>
      <c r="E210" s="228"/>
      <c r="F210" s="249" t="s">
        <v>1500</v>
      </c>
      <c r="G210" s="228"/>
      <c r="H210" s="422" t="s">
        <v>1501</v>
      </c>
      <c r="I210" s="422"/>
      <c r="J210" s="422"/>
      <c r="K210" s="274"/>
    </row>
    <row r="211" spans="2:11" s="1" customFormat="1" ht="15" customHeight="1">
      <c r="B211" s="251"/>
      <c r="C211" s="228"/>
      <c r="D211" s="228"/>
      <c r="E211" s="228"/>
      <c r="F211" s="249" t="s">
        <v>1498</v>
      </c>
      <c r="G211" s="228"/>
      <c r="H211" s="422" t="s">
        <v>1666</v>
      </c>
      <c r="I211" s="422"/>
      <c r="J211" s="422"/>
      <c r="K211" s="274"/>
    </row>
    <row r="212" spans="2:11" s="1" customFormat="1" ht="15" customHeight="1">
      <c r="B212" s="298"/>
      <c r="C212" s="228"/>
      <c r="D212" s="228"/>
      <c r="E212" s="228"/>
      <c r="F212" s="249" t="s">
        <v>91</v>
      </c>
      <c r="G212" s="287"/>
      <c r="H212" s="423" t="s">
        <v>1502</v>
      </c>
      <c r="I212" s="423"/>
      <c r="J212" s="423"/>
      <c r="K212" s="299"/>
    </row>
    <row r="213" spans="2:11" s="1" customFormat="1" ht="15" customHeight="1">
      <c r="B213" s="298"/>
      <c r="C213" s="228"/>
      <c r="D213" s="228"/>
      <c r="E213" s="228"/>
      <c r="F213" s="249" t="s">
        <v>1503</v>
      </c>
      <c r="G213" s="287"/>
      <c r="H213" s="423" t="s">
        <v>1667</v>
      </c>
      <c r="I213" s="423"/>
      <c r="J213" s="423"/>
      <c r="K213" s="299"/>
    </row>
    <row r="214" spans="2:11" s="1" customFormat="1" ht="15" customHeight="1">
      <c r="B214" s="298"/>
      <c r="C214" s="228"/>
      <c r="D214" s="228"/>
      <c r="E214" s="228"/>
      <c r="F214" s="249"/>
      <c r="G214" s="287"/>
      <c r="H214" s="278"/>
      <c r="I214" s="278"/>
      <c r="J214" s="278"/>
      <c r="K214" s="299"/>
    </row>
    <row r="215" spans="2:11" s="1" customFormat="1" ht="15" customHeight="1">
      <c r="B215" s="298"/>
      <c r="C215" s="228" t="s">
        <v>1628</v>
      </c>
      <c r="D215" s="228"/>
      <c r="E215" s="228"/>
      <c r="F215" s="249">
        <v>1</v>
      </c>
      <c r="G215" s="287"/>
      <c r="H215" s="423" t="s">
        <v>1668</v>
      </c>
      <c r="I215" s="423"/>
      <c r="J215" s="423"/>
      <c r="K215" s="299"/>
    </row>
    <row r="216" spans="2:11" s="1" customFormat="1" ht="15" customHeight="1">
      <c r="B216" s="298"/>
      <c r="C216" s="228"/>
      <c r="D216" s="228"/>
      <c r="E216" s="228"/>
      <c r="F216" s="249">
        <v>2</v>
      </c>
      <c r="G216" s="287"/>
      <c r="H216" s="423" t="s">
        <v>1669</v>
      </c>
      <c r="I216" s="423"/>
      <c r="J216" s="423"/>
      <c r="K216" s="299"/>
    </row>
    <row r="217" spans="2:11" s="1" customFormat="1" ht="15" customHeight="1">
      <c r="B217" s="298"/>
      <c r="C217" s="228"/>
      <c r="D217" s="228"/>
      <c r="E217" s="228"/>
      <c r="F217" s="249">
        <v>3</v>
      </c>
      <c r="G217" s="287"/>
      <c r="H217" s="423" t="s">
        <v>1670</v>
      </c>
      <c r="I217" s="423"/>
      <c r="J217" s="423"/>
      <c r="K217" s="299"/>
    </row>
    <row r="218" spans="2:11" s="1" customFormat="1" ht="15" customHeight="1">
      <c r="B218" s="298"/>
      <c r="C218" s="228"/>
      <c r="D218" s="228"/>
      <c r="E218" s="228"/>
      <c r="F218" s="249">
        <v>4</v>
      </c>
      <c r="G218" s="287"/>
      <c r="H218" s="423" t="s">
        <v>1671</v>
      </c>
      <c r="I218" s="423"/>
      <c r="J218" s="423"/>
      <c r="K218" s="299"/>
    </row>
    <row r="219" spans="2:11" s="1" customFormat="1" ht="12.75" customHeight="1">
      <c r="B219" s="300"/>
      <c r="C219" s="301"/>
      <c r="D219" s="301"/>
      <c r="E219" s="301"/>
      <c r="F219" s="301"/>
      <c r="G219" s="301"/>
      <c r="H219" s="301"/>
      <c r="I219" s="301"/>
      <c r="J219" s="301"/>
      <c r="K219" s="302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Rekapitulace stavby</vt:lpstr>
      <vt:lpstr>01 - Osazení vjezdových v...</vt:lpstr>
      <vt:lpstr>D3-ESIL</vt:lpstr>
      <vt:lpstr>02 - D4 - Zpevněné plochy</vt:lpstr>
      <vt:lpstr>03 - D5-Odvodnění</vt:lpstr>
      <vt:lpstr>04 - VRN</vt:lpstr>
      <vt:lpstr>Pokyny pro vyplnění</vt:lpstr>
      <vt:lpstr>'01 - Osazení vjezdových v...'!Print_Area</vt:lpstr>
      <vt:lpstr>'02 - D4 - Zpevněné plochy'!Print_Area</vt:lpstr>
      <vt:lpstr>'03 - D5-Odvodnění'!Print_Area</vt:lpstr>
      <vt:lpstr>'04 - VRN'!Print_Area</vt:lpstr>
      <vt:lpstr>'D3-ESIL'!Print_Area</vt:lpstr>
      <vt:lpstr>'Pokyny pro vyplnění'!Print_Area</vt:lpstr>
      <vt:lpstr>'Rekapitulace stavby'!Print_Area</vt:lpstr>
      <vt:lpstr>'01 - Osazení vjezdových v...'!Print_Titles</vt:lpstr>
      <vt:lpstr>'02 - D4 - Zpevněné plochy'!Print_Titles</vt:lpstr>
      <vt:lpstr>'03 - D5-Odvodnění'!Print_Titles</vt:lpstr>
      <vt:lpstr>'04 - VRN'!Print_Titles</vt:lpstr>
      <vt:lpstr>'Rekapitulace stavby'!Print_Titles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DESKTOP-VHJ04KV\prg</dc:creator>
  <cp:lastModifiedBy>prg</cp:lastModifiedBy>
  <cp:lastPrinted>2024-04-09T19:36:15Z</cp:lastPrinted>
  <dcterms:created xsi:type="dcterms:W3CDTF">2024-04-09T18:56:41Z</dcterms:created>
  <dcterms:modified xsi:type="dcterms:W3CDTF">2024-06-03T08:12:44Z</dcterms:modified>
</cp:coreProperties>
</file>