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kutt\Documents\EZAK 2024 PODKLADY Tylův dům\"/>
    </mc:Choice>
  </mc:AlternateContent>
  <xr:revisionPtr revIDLastSave="0" documentId="13_ncr:1_{63FEA002-C44D-4EB8-994A-FAAFACBECFD6}" xr6:coauthVersionLast="47" xr6:coauthVersionMax="47" xr10:uidLastSave="{00000000-0000-0000-0000-000000000000}"/>
  <bookViews>
    <workbookView xWindow="390" yWindow="390" windowWidth="15495" windowHeight="15405" xr2:uid="{00000000-000D-0000-FFFF-FFFF00000000}"/>
  </bookViews>
  <sheets>
    <sheet name="Rekapitulace stavby" sheetId="1" r:id="rId1"/>
    <sheet name="AR - Stavební a konstrukč..." sheetId="2" r:id="rId2"/>
    <sheet name="ZT - Zdravotně technické ..." sheetId="3" r:id="rId3"/>
    <sheet name="UT - Zařízení pro vytápěn..." sheetId="4" r:id="rId4"/>
    <sheet name="PL - Plynová zařízení" sheetId="5" r:id="rId5"/>
    <sheet name="EL - Elektroinstalace" sheetId="6" r:id="rId6"/>
    <sheet name="VZT - Vzduchotechnika" sheetId="7" r:id="rId7"/>
    <sheet name="VK - Vnější rozvody vody ..." sheetId="8" r:id="rId8"/>
    <sheet name="VON - Vedlejší a ostatní ..." sheetId="9" r:id="rId9"/>
    <sheet name="Seznam figur" sheetId="10" r:id="rId10"/>
    <sheet name="Pokyny pro vyplnění" sheetId="11" r:id="rId11"/>
  </sheets>
  <definedNames>
    <definedName name="_xlnm._FilterDatabase" localSheetId="1" hidden="1">'AR - Stavební a konstrukč...'!$C$109:$K$1218</definedName>
    <definedName name="_xlnm._FilterDatabase" localSheetId="5" hidden="1">'EL - Elektroinstalace'!$C$82:$K$186</definedName>
    <definedName name="_xlnm._FilterDatabase" localSheetId="4" hidden="1">'PL - Plynová zařízení'!$C$82:$K$105</definedName>
    <definedName name="_xlnm._FilterDatabase" localSheetId="3" hidden="1">'UT - Zařízení pro vytápěn...'!$C$85:$K$201</definedName>
    <definedName name="_xlnm._FilterDatabase" localSheetId="7" hidden="1">'VK - Vnější rozvody vody ...'!$C$84:$K$125</definedName>
    <definedName name="_xlnm._FilterDatabase" localSheetId="8" hidden="1">'VON - Vedlejší a ostatní ...'!$C$84:$K$113</definedName>
    <definedName name="_xlnm._FilterDatabase" localSheetId="6" hidden="1">'VZT - Vzduchotechnika'!$C$84:$K$163</definedName>
    <definedName name="_xlnm._FilterDatabase" localSheetId="2" hidden="1">'ZT - Zdravotně technické ...'!$C$89:$K$194</definedName>
    <definedName name="_xlnm.Print_Titles" localSheetId="1">'AR - Stavební a konstrukč...'!$109:$109</definedName>
    <definedName name="_xlnm.Print_Titles" localSheetId="5">'EL - Elektroinstalace'!$82:$82</definedName>
    <definedName name="_xlnm.Print_Titles" localSheetId="4">'PL - Plynová zařízení'!$82:$82</definedName>
    <definedName name="_xlnm.Print_Titles" localSheetId="0">'Rekapitulace stavby'!$52:$52</definedName>
    <definedName name="_xlnm.Print_Titles" localSheetId="9">'Seznam figur'!$9:$9</definedName>
    <definedName name="_xlnm.Print_Titles" localSheetId="3">'UT - Zařízení pro vytápěn...'!$85:$85</definedName>
    <definedName name="_xlnm.Print_Titles" localSheetId="7">'VK - Vnější rozvody vody ...'!$84:$84</definedName>
    <definedName name="_xlnm.Print_Titles" localSheetId="8">'VON - Vedlejší a ostatní ...'!$84:$84</definedName>
    <definedName name="_xlnm.Print_Titles" localSheetId="6">'VZT - Vzduchotechnika'!$84:$84</definedName>
    <definedName name="_xlnm.Print_Titles" localSheetId="2">'ZT - Zdravotně technické ...'!$89:$89</definedName>
    <definedName name="_xlnm.Print_Area" localSheetId="1">'AR - Stavební a konstrukč...'!$C$4:$J$39,'AR - Stavební a konstrukč...'!$C$45:$J$91,'AR - Stavební a konstrukč...'!$C$97:$K$1218</definedName>
    <definedName name="_xlnm.Print_Area" localSheetId="5">'EL - Elektroinstalace'!$C$4:$J$39,'EL - Elektroinstalace'!$C$45:$J$64,'EL - Elektroinstalace'!$C$70:$K$186</definedName>
    <definedName name="_xlnm.Print_Area" localSheetId="4">'PL - Plynová zařízení'!$C$4:$J$39,'PL - Plynová zařízení'!$C$45:$J$64,'PL - Plynová zařízení'!$C$70:$K$105</definedName>
    <definedName name="_xlnm.Print_Area" localSheetId="10">'Pokyny pro vyplnění'!$B$2:$K$71,'Pokyny pro vyplnění'!$B$74:$K$118,'Pokyny pro vyplnění'!$B$121:$K$161,'Pokyny pro vyplnění'!$B$164:$K$219</definedName>
    <definedName name="_xlnm.Print_Area" localSheetId="0">'Rekapitulace stavby'!$D$4:$AO$36,'Rekapitulace stavby'!$C$42:$AQ$63</definedName>
    <definedName name="_xlnm.Print_Area" localSheetId="9">'Seznam figur'!$C$4:$G$242</definedName>
    <definedName name="_xlnm.Print_Area" localSheetId="3">'UT - Zařízení pro vytápěn...'!$C$4:$J$39,'UT - Zařízení pro vytápěn...'!$C$45:$J$67,'UT - Zařízení pro vytápěn...'!$C$73:$K$201</definedName>
    <definedName name="_xlnm.Print_Area" localSheetId="7">'VK - Vnější rozvody vody ...'!$C$4:$J$39,'VK - Vnější rozvody vody ...'!$C$45:$J$66,'VK - Vnější rozvody vody ...'!$C$72:$K$125</definedName>
    <definedName name="_xlnm.Print_Area" localSheetId="8">'VON - Vedlejší a ostatní ...'!$C$4:$J$39,'VON - Vedlejší a ostatní ...'!$C$45:$J$66,'VON - Vedlejší a ostatní ...'!$C$72:$K$113</definedName>
    <definedName name="_xlnm.Print_Area" localSheetId="6">'VZT - Vzduchotechnika'!$C$4:$J$39,'VZT - Vzduchotechnika'!$C$45:$J$66,'VZT - Vzduchotechnika'!$C$72:$K$163</definedName>
    <definedName name="_xlnm.Print_Area" localSheetId="2">'ZT - Zdravotně technické ...'!$C$4:$J$39,'ZT - Zdravotně technické ...'!$C$45:$J$71,'ZT - Zdravotně technické ...'!$C$77:$K$194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l="1"/>
  <c r="J37" i="9"/>
  <c r="J36" i="9"/>
  <c r="AY62" i="1" s="1"/>
  <c r="J35" i="9"/>
  <c r="AX62" i="1" s="1"/>
  <c r="BI112" i="9"/>
  <c r="BH112" i="9"/>
  <c r="BG112" i="9"/>
  <c r="BF112" i="9"/>
  <c r="T112" i="9"/>
  <c r="T111" i="9"/>
  <c r="R112" i="9"/>
  <c r="R111" i="9" s="1"/>
  <c r="P112" i="9"/>
  <c r="P111" i="9"/>
  <c r="BI109" i="9"/>
  <c r="BH109" i="9"/>
  <c r="BG109" i="9"/>
  <c r="BF109" i="9"/>
  <c r="T109" i="9"/>
  <c r="T108" i="9" s="1"/>
  <c r="R109" i="9"/>
  <c r="R108" i="9"/>
  <c r="P109" i="9"/>
  <c r="P108" i="9" s="1"/>
  <c r="BI106" i="9"/>
  <c r="BH106" i="9"/>
  <c r="BG106" i="9"/>
  <c r="BF106" i="9"/>
  <c r="T106" i="9"/>
  <c r="T105" i="9"/>
  <c r="R106" i="9"/>
  <c r="R105" i="9" s="1"/>
  <c r="P106" i="9"/>
  <c r="P105" i="9"/>
  <c r="BI103" i="9"/>
  <c r="BH103" i="9"/>
  <c r="BG103" i="9"/>
  <c r="BF103" i="9"/>
  <c r="T103" i="9"/>
  <c r="R103" i="9"/>
  <c r="P103" i="9"/>
  <c r="BI101" i="9"/>
  <c r="BH101" i="9"/>
  <c r="BG101" i="9"/>
  <c r="BF101" i="9"/>
  <c r="T101" i="9"/>
  <c r="R101" i="9"/>
  <c r="P101" i="9"/>
  <c r="BI99" i="9"/>
  <c r="BH99" i="9"/>
  <c r="BG99" i="9"/>
  <c r="BF99" i="9"/>
  <c r="T99" i="9"/>
  <c r="R99" i="9"/>
  <c r="P99" i="9"/>
  <c r="BI97" i="9"/>
  <c r="BH97" i="9"/>
  <c r="BG97" i="9"/>
  <c r="BF97" i="9"/>
  <c r="T97" i="9"/>
  <c r="R97" i="9"/>
  <c r="P97" i="9"/>
  <c r="BI95" i="9"/>
  <c r="BH95" i="9"/>
  <c r="BG95" i="9"/>
  <c r="BF95" i="9"/>
  <c r="T95" i="9"/>
  <c r="R95" i="9"/>
  <c r="P95" i="9"/>
  <c r="BI93" i="9"/>
  <c r="BH93" i="9"/>
  <c r="BG93" i="9"/>
  <c r="BF93" i="9"/>
  <c r="T93" i="9"/>
  <c r="R93" i="9"/>
  <c r="P93" i="9"/>
  <c r="BI90" i="9"/>
  <c r="BH90" i="9"/>
  <c r="BG90" i="9"/>
  <c r="BF90" i="9"/>
  <c r="T90" i="9"/>
  <c r="R90" i="9"/>
  <c r="P90" i="9"/>
  <c r="BI88" i="9"/>
  <c r="BH88" i="9"/>
  <c r="BG88" i="9"/>
  <c r="BF88" i="9"/>
  <c r="T88" i="9"/>
  <c r="R88" i="9"/>
  <c r="P88" i="9"/>
  <c r="J82" i="9"/>
  <c r="J81" i="9"/>
  <c r="F81" i="9"/>
  <c r="F79" i="9"/>
  <c r="E77" i="9"/>
  <c r="J55" i="9"/>
  <c r="J54" i="9"/>
  <c r="F54" i="9"/>
  <c r="F52" i="9"/>
  <c r="E50" i="9"/>
  <c r="J18" i="9"/>
  <c r="E18" i="9"/>
  <c r="F55" i="9" s="1"/>
  <c r="J17" i="9"/>
  <c r="J12" i="9"/>
  <c r="J79" i="9" s="1"/>
  <c r="E7" i="9"/>
  <c r="E75" i="9"/>
  <c r="J37" i="8"/>
  <c r="J36" i="8"/>
  <c r="AY61" i="1" s="1"/>
  <c r="J35" i="8"/>
  <c r="AX61" i="1" s="1"/>
  <c r="BI125" i="8"/>
  <c r="BH125" i="8"/>
  <c r="BG125" i="8"/>
  <c r="BF125" i="8"/>
  <c r="T125" i="8"/>
  <c r="T124" i="8" s="1"/>
  <c r="R125" i="8"/>
  <c r="R124" i="8" s="1"/>
  <c r="P125" i="8"/>
  <c r="P124" i="8" s="1"/>
  <c r="BI123" i="8"/>
  <c r="BH123" i="8"/>
  <c r="BG123" i="8"/>
  <c r="BF123" i="8"/>
  <c r="T123" i="8"/>
  <c r="T122" i="8" s="1"/>
  <c r="R123" i="8"/>
  <c r="R122" i="8" s="1"/>
  <c r="P123" i="8"/>
  <c r="P122" i="8" s="1"/>
  <c r="BI121" i="8"/>
  <c r="BH121" i="8"/>
  <c r="BG121" i="8"/>
  <c r="BF121" i="8"/>
  <c r="T121" i="8"/>
  <c r="T120" i="8" s="1"/>
  <c r="R121" i="8"/>
  <c r="R120" i="8" s="1"/>
  <c r="P121" i="8"/>
  <c r="P120" i="8" s="1"/>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BI93" i="8"/>
  <c r="BH93" i="8"/>
  <c r="BG93" i="8"/>
  <c r="BF93" i="8"/>
  <c r="T93" i="8"/>
  <c r="R93" i="8"/>
  <c r="P93" i="8"/>
  <c r="BI92" i="8"/>
  <c r="BH92" i="8"/>
  <c r="BG92" i="8"/>
  <c r="BF92" i="8"/>
  <c r="T92" i="8"/>
  <c r="R92" i="8"/>
  <c r="P92" i="8"/>
  <c r="BI91" i="8"/>
  <c r="BH91" i="8"/>
  <c r="BG91" i="8"/>
  <c r="BF91" i="8"/>
  <c r="T91" i="8"/>
  <c r="R91" i="8"/>
  <c r="P91" i="8"/>
  <c r="BI90" i="8"/>
  <c r="BH90" i="8"/>
  <c r="BG90" i="8"/>
  <c r="BF90" i="8"/>
  <c r="T90" i="8"/>
  <c r="R90" i="8"/>
  <c r="P90" i="8"/>
  <c r="BI89" i="8"/>
  <c r="BH89" i="8"/>
  <c r="BG89" i="8"/>
  <c r="BF89" i="8"/>
  <c r="T89" i="8"/>
  <c r="R89" i="8"/>
  <c r="P89" i="8"/>
  <c r="BI88" i="8"/>
  <c r="BH88" i="8"/>
  <c r="BG88" i="8"/>
  <c r="BF88" i="8"/>
  <c r="T88" i="8"/>
  <c r="R88" i="8"/>
  <c r="P88" i="8"/>
  <c r="BI87" i="8"/>
  <c r="BH87" i="8"/>
  <c r="BG87" i="8"/>
  <c r="BF87" i="8"/>
  <c r="T87" i="8"/>
  <c r="R87" i="8"/>
  <c r="P87" i="8"/>
  <c r="F81" i="8"/>
  <c r="F79" i="8"/>
  <c r="E77" i="8"/>
  <c r="F54" i="8"/>
  <c r="F52" i="8"/>
  <c r="E50" i="8"/>
  <c r="J24" i="8"/>
  <c r="E24" i="8"/>
  <c r="J82" i="8" s="1"/>
  <c r="J23" i="8"/>
  <c r="J21" i="8"/>
  <c r="E21" i="8"/>
  <c r="J54" i="8" s="1"/>
  <c r="J20" i="8"/>
  <c r="J18" i="8"/>
  <c r="E18" i="8"/>
  <c r="F82" i="8" s="1"/>
  <c r="J17" i="8"/>
  <c r="J12" i="8"/>
  <c r="J79" i="8" s="1"/>
  <c r="E7" i="8"/>
  <c r="E75" i="8"/>
  <c r="J37" i="7"/>
  <c r="J36" i="7"/>
  <c r="AY60" i="1" s="1"/>
  <c r="J35" i="7"/>
  <c r="AX60" i="1" s="1"/>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BI87" i="7"/>
  <c r="BH87" i="7"/>
  <c r="BG87" i="7"/>
  <c r="BF87" i="7"/>
  <c r="T87" i="7"/>
  <c r="R87" i="7"/>
  <c r="P87" i="7"/>
  <c r="F81" i="7"/>
  <c r="F79" i="7"/>
  <c r="E77" i="7"/>
  <c r="F54" i="7"/>
  <c r="F52" i="7"/>
  <c r="E50" i="7"/>
  <c r="J24" i="7"/>
  <c r="E24" i="7"/>
  <c r="J82" i="7"/>
  <c r="J23" i="7"/>
  <c r="J21" i="7"/>
  <c r="E21" i="7"/>
  <c r="J54" i="7"/>
  <c r="J20" i="7"/>
  <c r="J18" i="7"/>
  <c r="E18" i="7"/>
  <c r="F82" i="7"/>
  <c r="J17" i="7"/>
  <c r="J12" i="7"/>
  <c r="J52" i="7" s="1"/>
  <c r="E7" i="7"/>
  <c r="E75" i="7" s="1"/>
  <c r="J37" i="6"/>
  <c r="J36" i="6"/>
  <c r="AY59" i="1"/>
  <c r="J35" i="6"/>
  <c r="AX59" i="1"/>
  <c r="BI186" i="6"/>
  <c r="BH186" i="6"/>
  <c r="BG186" i="6"/>
  <c r="BF186" i="6"/>
  <c r="T186" i="6"/>
  <c r="R186" i="6"/>
  <c r="P186" i="6"/>
  <c r="BI185" i="6"/>
  <c r="BH185" i="6"/>
  <c r="BG185" i="6"/>
  <c r="BF185" i="6"/>
  <c r="T185" i="6"/>
  <c r="R185" i="6"/>
  <c r="P185"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8" i="6"/>
  <c r="BH88" i="6"/>
  <c r="BG88" i="6"/>
  <c r="BF88" i="6"/>
  <c r="T88" i="6"/>
  <c r="R88" i="6"/>
  <c r="P88" i="6"/>
  <c r="BI87" i="6"/>
  <c r="BH87" i="6"/>
  <c r="BG87" i="6"/>
  <c r="BF87" i="6"/>
  <c r="T87" i="6"/>
  <c r="R87" i="6"/>
  <c r="P87" i="6"/>
  <c r="BI86" i="6"/>
  <c r="BH86" i="6"/>
  <c r="BG86" i="6"/>
  <c r="BF86" i="6"/>
  <c r="T86" i="6"/>
  <c r="R86" i="6"/>
  <c r="P86" i="6"/>
  <c r="BI85" i="6"/>
  <c r="BH85" i="6"/>
  <c r="BG85" i="6"/>
  <c r="BF85" i="6"/>
  <c r="T85" i="6"/>
  <c r="R85" i="6"/>
  <c r="P85" i="6"/>
  <c r="F79" i="6"/>
  <c r="F77" i="6"/>
  <c r="E75" i="6"/>
  <c r="F54" i="6"/>
  <c r="F52" i="6"/>
  <c r="E50" i="6"/>
  <c r="J24" i="6"/>
  <c r="E24" i="6"/>
  <c r="J80" i="6"/>
  <c r="J23" i="6"/>
  <c r="J21" i="6"/>
  <c r="E21" i="6"/>
  <c r="J79" i="6"/>
  <c r="J20" i="6"/>
  <c r="J18" i="6"/>
  <c r="E18" i="6"/>
  <c r="F80" i="6"/>
  <c r="J17" i="6"/>
  <c r="J12" i="6"/>
  <c r="J52" i="6" s="1"/>
  <c r="E7" i="6"/>
  <c r="E73" i="6" s="1"/>
  <c r="J37" i="5"/>
  <c r="J36" i="5"/>
  <c r="AY58" i="1"/>
  <c r="J35" i="5"/>
  <c r="AX58" i="1"/>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88" i="5"/>
  <c r="BH88" i="5"/>
  <c r="BG88" i="5"/>
  <c r="BF88" i="5"/>
  <c r="T88" i="5"/>
  <c r="R88" i="5"/>
  <c r="P88" i="5"/>
  <c r="BI87" i="5"/>
  <c r="BH87" i="5"/>
  <c r="BG87" i="5"/>
  <c r="BF87" i="5"/>
  <c r="T87" i="5"/>
  <c r="R87" i="5"/>
  <c r="P87" i="5"/>
  <c r="BI86" i="5"/>
  <c r="BH86" i="5"/>
  <c r="BG86" i="5"/>
  <c r="BF86" i="5"/>
  <c r="T86" i="5"/>
  <c r="R86" i="5"/>
  <c r="P86" i="5"/>
  <c r="F79" i="5"/>
  <c r="F77" i="5"/>
  <c r="E75" i="5"/>
  <c r="F54" i="5"/>
  <c r="F52" i="5"/>
  <c r="E50" i="5"/>
  <c r="J24" i="5"/>
  <c r="E24" i="5"/>
  <c r="J80" i="5" s="1"/>
  <c r="J23" i="5"/>
  <c r="J21" i="5"/>
  <c r="E21" i="5"/>
  <c r="J79" i="5" s="1"/>
  <c r="J20" i="5"/>
  <c r="J18" i="5"/>
  <c r="E18" i="5"/>
  <c r="F80" i="5" s="1"/>
  <c r="J17" i="5"/>
  <c r="J12" i="5"/>
  <c r="J77" i="5" s="1"/>
  <c r="E7" i="5"/>
  <c r="E48" i="5"/>
  <c r="J37" i="4"/>
  <c r="J36" i="4"/>
  <c r="AY57" i="1" s="1"/>
  <c r="J35" i="4"/>
  <c r="AX57" i="1" s="1"/>
  <c r="BI201" i="4"/>
  <c r="BH201" i="4"/>
  <c r="BG201" i="4"/>
  <c r="BF201" i="4"/>
  <c r="T201" i="4"/>
  <c r="R201" i="4"/>
  <c r="P201" i="4"/>
  <c r="BI200" i="4"/>
  <c r="BH200" i="4"/>
  <c r="BG200" i="4"/>
  <c r="BF200" i="4"/>
  <c r="T200" i="4"/>
  <c r="R200" i="4"/>
  <c r="P200"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5" i="4"/>
  <c r="BH185" i="4"/>
  <c r="BG185" i="4"/>
  <c r="BF185" i="4"/>
  <c r="T185" i="4"/>
  <c r="R185" i="4"/>
  <c r="P185" i="4"/>
  <c r="BI182" i="4"/>
  <c r="BH182" i="4"/>
  <c r="BG182" i="4"/>
  <c r="BF182" i="4"/>
  <c r="T182" i="4"/>
  <c r="R182" i="4"/>
  <c r="P182" i="4"/>
  <c r="BI181" i="4"/>
  <c r="BH181" i="4"/>
  <c r="BG181" i="4"/>
  <c r="BF181" i="4"/>
  <c r="T181" i="4"/>
  <c r="R181" i="4"/>
  <c r="P181" i="4"/>
  <c r="BI180" i="4"/>
  <c r="BH180" i="4"/>
  <c r="BG180" i="4"/>
  <c r="BF180" i="4"/>
  <c r="T180" i="4"/>
  <c r="R180" i="4"/>
  <c r="P180" i="4"/>
  <c r="BI177" i="4"/>
  <c r="BH177" i="4"/>
  <c r="BG177" i="4"/>
  <c r="BF177" i="4"/>
  <c r="T177" i="4"/>
  <c r="R177" i="4"/>
  <c r="P177" i="4"/>
  <c r="BI176" i="4"/>
  <c r="BH176" i="4"/>
  <c r="BG176" i="4"/>
  <c r="BF176" i="4"/>
  <c r="T176" i="4"/>
  <c r="R176" i="4"/>
  <c r="P176"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3" i="4"/>
  <c r="BH133" i="4"/>
  <c r="BG133" i="4"/>
  <c r="BF133" i="4"/>
  <c r="T133" i="4"/>
  <c r="R133" i="4"/>
  <c r="P133"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89" i="4"/>
  <c r="BH89" i="4"/>
  <c r="BG89" i="4"/>
  <c r="BF89" i="4"/>
  <c r="T89" i="4"/>
  <c r="R89" i="4"/>
  <c r="P89" i="4"/>
  <c r="J83" i="4"/>
  <c r="J82" i="4"/>
  <c r="F82" i="4"/>
  <c r="F80" i="4"/>
  <c r="E78" i="4"/>
  <c r="J55" i="4"/>
  <c r="J54" i="4"/>
  <c r="F54" i="4"/>
  <c r="F52" i="4"/>
  <c r="E50" i="4"/>
  <c r="J18" i="4"/>
  <c r="E18" i="4"/>
  <c r="F83" i="4"/>
  <c r="J17" i="4"/>
  <c r="J12" i="4"/>
  <c r="J80" i="4" s="1"/>
  <c r="E7" i="4"/>
  <c r="E48" i="4" s="1"/>
  <c r="J37" i="3"/>
  <c r="J36" i="3"/>
  <c r="AY56" i="1"/>
  <c r="J35" i="3"/>
  <c r="AX56" i="1"/>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8" i="3"/>
  <c r="BH108" i="3"/>
  <c r="BG108" i="3"/>
  <c r="BF108" i="3"/>
  <c r="T108" i="3"/>
  <c r="R108" i="3"/>
  <c r="P108" i="3"/>
  <c r="BI107" i="3"/>
  <c r="BH107" i="3"/>
  <c r="BG107" i="3"/>
  <c r="BF107" i="3"/>
  <c r="T107" i="3"/>
  <c r="R107" i="3"/>
  <c r="P107" i="3"/>
  <c r="BI106" i="3"/>
  <c r="BH106" i="3"/>
  <c r="BG106" i="3"/>
  <c r="BF106" i="3"/>
  <c r="T106" i="3"/>
  <c r="R106" i="3"/>
  <c r="P106"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5" i="3"/>
  <c r="BH95" i="3"/>
  <c r="BG95" i="3"/>
  <c r="BF95" i="3"/>
  <c r="T95" i="3"/>
  <c r="R95" i="3"/>
  <c r="P95" i="3"/>
  <c r="BI94" i="3"/>
  <c r="BH94" i="3"/>
  <c r="BG94" i="3"/>
  <c r="BF94" i="3"/>
  <c r="T94" i="3"/>
  <c r="R94" i="3"/>
  <c r="P94" i="3"/>
  <c r="BI93" i="3"/>
  <c r="BH93" i="3"/>
  <c r="BG93" i="3"/>
  <c r="BF93" i="3"/>
  <c r="T93" i="3"/>
  <c r="R93" i="3"/>
  <c r="P93" i="3"/>
  <c r="F86" i="3"/>
  <c r="F84" i="3"/>
  <c r="E82" i="3"/>
  <c r="F54" i="3"/>
  <c r="F52" i="3"/>
  <c r="E50" i="3"/>
  <c r="J24" i="3"/>
  <c r="E24" i="3"/>
  <c r="J87" i="3"/>
  <c r="J23" i="3"/>
  <c r="J21" i="3"/>
  <c r="E21" i="3"/>
  <c r="J54" i="3"/>
  <c r="J20" i="3"/>
  <c r="J18" i="3"/>
  <c r="E18" i="3"/>
  <c r="F87" i="3"/>
  <c r="J17" i="3"/>
  <c r="J12" i="3"/>
  <c r="J84" i="3" s="1"/>
  <c r="E7" i="3"/>
  <c r="E80" i="3" s="1"/>
  <c r="J37" i="2"/>
  <c r="J36" i="2"/>
  <c r="AY55" i="1"/>
  <c r="J35" i="2"/>
  <c r="AX55" i="1"/>
  <c r="BI1217" i="2"/>
  <c r="BH1217" i="2"/>
  <c r="BG1217" i="2"/>
  <c r="BF1217" i="2"/>
  <c r="T1217" i="2"/>
  <c r="R1217" i="2"/>
  <c r="P1217" i="2"/>
  <c r="BI1214" i="2"/>
  <c r="BH1214" i="2"/>
  <c r="BG1214" i="2"/>
  <c r="BF1214" i="2"/>
  <c r="T1214" i="2"/>
  <c r="R1214" i="2"/>
  <c r="P1214" i="2"/>
  <c r="BI1212" i="2"/>
  <c r="BH1212" i="2"/>
  <c r="BG1212" i="2"/>
  <c r="BF1212" i="2"/>
  <c r="T1212" i="2"/>
  <c r="T1211" i="2"/>
  <c r="T1210" i="2" s="1"/>
  <c r="R1212" i="2"/>
  <c r="R1211" i="2" s="1"/>
  <c r="R1210" i="2" s="1"/>
  <c r="P1212" i="2"/>
  <c r="P1211" i="2"/>
  <c r="P1210" i="2" s="1"/>
  <c r="BI1208" i="2"/>
  <c r="BH1208" i="2"/>
  <c r="BG1208" i="2"/>
  <c r="BF1208" i="2"/>
  <c r="T1208" i="2"/>
  <c r="R1208" i="2"/>
  <c r="P1208" i="2"/>
  <c r="BI1207" i="2"/>
  <c r="BH1207" i="2"/>
  <c r="BG1207" i="2"/>
  <c r="BF1207" i="2"/>
  <c r="T1207" i="2"/>
  <c r="R1207" i="2"/>
  <c r="P1207" i="2"/>
  <c r="BI1206" i="2"/>
  <c r="BH1206" i="2"/>
  <c r="BG1206" i="2"/>
  <c r="BF1206" i="2"/>
  <c r="T1206" i="2"/>
  <c r="R1206" i="2"/>
  <c r="P1206" i="2"/>
  <c r="BI1204" i="2"/>
  <c r="BH1204" i="2"/>
  <c r="BG1204" i="2"/>
  <c r="BF1204" i="2"/>
  <c r="T1204" i="2"/>
  <c r="R1204" i="2"/>
  <c r="P1204" i="2"/>
  <c r="BI1200" i="2"/>
  <c r="BH1200" i="2"/>
  <c r="BG1200" i="2"/>
  <c r="BF1200" i="2"/>
  <c r="T1200" i="2"/>
  <c r="R1200" i="2"/>
  <c r="P1200" i="2"/>
  <c r="BI1195" i="2"/>
  <c r="BH1195" i="2"/>
  <c r="BG1195" i="2"/>
  <c r="BF1195" i="2"/>
  <c r="T1195" i="2"/>
  <c r="R1195" i="2"/>
  <c r="P1195" i="2"/>
  <c r="BI1193" i="2"/>
  <c r="BH1193" i="2"/>
  <c r="BG1193" i="2"/>
  <c r="BF1193" i="2"/>
  <c r="T1193" i="2"/>
  <c r="R1193" i="2"/>
  <c r="P1193" i="2"/>
  <c r="BI1189" i="2"/>
  <c r="BH1189" i="2"/>
  <c r="BG1189" i="2"/>
  <c r="BF1189" i="2"/>
  <c r="T1189" i="2"/>
  <c r="R1189" i="2"/>
  <c r="P1189" i="2"/>
  <c r="BI1187" i="2"/>
  <c r="BH1187" i="2"/>
  <c r="BG1187" i="2"/>
  <c r="BF1187" i="2"/>
  <c r="T1187" i="2"/>
  <c r="R1187" i="2"/>
  <c r="P1187" i="2"/>
  <c r="BI1185" i="2"/>
  <c r="BH1185" i="2"/>
  <c r="BG1185" i="2"/>
  <c r="BF1185" i="2"/>
  <c r="T1185" i="2"/>
  <c r="R1185" i="2"/>
  <c r="P1185" i="2"/>
  <c r="BI1182" i="2"/>
  <c r="BH1182" i="2"/>
  <c r="BG1182" i="2"/>
  <c r="BF1182" i="2"/>
  <c r="T1182" i="2"/>
  <c r="R1182" i="2"/>
  <c r="P1182" i="2"/>
  <c r="BI1180" i="2"/>
  <c r="BH1180" i="2"/>
  <c r="BG1180" i="2"/>
  <c r="BF1180" i="2"/>
  <c r="T1180" i="2"/>
  <c r="R1180" i="2"/>
  <c r="P1180" i="2"/>
  <c r="BI1175" i="2"/>
  <c r="BH1175" i="2"/>
  <c r="BG1175" i="2"/>
  <c r="BF1175" i="2"/>
  <c r="T1175" i="2"/>
  <c r="R1175" i="2"/>
  <c r="P1175" i="2"/>
  <c r="BI1173" i="2"/>
  <c r="BH1173" i="2"/>
  <c r="BG1173" i="2"/>
  <c r="BF1173" i="2"/>
  <c r="T1173" i="2"/>
  <c r="R1173" i="2"/>
  <c r="P1173" i="2"/>
  <c r="BI1168" i="2"/>
  <c r="BH1168" i="2"/>
  <c r="BG1168" i="2"/>
  <c r="BF1168" i="2"/>
  <c r="T1168" i="2"/>
  <c r="R1168" i="2"/>
  <c r="P1168" i="2"/>
  <c r="BI1166" i="2"/>
  <c r="BH1166" i="2"/>
  <c r="BG1166" i="2"/>
  <c r="BF1166" i="2"/>
  <c r="T1166" i="2"/>
  <c r="R1166" i="2"/>
  <c r="P1166" i="2"/>
  <c r="BI1159" i="2"/>
  <c r="BH1159" i="2"/>
  <c r="BG1159" i="2"/>
  <c r="BF1159" i="2"/>
  <c r="T1159" i="2"/>
  <c r="R1159" i="2"/>
  <c r="P1159" i="2"/>
  <c r="BI1157" i="2"/>
  <c r="BH1157" i="2"/>
  <c r="BG1157" i="2"/>
  <c r="BF1157" i="2"/>
  <c r="T1157" i="2"/>
  <c r="R1157" i="2"/>
  <c r="P1157" i="2"/>
  <c r="BI1148" i="2"/>
  <c r="BH1148" i="2"/>
  <c r="BG1148" i="2"/>
  <c r="BF1148" i="2"/>
  <c r="T1148" i="2"/>
  <c r="R1148" i="2"/>
  <c r="P1148" i="2"/>
  <c r="BI1145" i="2"/>
  <c r="BH1145" i="2"/>
  <c r="BG1145" i="2"/>
  <c r="BF1145" i="2"/>
  <c r="T1145" i="2"/>
  <c r="R1145" i="2"/>
  <c r="P1145" i="2"/>
  <c r="BI1143" i="2"/>
  <c r="BH1143" i="2"/>
  <c r="BG1143" i="2"/>
  <c r="BF1143" i="2"/>
  <c r="T1143" i="2"/>
  <c r="R1143" i="2"/>
  <c r="P1143" i="2"/>
  <c r="BI1140" i="2"/>
  <c r="BH1140" i="2"/>
  <c r="BG1140" i="2"/>
  <c r="BF1140" i="2"/>
  <c r="T1140" i="2"/>
  <c r="R1140" i="2"/>
  <c r="P1140" i="2"/>
  <c r="BI1137" i="2"/>
  <c r="BH1137" i="2"/>
  <c r="BG1137" i="2"/>
  <c r="BF1137" i="2"/>
  <c r="T1137" i="2"/>
  <c r="R1137" i="2"/>
  <c r="P1137" i="2"/>
  <c r="BI1134" i="2"/>
  <c r="BH1134" i="2"/>
  <c r="BG1134" i="2"/>
  <c r="BF1134" i="2"/>
  <c r="T1134" i="2"/>
  <c r="R1134" i="2"/>
  <c r="P1134" i="2"/>
  <c r="BI1131" i="2"/>
  <c r="BH1131" i="2"/>
  <c r="BG1131" i="2"/>
  <c r="BF1131" i="2"/>
  <c r="T1131" i="2"/>
  <c r="R1131" i="2"/>
  <c r="P1131" i="2"/>
  <c r="BI1129" i="2"/>
  <c r="BH1129" i="2"/>
  <c r="BG1129" i="2"/>
  <c r="BF1129" i="2"/>
  <c r="T1129" i="2"/>
  <c r="R1129" i="2"/>
  <c r="P1129" i="2"/>
  <c r="BI1126" i="2"/>
  <c r="BH1126" i="2"/>
  <c r="BG1126" i="2"/>
  <c r="BF1126" i="2"/>
  <c r="T1126" i="2"/>
  <c r="R1126" i="2"/>
  <c r="P1126" i="2"/>
  <c r="BI1123" i="2"/>
  <c r="BH1123" i="2"/>
  <c r="BG1123" i="2"/>
  <c r="BF1123" i="2"/>
  <c r="T1123" i="2"/>
  <c r="R1123" i="2"/>
  <c r="P1123" i="2"/>
  <c r="BI1120" i="2"/>
  <c r="BH1120" i="2"/>
  <c r="BG1120" i="2"/>
  <c r="BF1120" i="2"/>
  <c r="T1120" i="2"/>
  <c r="R1120" i="2"/>
  <c r="P1120" i="2"/>
  <c r="BI1117" i="2"/>
  <c r="BH1117" i="2"/>
  <c r="BG1117" i="2"/>
  <c r="BF1117" i="2"/>
  <c r="T1117" i="2"/>
  <c r="R1117" i="2"/>
  <c r="P1117" i="2"/>
  <c r="BI1115" i="2"/>
  <c r="BH1115" i="2"/>
  <c r="BG1115" i="2"/>
  <c r="BF1115" i="2"/>
  <c r="T1115" i="2"/>
  <c r="R1115" i="2"/>
  <c r="P1115" i="2"/>
  <c r="BI1113" i="2"/>
  <c r="BH1113" i="2"/>
  <c r="BG1113" i="2"/>
  <c r="BF1113" i="2"/>
  <c r="T1113" i="2"/>
  <c r="R1113" i="2"/>
  <c r="P1113" i="2"/>
  <c r="BI1112" i="2"/>
  <c r="BH1112" i="2"/>
  <c r="BG1112" i="2"/>
  <c r="BF1112" i="2"/>
  <c r="T1112" i="2"/>
  <c r="R1112" i="2"/>
  <c r="P1112" i="2"/>
  <c r="BI1111" i="2"/>
  <c r="BH1111" i="2"/>
  <c r="BG1111" i="2"/>
  <c r="BF1111" i="2"/>
  <c r="T1111" i="2"/>
  <c r="R1111" i="2"/>
  <c r="P1111" i="2"/>
  <c r="BI1110" i="2"/>
  <c r="BH1110" i="2"/>
  <c r="BG1110" i="2"/>
  <c r="BF1110" i="2"/>
  <c r="T1110" i="2"/>
  <c r="R1110" i="2"/>
  <c r="P1110" i="2"/>
  <c r="BI1109" i="2"/>
  <c r="BH1109" i="2"/>
  <c r="BG1109" i="2"/>
  <c r="BF1109" i="2"/>
  <c r="T1109" i="2"/>
  <c r="R1109" i="2"/>
  <c r="P1109" i="2"/>
  <c r="BI1108" i="2"/>
  <c r="BH1108" i="2"/>
  <c r="BG1108" i="2"/>
  <c r="BF1108" i="2"/>
  <c r="T1108" i="2"/>
  <c r="R1108" i="2"/>
  <c r="P1108" i="2"/>
  <c r="BI1107" i="2"/>
  <c r="BH1107" i="2"/>
  <c r="BG1107" i="2"/>
  <c r="BF1107" i="2"/>
  <c r="T1107" i="2"/>
  <c r="R1107" i="2"/>
  <c r="P1107" i="2"/>
  <c r="BI1106" i="2"/>
  <c r="BH1106" i="2"/>
  <c r="BG1106" i="2"/>
  <c r="BF1106" i="2"/>
  <c r="T1106" i="2"/>
  <c r="R1106" i="2"/>
  <c r="P1106" i="2"/>
  <c r="BI1104" i="2"/>
  <c r="BH1104" i="2"/>
  <c r="BG1104" i="2"/>
  <c r="BF1104" i="2"/>
  <c r="T1104" i="2"/>
  <c r="R1104" i="2"/>
  <c r="P1104" i="2"/>
  <c r="BI1102" i="2"/>
  <c r="BH1102" i="2"/>
  <c r="BG1102" i="2"/>
  <c r="BF1102" i="2"/>
  <c r="T1102" i="2"/>
  <c r="R1102" i="2"/>
  <c r="P1102" i="2"/>
  <c r="BI1099" i="2"/>
  <c r="BH1099" i="2"/>
  <c r="BG1099" i="2"/>
  <c r="BF1099" i="2"/>
  <c r="T1099" i="2"/>
  <c r="R1099" i="2"/>
  <c r="P1099" i="2"/>
  <c r="BI1094" i="2"/>
  <c r="BH1094" i="2"/>
  <c r="BG1094" i="2"/>
  <c r="BF1094" i="2"/>
  <c r="T1094" i="2"/>
  <c r="R1094" i="2"/>
  <c r="P1094" i="2"/>
  <c r="BI1092" i="2"/>
  <c r="BH1092" i="2"/>
  <c r="BG1092" i="2"/>
  <c r="BF1092" i="2"/>
  <c r="T1092" i="2"/>
  <c r="R1092" i="2"/>
  <c r="P1092" i="2"/>
  <c r="BI1089" i="2"/>
  <c r="BH1089" i="2"/>
  <c r="BG1089" i="2"/>
  <c r="BF1089" i="2"/>
  <c r="T1089" i="2"/>
  <c r="R1089" i="2"/>
  <c r="P1089" i="2"/>
  <c r="BI1083" i="2"/>
  <c r="BH1083" i="2"/>
  <c r="BG1083" i="2"/>
  <c r="BF1083" i="2"/>
  <c r="T1083" i="2"/>
  <c r="R1083" i="2"/>
  <c r="P1083" i="2"/>
  <c r="BI1079" i="2"/>
  <c r="BH1079" i="2"/>
  <c r="BG1079" i="2"/>
  <c r="BF1079" i="2"/>
  <c r="T1079" i="2"/>
  <c r="R1079" i="2"/>
  <c r="P1079" i="2"/>
  <c r="BI1076" i="2"/>
  <c r="BH1076" i="2"/>
  <c r="BG1076" i="2"/>
  <c r="BF1076" i="2"/>
  <c r="T1076" i="2"/>
  <c r="R1076" i="2"/>
  <c r="P1076" i="2"/>
  <c r="BI1074" i="2"/>
  <c r="BH1074" i="2"/>
  <c r="BG1074" i="2"/>
  <c r="BF1074" i="2"/>
  <c r="T1074" i="2"/>
  <c r="R1074" i="2"/>
  <c r="P1074" i="2"/>
  <c r="BI1072" i="2"/>
  <c r="BH1072" i="2"/>
  <c r="BG1072" i="2"/>
  <c r="BF1072" i="2"/>
  <c r="T1072" i="2"/>
  <c r="R1072" i="2"/>
  <c r="P1072" i="2"/>
  <c r="BI1071" i="2"/>
  <c r="BH1071" i="2"/>
  <c r="BG1071" i="2"/>
  <c r="BF1071" i="2"/>
  <c r="T1071" i="2"/>
  <c r="R1071" i="2"/>
  <c r="P1071" i="2"/>
  <c r="BI1070" i="2"/>
  <c r="BH1070" i="2"/>
  <c r="BG1070" i="2"/>
  <c r="BF1070" i="2"/>
  <c r="T1070" i="2"/>
  <c r="R1070" i="2"/>
  <c r="P1070" i="2"/>
  <c r="BI1069" i="2"/>
  <c r="BH1069" i="2"/>
  <c r="BG1069" i="2"/>
  <c r="BF1069" i="2"/>
  <c r="T1069" i="2"/>
  <c r="R1069" i="2"/>
  <c r="P1069" i="2"/>
  <c r="BI1068" i="2"/>
  <c r="BH1068" i="2"/>
  <c r="BG1068" i="2"/>
  <c r="BF1068" i="2"/>
  <c r="T1068" i="2"/>
  <c r="R1068" i="2"/>
  <c r="P1068" i="2"/>
  <c r="BI1067" i="2"/>
  <c r="BH1067" i="2"/>
  <c r="BG1067" i="2"/>
  <c r="BF1067" i="2"/>
  <c r="T1067" i="2"/>
  <c r="R1067" i="2"/>
  <c r="P1067" i="2"/>
  <c r="BI1066" i="2"/>
  <c r="BH1066" i="2"/>
  <c r="BG1066" i="2"/>
  <c r="BF1066" i="2"/>
  <c r="T1066" i="2"/>
  <c r="R1066" i="2"/>
  <c r="P1066" i="2"/>
  <c r="BI1065" i="2"/>
  <c r="BH1065" i="2"/>
  <c r="BG1065" i="2"/>
  <c r="BF1065" i="2"/>
  <c r="T1065" i="2"/>
  <c r="R1065" i="2"/>
  <c r="P1065" i="2"/>
  <c r="BI1064" i="2"/>
  <c r="BH1064" i="2"/>
  <c r="BG1064" i="2"/>
  <c r="BF1064" i="2"/>
  <c r="T1064" i="2"/>
  <c r="R1064" i="2"/>
  <c r="P1064" i="2"/>
  <c r="BI1063" i="2"/>
  <c r="BH1063" i="2"/>
  <c r="BG1063" i="2"/>
  <c r="BF1063" i="2"/>
  <c r="T1063" i="2"/>
  <c r="R1063" i="2"/>
  <c r="P1063" i="2"/>
  <c r="BI1062" i="2"/>
  <c r="BH1062" i="2"/>
  <c r="BG1062" i="2"/>
  <c r="BF1062" i="2"/>
  <c r="T1062" i="2"/>
  <c r="R1062" i="2"/>
  <c r="P1062" i="2"/>
  <c r="BI1061" i="2"/>
  <c r="BH1061" i="2"/>
  <c r="BG1061" i="2"/>
  <c r="BF1061" i="2"/>
  <c r="T1061" i="2"/>
  <c r="R1061" i="2"/>
  <c r="P1061" i="2"/>
  <c r="BI1060" i="2"/>
  <c r="BH1060" i="2"/>
  <c r="BG1060" i="2"/>
  <c r="BF1060" i="2"/>
  <c r="T1060" i="2"/>
  <c r="R1060" i="2"/>
  <c r="P1060" i="2"/>
  <c r="BI1059" i="2"/>
  <c r="BH1059" i="2"/>
  <c r="BG1059" i="2"/>
  <c r="BF1059" i="2"/>
  <c r="T1059" i="2"/>
  <c r="R1059" i="2"/>
  <c r="P1059" i="2"/>
  <c r="BI1058" i="2"/>
  <c r="BH1058" i="2"/>
  <c r="BG1058" i="2"/>
  <c r="BF1058" i="2"/>
  <c r="T1058" i="2"/>
  <c r="R1058" i="2"/>
  <c r="P1058" i="2"/>
  <c r="BI1057" i="2"/>
  <c r="BH1057" i="2"/>
  <c r="BG1057" i="2"/>
  <c r="BF1057" i="2"/>
  <c r="T1057" i="2"/>
  <c r="R1057" i="2"/>
  <c r="P1057" i="2"/>
  <c r="BI1056" i="2"/>
  <c r="BH1056" i="2"/>
  <c r="BG1056" i="2"/>
  <c r="BF1056" i="2"/>
  <c r="T1056" i="2"/>
  <c r="R1056" i="2"/>
  <c r="P1056" i="2"/>
  <c r="BI1055" i="2"/>
  <c r="BH1055" i="2"/>
  <c r="BG1055" i="2"/>
  <c r="BF1055" i="2"/>
  <c r="T1055" i="2"/>
  <c r="R1055" i="2"/>
  <c r="P1055" i="2"/>
  <c r="BI1054" i="2"/>
  <c r="BH1054" i="2"/>
  <c r="BG1054" i="2"/>
  <c r="BF1054" i="2"/>
  <c r="T1054" i="2"/>
  <c r="R1054" i="2"/>
  <c r="P1054" i="2"/>
  <c r="BI1053" i="2"/>
  <c r="BH1053" i="2"/>
  <c r="BG1053" i="2"/>
  <c r="BF1053" i="2"/>
  <c r="T1053" i="2"/>
  <c r="R1053" i="2"/>
  <c r="P1053" i="2"/>
  <c r="BI1050" i="2"/>
  <c r="BH1050" i="2"/>
  <c r="BG1050" i="2"/>
  <c r="BF1050" i="2"/>
  <c r="T1050" i="2"/>
  <c r="R1050" i="2"/>
  <c r="P1050" i="2"/>
  <c r="BI1049" i="2"/>
  <c r="BH1049" i="2"/>
  <c r="BG1049" i="2"/>
  <c r="BF1049" i="2"/>
  <c r="T1049" i="2"/>
  <c r="R1049" i="2"/>
  <c r="P1049" i="2"/>
  <c r="BI1048" i="2"/>
  <c r="BH1048" i="2"/>
  <c r="BG1048" i="2"/>
  <c r="BF1048" i="2"/>
  <c r="T1048" i="2"/>
  <c r="R1048" i="2"/>
  <c r="P1048" i="2"/>
  <c r="BI1046" i="2"/>
  <c r="BH1046" i="2"/>
  <c r="BG1046" i="2"/>
  <c r="BF1046" i="2"/>
  <c r="T1046" i="2"/>
  <c r="R1046" i="2"/>
  <c r="P1046" i="2"/>
  <c r="BI1044" i="2"/>
  <c r="BH1044" i="2"/>
  <c r="BG1044" i="2"/>
  <c r="BF1044" i="2"/>
  <c r="T1044" i="2"/>
  <c r="R1044" i="2"/>
  <c r="P1044" i="2"/>
  <c r="BI1043" i="2"/>
  <c r="BH1043" i="2"/>
  <c r="BG1043" i="2"/>
  <c r="BF1043" i="2"/>
  <c r="T1043" i="2"/>
  <c r="R1043" i="2"/>
  <c r="P1043" i="2"/>
  <c r="BI1042" i="2"/>
  <c r="BH1042" i="2"/>
  <c r="BG1042" i="2"/>
  <c r="BF1042" i="2"/>
  <c r="T1042" i="2"/>
  <c r="R1042" i="2"/>
  <c r="P1042" i="2"/>
  <c r="BI1041" i="2"/>
  <c r="BH1041" i="2"/>
  <c r="BG1041" i="2"/>
  <c r="BF1041" i="2"/>
  <c r="T1041" i="2"/>
  <c r="R1041" i="2"/>
  <c r="P1041" i="2"/>
  <c r="BI1040" i="2"/>
  <c r="BH1040" i="2"/>
  <c r="BG1040" i="2"/>
  <c r="BF1040" i="2"/>
  <c r="T1040" i="2"/>
  <c r="R1040" i="2"/>
  <c r="P1040" i="2"/>
  <c r="BI1039" i="2"/>
  <c r="BH1039" i="2"/>
  <c r="BG1039" i="2"/>
  <c r="BF1039" i="2"/>
  <c r="T1039" i="2"/>
  <c r="R1039" i="2"/>
  <c r="P1039" i="2"/>
  <c r="BI1038" i="2"/>
  <c r="BH1038" i="2"/>
  <c r="BG1038" i="2"/>
  <c r="BF1038" i="2"/>
  <c r="T1038" i="2"/>
  <c r="R1038" i="2"/>
  <c r="P1038" i="2"/>
  <c r="BI1037" i="2"/>
  <c r="BH1037" i="2"/>
  <c r="BG1037" i="2"/>
  <c r="BF1037" i="2"/>
  <c r="T1037" i="2"/>
  <c r="R1037" i="2"/>
  <c r="P1037" i="2"/>
  <c r="BI1036" i="2"/>
  <c r="BH1036" i="2"/>
  <c r="BG1036" i="2"/>
  <c r="BF1036" i="2"/>
  <c r="T1036" i="2"/>
  <c r="R1036" i="2"/>
  <c r="P1036" i="2"/>
  <c r="BI1035" i="2"/>
  <c r="BH1035" i="2"/>
  <c r="BG1035" i="2"/>
  <c r="BF1035" i="2"/>
  <c r="T1035" i="2"/>
  <c r="R1035" i="2"/>
  <c r="P1035" i="2"/>
  <c r="BI1034" i="2"/>
  <c r="BH1034" i="2"/>
  <c r="BG1034" i="2"/>
  <c r="BF1034" i="2"/>
  <c r="T1034" i="2"/>
  <c r="R1034" i="2"/>
  <c r="P1034" i="2"/>
  <c r="BI1033" i="2"/>
  <c r="BH1033" i="2"/>
  <c r="BG1033" i="2"/>
  <c r="BF1033" i="2"/>
  <c r="T1033" i="2"/>
  <c r="R1033" i="2"/>
  <c r="P1033" i="2"/>
  <c r="BI1032" i="2"/>
  <c r="BH1032" i="2"/>
  <c r="BG1032" i="2"/>
  <c r="BF1032" i="2"/>
  <c r="T1032" i="2"/>
  <c r="R1032" i="2"/>
  <c r="P1032" i="2"/>
  <c r="BI1031" i="2"/>
  <c r="BH1031" i="2"/>
  <c r="BG1031" i="2"/>
  <c r="BF1031" i="2"/>
  <c r="T1031" i="2"/>
  <c r="R1031" i="2"/>
  <c r="P1031" i="2"/>
  <c r="BI1030" i="2"/>
  <c r="BH1030" i="2"/>
  <c r="BG1030" i="2"/>
  <c r="BF1030" i="2"/>
  <c r="T1030" i="2"/>
  <c r="R1030" i="2"/>
  <c r="P1030" i="2"/>
  <c r="BI1029" i="2"/>
  <c r="BH1029" i="2"/>
  <c r="BG1029" i="2"/>
  <c r="BF1029" i="2"/>
  <c r="T1029" i="2"/>
  <c r="R1029" i="2"/>
  <c r="P1029" i="2"/>
  <c r="BI1028" i="2"/>
  <c r="BH1028" i="2"/>
  <c r="BG1028" i="2"/>
  <c r="BF1028" i="2"/>
  <c r="T1028" i="2"/>
  <c r="R1028" i="2"/>
  <c r="P1028" i="2"/>
  <c r="BI1027" i="2"/>
  <c r="BH1027" i="2"/>
  <c r="BG1027" i="2"/>
  <c r="BF1027" i="2"/>
  <c r="T1027" i="2"/>
  <c r="R1027" i="2"/>
  <c r="P1027" i="2"/>
  <c r="BI1026" i="2"/>
  <c r="BH1026" i="2"/>
  <c r="BG1026" i="2"/>
  <c r="BF1026" i="2"/>
  <c r="T1026" i="2"/>
  <c r="R1026" i="2"/>
  <c r="P1026" i="2"/>
  <c r="BI1025" i="2"/>
  <c r="BH1025" i="2"/>
  <c r="BG1025" i="2"/>
  <c r="BF1025" i="2"/>
  <c r="T1025" i="2"/>
  <c r="R1025" i="2"/>
  <c r="P1025" i="2"/>
  <c r="BI1024" i="2"/>
  <c r="BH1024" i="2"/>
  <c r="BG1024" i="2"/>
  <c r="BF1024" i="2"/>
  <c r="T1024" i="2"/>
  <c r="R1024" i="2"/>
  <c r="P1024" i="2"/>
  <c r="BI1023" i="2"/>
  <c r="BH1023" i="2"/>
  <c r="BG1023" i="2"/>
  <c r="BF1023" i="2"/>
  <c r="T1023" i="2"/>
  <c r="R1023" i="2"/>
  <c r="P1023" i="2"/>
  <c r="BI1022" i="2"/>
  <c r="BH1022" i="2"/>
  <c r="BG1022" i="2"/>
  <c r="BF1022" i="2"/>
  <c r="T1022" i="2"/>
  <c r="R1022" i="2"/>
  <c r="P1022" i="2"/>
  <c r="BI1021" i="2"/>
  <c r="BH1021" i="2"/>
  <c r="BG1021" i="2"/>
  <c r="BF1021" i="2"/>
  <c r="T1021" i="2"/>
  <c r="R1021" i="2"/>
  <c r="P1021" i="2"/>
  <c r="BI1020" i="2"/>
  <c r="BH1020" i="2"/>
  <c r="BG1020" i="2"/>
  <c r="BF1020" i="2"/>
  <c r="T1020" i="2"/>
  <c r="R1020" i="2"/>
  <c r="P1020" i="2"/>
  <c r="BI1019" i="2"/>
  <c r="BH1019" i="2"/>
  <c r="BG1019" i="2"/>
  <c r="BF1019" i="2"/>
  <c r="T1019" i="2"/>
  <c r="R1019" i="2"/>
  <c r="P1019" i="2"/>
  <c r="BI1018" i="2"/>
  <c r="BH1018" i="2"/>
  <c r="BG1018" i="2"/>
  <c r="BF1018" i="2"/>
  <c r="T1018" i="2"/>
  <c r="R1018" i="2"/>
  <c r="P1018" i="2"/>
  <c r="BI1017" i="2"/>
  <c r="BH1017" i="2"/>
  <c r="BG1017" i="2"/>
  <c r="BF1017" i="2"/>
  <c r="T1017" i="2"/>
  <c r="R1017" i="2"/>
  <c r="P1017" i="2"/>
  <c r="BI1016" i="2"/>
  <c r="BH1016" i="2"/>
  <c r="BG1016" i="2"/>
  <c r="BF1016" i="2"/>
  <c r="T1016" i="2"/>
  <c r="R1016" i="2"/>
  <c r="P1016" i="2"/>
  <c r="BI1015" i="2"/>
  <c r="BH1015" i="2"/>
  <c r="BG1015" i="2"/>
  <c r="BF1015" i="2"/>
  <c r="T1015" i="2"/>
  <c r="R1015" i="2"/>
  <c r="P1015" i="2"/>
  <c r="BI1014" i="2"/>
  <c r="BH1014" i="2"/>
  <c r="BG1014" i="2"/>
  <c r="BF1014" i="2"/>
  <c r="T1014" i="2"/>
  <c r="R1014" i="2"/>
  <c r="P1014" i="2"/>
  <c r="BI1013" i="2"/>
  <c r="BH1013" i="2"/>
  <c r="BG1013" i="2"/>
  <c r="BF1013" i="2"/>
  <c r="T1013" i="2"/>
  <c r="R1013" i="2"/>
  <c r="P1013" i="2"/>
  <c r="BI1012" i="2"/>
  <c r="BH1012" i="2"/>
  <c r="BG1012" i="2"/>
  <c r="BF1012" i="2"/>
  <c r="T1012" i="2"/>
  <c r="R1012" i="2"/>
  <c r="P1012" i="2"/>
  <c r="BI1009" i="2"/>
  <c r="BH1009" i="2"/>
  <c r="BG1009" i="2"/>
  <c r="BF1009" i="2"/>
  <c r="T1009" i="2"/>
  <c r="R1009" i="2"/>
  <c r="P1009" i="2"/>
  <c r="BI1005" i="2"/>
  <c r="BH1005" i="2"/>
  <c r="BG1005" i="2"/>
  <c r="BF1005" i="2"/>
  <c r="T1005" i="2"/>
  <c r="R1005" i="2"/>
  <c r="P1005" i="2"/>
  <c r="BI1002" i="2"/>
  <c r="BH1002" i="2"/>
  <c r="BG1002" i="2"/>
  <c r="BF1002" i="2"/>
  <c r="T1002" i="2"/>
  <c r="R1002" i="2"/>
  <c r="P1002" i="2"/>
  <c r="BI997" i="2"/>
  <c r="BH997" i="2"/>
  <c r="BG997" i="2"/>
  <c r="BF997" i="2"/>
  <c r="T997" i="2"/>
  <c r="R997" i="2"/>
  <c r="P997" i="2"/>
  <c r="BI989" i="2"/>
  <c r="BH989" i="2"/>
  <c r="BG989" i="2"/>
  <c r="BF989" i="2"/>
  <c r="T989" i="2"/>
  <c r="R989" i="2"/>
  <c r="P989" i="2"/>
  <c r="BI987" i="2"/>
  <c r="BH987" i="2"/>
  <c r="BG987" i="2"/>
  <c r="BF987" i="2"/>
  <c r="T987" i="2"/>
  <c r="R987" i="2"/>
  <c r="P987" i="2"/>
  <c r="BI985" i="2"/>
  <c r="BH985" i="2"/>
  <c r="BG985" i="2"/>
  <c r="BF985" i="2"/>
  <c r="T985" i="2"/>
  <c r="R985" i="2"/>
  <c r="P985" i="2"/>
  <c r="BI983" i="2"/>
  <c r="BH983" i="2"/>
  <c r="BG983" i="2"/>
  <c r="BF983" i="2"/>
  <c r="T983" i="2"/>
  <c r="R983" i="2"/>
  <c r="P983" i="2"/>
  <c r="BI980" i="2"/>
  <c r="BH980" i="2"/>
  <c r="BG980" i="2"/>
  <c r="BF980" i="2"/>
  <c r="T980" i="2"/>
  <c r="R980" i="2"/>
  <c r="P980" i="2"/>
  <c r="BI979" i="2"/>
  <c r="BH979" i="2"/>
  <c r="BG979" i="2"/>
  <c r="BF979" i="2"/>
  <c r="T979" i="2"/>
  <c r="R979" i="2"/>
  <c r="P979" i="2"/>
  <c r="BI976" i="2"/>
  <c r="BH976" i="2"/>
  <c r="BG976" i="2"/>
  <c r="BF976" i="2"/>
  <c r="T976" i="2"/>
  <c r="R976" i="2"/>
  <c r="P976" i="2"/>
  <c r="BI973" i="2"/>
  <c r="BH973" i="2"/>
  <c r="BG973" i="2"/>
  <c r="BF973" i="2"/>
  <c r="T973" i="2"/>
  <c r="R973" i="2"/>
  <c r="P973" i="2"/>
  <c r="BI968" i="2"/>
  <c r="BH968" i="2"/>
  <c r="BG968" i="2"/>
  <c r="BF968" i="2"/>
  <c r="T968" i="2"/>
  <c r="R968" i="2"/>
  <c r="P968" i="2"/>
  <c r="BI966" i="2"/>
  <c r="BH966" i="2"/>
  <c r="BG966" i="2"/>
  <c r="BF966" i="2"/>
  <c r="T966" i="2"/>
  <c r="R966" i="2"/>
  <c r="P966" i="2"/>
  <c r="BI964" i="2"/>
  <c r="BH964" i="2"/>
  <c r="BG964" i="2"/>
  <c r="BF964" i="2"/>
  <c r="T964" i="2"/>
  <c r="R964" i="2"/>
  <c r="P964" i="2"/>
  <c r="BI956" i="2"/>
  <c r="BH956" i="2"/>
  <c r="BG956" i="2"/>
  <c r="BF956" i="2"/>
  <c r="T956" i="2"/>
  <c r="R956" i="2"/>
  <c r="P956" i="2"/>
  <c r="BI954" i="2"/>
  <c r="BH954" i="2"/>
  <c r="BG954" i="2"/>
  <c r="BF954" i="2"/>
  <c r="T954" i="2"/>
  <c r="R954" i="2"/>
  <c r="P954" i="2"/>
  <c r="BI951" i="2"/>
  <c r="BH951" i="2"/>
  <c r="BG951" i="2"/>
  <c r="BF951" i="2"/>
  <c r="T951" i="2"/>
  <c r="R951" i="2"/>
  <c r="P951" i="2"/>
  <c r="BI949" i="2"/>
  <c r="BH949" i="2"/>
  <c r="BG949" i="2"/>
  <c r="BF949" i="2"/>
  <c r="T949" i="2"/>
  <c r="R949" i="2"/>
  <c r="P949" i="2"/>
  <c r="BI941" i="2"/>
  <c r="BH941" i="2"/>
  <c r="BG941" i="2"/>
  <c r="BF941" i="2"/>
  <c r="T941" i="2"/>
  <c r="R941" i="2"/>
  <c r="P941" i="2"/>
  <c r="BI938" i="2"/>
  <c r="BH938" i="2"/>
  <c r="BG938" i="2"/>
  <c r="BF938" i="2"/>
  <c r="T938" i="2"/>
  <c r="R938" i="2"/>
  <c r="P938" i="2"/>
  <c r="BI935" i="2"/>
  <c r="BH935" i="2"/>
  <c r="BG935" i="2"/>
  <c r="BF935" i="2"/>
  <c r="T935" i="2"/>
  <c r="R935" i="2"/>
  <c r="P935" i="2"/>
  <c r="BI934" i="2"/>
  <c r="BH934" i="2"/>
  <c r="BG934" i="2"/>
  <c r="BF934" i="2"/>
  <c r="T934" i="2"/>
  <c r="R934" i="2"/>
  <c r="P934" i="2"/>
  <c r="BI932" i="2"/>
  <c r="BH932" i="2"/>
  <c r="BG932" i="2"/>
  <c r="BF932" i="2"/>
  <c r="T932" i="2"/>
  <c r="R932" i="2"/>
  <c r="P932" i="2"/>
  <c r="BI930" i="2"/>
  <c r="BH930" i="2"/>
  <c r="BG930" i="2"/>
  <c r="BF930" i="2"/>
  <c r="T930" i="2"/>
  <c r="R930" i="2"/>
  <c r="P930" i="2"/>
  <c r="BI929" i="2"/>
  <c r="BH929" i="2"/>
  <c r="BG929" i="2"/>
  <c r="BF929" i="2"/>
  <c r="T929" i="2"/>
  <c r="R929" i="2"/>
  <c r="P929" i="2"/>
  <c r="BI928" i="2"/>
  <c r="BH928" i="2"/>
  <c r="BG928" i="2"/>
  <c r="BF928" i="2"/>
  <c r="T928" i="2"/>
  <c r="R928" i="2"/>
  <c r="P928" i="2"/>
  <c r="BI927" i="2"/>
  <c r="BH927" i="2"/>
  <c r="BG927" i="2"/>
  <c r="BF927" i="2"/>
  <c r="T927" i="2"/>
  <c r="R927" i="2"/>
  <c r="P927" i="2"/>
  <c r="BI925" i="2"/>
  <c r="BH925" i="2"/>
  <c r="BG925" i="2"/>
  <c r="BF925" i="2"/>
  <c r="T925" i="2"/>
  <c r="R925" i="2"/>
  <c r="P925" i="2"/>
  <c r="BI924" i="2"/>
  <c r="BH924" i="2"/>
  <c r="BG924" i="2"/>
  <c r="BF924" i="2"/>
  <c r="T924" i="2"/>
  <c r="R924" i="2"/>
  <c r="P924" i="2"/>
  <c r="BI921" i="2"/>
  <c r="BH921" i="2"/>
  <c r="BG921" i="2"/>
  <c r="BF921" i="2"/>
  <c r="T921" i="2"/>
  <c r="R921" i="2"/>
  <c r="P921" i="2"/>
  <c r="BI918" i="2"/>
  <c r="BH918" i="2"/>
  <c r="BG918" i="2"/>
  <c r="BF918" i="2"/>
  <c r="T918" i="2"/>
  <c r="R918" i="2"/>
  <c r="P918" i="2"/>
  <c r="BI915" i="2"/>
  <c r="BH915" i="2"/>
  <c r="BG915" i="2"/>
  <c r="BF915" i="2"/>
  <c r="T915" i="2"/>
  <c r="R915" i="2"/>
  <c r="P915" i="2"/>
  <c r="BI912" i="2"/>
  <c r="BH912" i="2"/>
  <c r="BG912" i="2"/>
  <c r="BF912" i="2"/>
  <c r="T912" i="2"/>
  <c r="R912" i="2"/>
  <c r="P912" i="2"/>
  <c r="BI911" i="2"/>
  <c r="BH911" i="2"/>
  <c r="BG911" i="2"/>
  <c r="BF911" i="2"/>
  <c r="T911" i="2"/>
  <c r="R911" i="2"/>
  <c r="P911" i="2"/>
  <c r="BI909" i="2"/>
  <c r="BH909" i="2"/>
  <c r="BG909" i="2"/>
  <c r="BF909" i="2"/>
  <c r="T909" i="2"/>
  <c r="R909" i="2"/>
  <c r="P909" i="2"/>
  <c r="BI903" i="2"/>
  <c r="BH903" i="2"/>
  <c r="BG903" i="2"/>
  <c r="BF903" i="2"/>
  <c r="T903" i="2"/>
  <c r="R903" i="2"/>
  <c r="P903" i="2"/>
  <c r="BI898" i="2"/>
  <c r="BH898" i="2"/>
  <c r="BG898" i="2"/>
  <c r="BF898" i="2"/>
  <c r="T898" i="2"/>
  <c r="R898" i="2"/>
  <c r="P898" i="2"/>
  <c r="BI895" i="2"/>
  <c r="BH895" i="2"/>
  <c r="BG895" i="2"/>
  <c r="BF895" i="2"/>
  <c r="T895" i="2"/>
  <c r="R895" i="2"/>
  <c r="P895" i="2"/>
  <c r="BI894" i="2"/>
  <c r="BH894" i="2"/>
  <c r="BG894" i="2"/>
  <c r="BF894" i="2"/>
  <c r="T894" i="2"/>
  <c r="R894" i="2"/>
  <c r="P894" i="2"/>
  <c r="BI889" i="2"/>
  <c r="BH889" i="2"/>
  <c r="BG889" i="2"/>
  <c r="BF889" i="2"/>
  <c r="T889" i="2"/>
  <c r="R889" i="2"/>
  <c r="P889" i="2"/>
  <c r="BI888" i="2"/>
  <c r="BH888" i="2"/>
  <c r="BG888" i="2"/>
  <c r="BF888" i="2"/>
  <c r="T888" i="2"/>
  <c r="R888" i="2"/>
  <c r="P888" i="2"/>
  <c r="BI886" i="2"/>
  <c r="BH886" i="2"/>
  <c r="BG886" i="2"/>
  <c r="BF886" i="2"/>
  <c r="T886" i="2"/>
  <c r="R886" i="2"/>
  <c r="P886" i="2"/>
  <c r="BI874" i="2"/>
  <c r="BH874" i="2"/>
  <c r="BG874" i="2"/>
  <c r="BF874" i="2"/>
  <c r="T874" i="2"/>
  <c r="R874" i="2"/>
  <c r="P874" i="2"/>
  <c r="BI865" i="2"/>
  <c r="BH865" i="2"/>
  <c r="BG865" i="2"/>
  <c r="BF865" i="2"/>
  <c r="T865" i="2"/>
  <c r="R865" i="2"/>
  <c r="P865" i="2"/>
  <c r="BI858" i="2"/>
  <c r="BH858" i="2"/>
  <c r="BG858" i="2"/>
  <c r="BF858" i="2"/>
  <c r="T858" i="2"/>
  <c r="R858" i="2"/>
  <c r="P858" i="2"/>
  <c r="BI852" i="2"/>
  <c r="BH852" i="2"/>
  <c r="BG852" i="2"/>
  <c r="BF852" i="2"/>
  <c r="T852" i="2"/>
  <c r="R852" i="2"/>
  <c r="P852" i="2"/>
  <c r="BI845" i="2"/>
  <c r="BH845" i="2"/>
  <c r="BG845" i="2"/>
  <c r="BF845" i="2"/>
  <c r="T845" i="2"/>
  <c r="R845" i="2"/>
  <c r="P845" i="2"/>
  <c r="BI839" i="2"/>
  <c r="BH839" i="2"/>
  <c r="BG839" i="2"/>
  <c r="BF839" i="2"/>
  <c r="T839" i="2"/>
  <c r="R839" i="2"/>
  <c r="P839" i="2"/>
  <c r="BI837" i="2"/>
  <c r="BH837" i="2"/>
  <c r="BG837" i="2"/>
  <c r="BF837" i="2"/>
  <c r="T837" i="2"/>
  <c r="R837" i="2"/>
  <c r="P837" i="2"/>
  <c r="BI835" i="2"/>
  <c r="BH835" i="2"/>
  <c r="BG835" i="2"/>
  <c r="BF835" i="2"/>
  <c r="T835" i="2"/>
  <c r="R835" i="2"/>
  <c r="P835" i="2"/>
  <c r="BI832" i="2"/>
  <c r="BH832" i="2"/>
  <c r="BG832" i="2"/>
  <c r="BF832" i="2"/>
  <c r="T832" i="2"/>
  <c r="R832" i="2"/>
  <c r="P832" i="2"/>
  <c r="BI830" i="2"/>
  <c r="BH830" i="2"/>
  <c r="BG830" i="2"/>
  <c r="BF830" i="2"/>
  <c r="T830" i="2"/>
  <c r="R830" i="2"/>
  <c r="P830" i="2"/>
  <c r="BI827" i="2"/>
  <c r="BH827" i="2"/>
  <c r="BG827" i="2"/>
  <c r="BF827" i="2"/>
  <c r="T827" i="2"/>
  <c r="R827" i="2"/>
  <c r="P827" i="2"/>
  <c r="BI826" i="2"/>
  <c r="BH826" i="2"/>
  <c r="BG826" i="2"/>
  <c r="BF826" i="2"/>
  <c r="T826" i="2"/>
  <c r="R826" i="2"/>
  <c r="P826" i="2"/>
  <c r="BI823" i="2"/>
  <c r="BH823" i="2"/>
  <c r="BG823" i="2"/>
  <c r="BF823" i="2"/>
  <c r="T823" i="2"/>
  <c r="R823" i="2"/>
  <c r="P823" i="2"/>
  <c r="BI818" i="2"/>
  <c r="BH818" i="2"/>
  <c r="BG818" i="2"/>
  <c r="BF818" i="2"/>
  <c r="T818" i="2"/>
  <c r="R818" i="2"/>
  <c r="P818" i="2"/>
  <c r="BI815" i="2"/>
  <c r="BH815" i="2"/>
  <c r="BG815" i="2"/>
  <c r="BF815" i="2"/>
  <c r="T815" i="2"/>
  <c r="R815" i="2"/>
  <c r="P815" i="2"/>
  <c r="BI813" i="2"/>
  <c r="BH813" i="2"/>
  <c r="BG813" i="2"/>
  <c r="BF813" i="2"/>
  <c r="T813" i="2"/>
  <c r="R813" i="2"/>
  <c r="P813" i="2"/>
  <c r="BI812" i="2"/>
  <c r="BH812" i="2"/>
  <c r="BG812" i="2"/>
  <c r="BF812" i="2"/>
  <c r="T812" i="2"/>
  <c r="R812" i="2"/>
  <c r="P812" i="2"/>
  <c r="BI810" i="2"/>
  <c r="BH810" i="2"/>
  <c r="BG810" i="2"/>
  <c r="BF810" i="2"/>
  <c r="T810" i="2"/>
  <c r="R810" i="2"/>
  <c r="P810" i="2"/>
  <c r="BI809" i="2"/>
  <c r="BH809" i="2"/>
  <c r="BG809" i="2"/>
  <c r="BF809" i="2"/>
  <c r="T809" i="2"/>
  <c r="R809" i="2"/>
  <c r="P809" i="2"/>
  <c r="BI807" i="2"/>
  <c r="BH807" i="2"/>
  <c r="BG807" i="2"/>
  <c r="BF807" i="2"/>
  <c r="T807" i="2"/>
  <c r="R807" i="2"/>
  <c r="P807" i="2"/>
  <c r="BI804" i="2"/>
  <c r="BH804" i="2"/>
  <c r="BG804" i="2"/>
  <c r="BF804" i="2"/>
  <c r="T804" i="2"/>
  <c r="R804" i="2"/>
  <c r="P804" i="2"/>
  <c r="BI801" i="2"/>
  <c r="BH801" i="2"/>
  <c r="BG801" i="2"/>
  <c r="BF801" i="2"/>
  <c r="T801" i="2"/>
  <c r="R801" i="2"/>
  <c r="P801" i="2"/>
  <c r="BI796" i="2"/>
  <c r="BH796" i="2"/>
  <c r="BG796" i="2"/>
  <c r="BF796" i="2"/>
  <c r="T796" i="2"/>
  <c r="R796" i="2"/>
  <c r="P796" i="2"/>
  <c r="BI793" i="2"/>
  <c r="BH793" i="2"/>
  <c r="BG793" i="2"/>
  <c r="BF793" i="2"/>
  <c r="T793" i="2"/>
  <c r="R793" i="2"/>
  <c r="P793" i="2"/>
  <c r="BI791" i="2"/>
  <c r="BH791" i="2"/>
  <c r="BG791" i="2"/>
  <c r="BF791" i="2"/>
  <c r="T791" i="2"/>
  <c r="R791" i="2"/>
  <c r="P791" i="2"/>
  <c r="BI788" i="2"/>
  <c r="BH788" i="2"/>
  <c r="BG788" i="2"/>
  <c r="BF788" i="2"/>
  <c r="T788" i="2"/>
  <c r="R788" i="2"/>
  <c r="P788" i="2"/>
  <c r="BI786" i="2"/>
  <c r="BH786" i="2"/>
  <c r="BG786" i="2"/>
  <c r="BF786" i="2"/>
  <c r="T786" i="2"/>
  <c r="R786" i="2"/>
  <c r="P786" i="2"/>
  <c r="BI783" i="2"/>
  <c r="BH783" i="2"/>
  <c r="BG783" i="2"/>
  <c r="BF783" i="2"/>
  <c r="T783" i="2"/>
  <c r="R783" i="2"/>
  <c r="P783" i="2"/>
  <c r="BI781" i="2"/>
  <c r="BH781" i="2"/>
  <c r="BG781" i="2"/>
  <c r="BF781" i="2"/>
  <c r="T781" i="2"/>
  <c r="R781" i="2"/>
  <c r="P781" i="2"/>
  <c r="BI779" i="2"/>
  <c r="BH779" i="2"/>
  <c r="BG779" i="2"/>
  <c r="BF779" i="2"/>
  <c r="T779" i="2"/>
  <c r="R779" i="2"/>
  <c r="P779" i="2"/>
  <c r="BI773" i="2"/>
  <c r="BH773" i="2"/>
  <c r="BG773" i="2"/>
  <c r="BF773" i="2"/>
  <c r="T773" i="2"/>
  <c r="R773" i="2"/>
  <c r="P773" i="2"/>
  <c r="BI771" i="2"/>
  <c r="BH771" i="2"/>
  <c r="BG771" i="2"/>
  <c r="BF771" i="2"/>
  <c r="T771" i="2"/>
  <c r="R771" i="2"/>
  <c r="P771" i="2"/>
  <c r="BI765" i="2"/>
  <c r="BH765" i="2"/>
  <c r="BG765" i="2"/>
  <c r="BF765" i="2"/>
  <c r="T765" i="2"/>
  <c r="R765" i="2"/>
  <c r="P765" i="2"/>
  <c r="BI762" i="2"/>
  <c r="BH762" i="2"/>
  <c r="BG762" i="2"/>
  <c r="BF762" i="2"/>
  <c r="T762" i="2"/>
  <c r="R762" i="2"/>
  <c r="P762" i="2"/>
  <c r="BI760" i="2"/>
  <c r="BH760" i="2"/>
  <c r="BG760" i="2"/>
  <c r="BF760" i="2"/>
  <c r="T760" i="2"/>
  <c r="R760" i="2"/>
  <c r="P760" i="2"/>
  <c r="BI756" i="2"/>
  <c r="BH756" i="2"/>
  <c r="BG756" i="2"/>
  <c r="BF756" i="2"/>
  <c r="T756" i="2"/>
  <c r="R756" i="2"/>
  <c r="P756" i="2"/>
  <c r="BI754" i="2"/>
  <c r="BH754" i="2"/>
  <c r="BG754" i="2"/>
  <c r="BF754" i="2"/>
  <c r="T754" i="2"/>
  <c r="R754" i="2"/>
  <c r="P754" i="2"/>
  <c r="BI748" i="2"/>
  <c r="BH748" i="2"/>
  <c r="BG748" i="2"/>
  <c r="BF748" i="2"/>
  <c r="T748" i="2"/>
  <c r="R748" i="2"/>
  <c r="P748" i="2"/>
  <c r="BI746" i="2"/>
  <c r="BH746" i="2"/>
  <c r="BG746" i="2"/>
  <c r="BF746" i="2"/>
  <c r="T746" i="2"/>
  <c r="R746" i="2"/>
  <c r="P746" i="2"/>
  <c r="BI741" i="2"/>
  <c r="BH741" i="2"/>
  <c r="BG741" i="2"/>
  <c r="BF741" i="2"/>
  <c r="T741" i="2"/>
  <c r="R741" i="2"/>
  <c r="P741" i="2"/>
  <c r="BI738" i="2"/>
  <c r="BH738" i="2"/>
  <c r="BG738" i="2"/>
  <c r="BF738" i="2"/>
  <c r="T738" i="2"/>
  <c r="R738" i="2"/>
  <c r="P738" i="2"/>
  <c r="BI735" i="2"/>
  <c r="BH735" i="2"/>
  <c r="BG735" i="2"/>
  <c r="BF735" i="2"/>
  <c r="T735" i="2"/>
  <c r="R735" i="2"/>
  <c r="P735" i="2"/>
  <c r="BI733" i="2"/>
  <c r="BH733" i="2"/>
  <c r="BG733" i="2"/>
  <c r="BF733" i="2"/>
  <c r="T733" i="2"/>
  <c r="R733" i="2"/>
  <c r="P733" i="2"/>
  <c r="BI730" i="2"/>
  <c r="BH730" i="2"/>
  <c r="BG730" i="2"/>
  <c r="BF730" i="2"/>
  <c r="T730" i="2"/>
  <c r="R730" i="2"/>
  <c r="P730" i="2"/>
  <c r="BI727" i="2"/>
  <c r="BH727" i="2"/>
  <c r="BG727" i="2"/>
  <c r="BF727" i="2"/>
  <c r="T727" i="2"/>
  <c r="R727" i="2"/>
  <c r="P727" i="2"/>
  <c r="BI724" i="2"/>
  <c r="BH724" i="2"/>
  <c r="BG724" i="2"/>
  <c r="BF724" i="2"/>
  <c r="T724" i="2"/>
  <c r="R724" i="2"/>
  <c r="P724" i="2"/>
  <c r="BI722" i="2"/>
  <c r="BH722" i="2"/>
  <c r="BG722" i="2"/>
  <c r="BF722" i="2"/>
  <c r="T722" i="2"/>
  <c r="R722" i="2"/>
  <c r="P722" i="2"/>
  <c r="BI719" i="2"/>
  <c r="BH719" i="2"/>
  <c r="BG719" i="2"/>
  <c r="BF719" i="2"/>
  <c r="T719" i="2"/>
  <c r="R719" i="2"/>
  <c r="P719" i="2"/>
  <c r="BI712" i="2"/>
  <c r="BH712" i="2"/>
  <c r="BG712" i="2"/>
  <c r="BF712" i="2"/>
  <c r="T712" i="2"/>
  <c r="R712" i="2"/>
  <c r="P712" i="2"/>
  <c r="BI709" i="2"/>
  <c r="BH709" i="2"/>
  <c r="BG709" i="2"/>
  <c r="BF709" i="2"/>
  <c r="T709" i="2"/>
  <c r="R709" i="2"/>
  <c r="P709" i="2"/>
  <c r="BI706" i="2"/>
  <c r="BH706" i="2"/>
  <c r="BG706" i="2"/>
  <c r="BF706" i="2"/>
  <c r="T706" i="2"/>
  <c r="R706" i="2"/>
  <c r="P706" i="2"/>
  <c r="BI704" i="2"/>
  <c r="BH704" i="2"/>
  <c r="BG704" i="2"/>
  <c r="BF704" i="2"/>
  <c r="T704" i="2"/>
  <c r="R704" i="2"/>
  <c r="P704" i="2"/>
  <c r="BI702" i="2"/>
  <c r="BH702" i="2"/>
  <c r="BG702" i="2"/>
  <c r="BF702" i="2"/>
  <c r="T702" i="2"/>
  <c r="R702" i="2"/>
  <c r="P702" i="2"/>
  <c r="BI695" i="2"/>
  <c r="BH695" i="2"/>
  <c r="BG695" i="2"/>
  <c r="BF695" i="2"/>
  <c r="T695" i="2"/>
  <c r="R695" i="2"/>
  <c r="P695" i="2"/>
  <c r="BI693" i="2"/>
  <c r="BH693" i="2"/>
  <c r="BG693" i="2"/>
  <c r="BF693" i="2"/>
  <c r="T693" i="2"/>
  <c r="R693" i="2"/>
  <c r="P693" i="2"/>
  <c r="BI691" i="2"/>
  <c r="BH691" i="2"/>
  <c r="BG691" i="2"/>
  <c r="BF691" i="2"/>
  <c r="T691" i="2"/>
  <c r="R691" i="2"/>
  <c r="P691" i="2"/>
  <c r="BI684" i="2"/>
  <c r="BH684" i="2"/>
  <c r="BG684" i="2"/>
  <c r="BF684" i="2"/>
  <c r="T684" i="2"/>
  <c r="R684" i="2"/>
  <c r="P684" i="2"/>
  <c r="BI682" i="2"/>
  <c r="BH682" i="2"/>
  <c r="BG682" i="2"/>
  <c r="BF682" i="2"/>
  <c r="T682" i="2"/>
  <c r="R682" i="2"/>
  <c r="P682" i="2"/>
  <c r="BI679" i="2"/>
  <c r="BH679" i="2"/>
  <c r="BG679" i="2"/>
  <c r="BF679" i="2"/>
  <c r="T679" i="2"/>
  <c r="R679" i="2"/>
  <c r="P679" i="2"/>
  <c r="BI677" i="2"/>
  <c r="BH677" i="2"/>
  <c r="BG677" i="2"/>
  <c r="BF677" i="2"/>
  <c r="T677" i="2"/>
  <c r="R677" i="2"/>
  <c r="P677" i="2"/>
  <c r="BI674" i="2"/>
  <c r="BH674" i="2"/>
  <c r="BG674" i="2"/>
  <c r="BF674" i="2"/>
  <c r="T674" i="2"/>
  <c r="R674" i="2"/>
  <c r="P674" i="2"/>
  <c r="BI670" i="2"/>
  <c r="BH670" i="2"/>
  <c r="BG670" i="2"/>
  <c r="BF670" i="2"/>
  <c r="T670" i="2"/>
  <c r="T669" i="2" s="1"/>
  <c r="R670" i="2"/>
  <c r="R669" i="2" s="1"/>
  <c r="P670" i="2"/>
  <c r="P669" i="2" s="1"/>
  <c r="BI667" i="2"/>
  <c r="BH667" i="2"/>
  <c r="BG667" i="2"/>
  <c r="BF667" i="2"/>
  <c r="T667" i="2"/>
  <c r="R667" i="2"/>
  <c r="P667" i="2"/>
  <c r="BI664" i="2"/>
  <c r="BH664" i="2"/>
  <c r="BG664" i="2"/>
  <c r="BF664" i="2"/>
  <c r="T664" i="2"/>
  <c r="R664" i="2"/>
  <c r="P664" i="2"/>
  <c r="BI662" i="2"/>
  <c r="BH662" i="2"/>
  <c r="BG662" i="2"/>
  <c r="BF662" i="2"/>
  <c r="T662" i="2"/>
  <c r="R662" i="2"/>
  <c r="P662" i="2"/>
  <c r="BI660" i="2"/>
  <c r="BH660" i="2"/>
  <c r="BG660" i="2"/>
  <c r="BF660" i="2"/>
  <c r="T660" i="2"/>
  <c r="R660" i="2"/>
  <c r="P660" i="2"/>
  <c r="BI654" i="2"/>
  <c r="BH654" i="2"/>
  <c r="BG654" i="2"/>
  <c r="BF654" i="2"/>
  <c r="T654" i="2"/>
  <c r="R654" i="2"/>
  <c r="P654" i="2"/>
  <c r="BI649" i="2"/>
  <c r="BH649" i="2"/>
  <c r="BG649" i="2"/>
  <c r="BF649" i="2"/>
  <c r="T649" i="2"/>
  <c r="R649" i="2"/>
  <c r="P649" i="2"/>
  <c r="BI646" i="2"/>
  <c r="BH646" i="2"/>
  <c r="BG646" i="2"/>
  <c r="BF646" i="2"/>
  <c r="T646" i="2"/>
  <c r="R646" i="2"/>
  <c r="P646" i="2"/>
  <c r="BI640" i="2"/>
  <c r="BH640" i="2"/>
  <c r="BG640" i="2"/>
  <c r="BF640" i="2"/>
  <c r="T640" i="2"/>
  <c r="R640" i="2"/>
  <c r="P640" i="2"/>
  <c r="BI634" i="2"/>
  <c r="BH634" i="2"/>
  <c r="BG634" i="2"/>
  <c r="BF634" i="2"/>
  <c r="T634" i="2"/>
  <c r="R634" i="2"/>
  <c r="P634" i="2"/>
  <c r="BI631" i="2"/>
  <c r="BH631" i="2"/>
  <c r="BG631" i="2"/>
  <c r="BF631" i="2"/>
  <c r="T631" i="2"/>
  <c r="R631" i="2"/>
  <c r="P631" i="2"/>
  <c r="BI628" i="2"/>
  <c r="BH628" i="2"/>
  <c r="BG628" i="2"/>
  <c r="BF628" i="2"/>
  <c r="T628" i="2"/>
  <c r="R628" i="2"/>
  <c r="P628" i="2"/>
  <c r="BI626" i="2"/>
  <c r="BH626" i="2"/>
  <c r="BG626" i="2"/>
  <c r="BF626" i="2"/>
  <c r="T626" i="2"/>
  <c r="R626" i="2"/>
  <c r="P626" i="2"/>
  <c r="BI621" i="2"/>
  <c r="BH621" i="2"/>
  <c r="BG621" i="2"/>
  <c r="BF621" i="2"/>
  <c r="T621" i="2"/>
  <c r="R621" i="2"/>
  <c r="P621" i="2"/>
  <c r="BI618" i="2"/>
  <c r="BH618" i="2"/>
  <c r="BG618" i="2"/>
  <c r="BF618" i="2"/>
  <c r="T618" i="2"/>
  <c r="R618" i="2"/>
  <c r="P618" i="2"/>
  <c r="BI614" i="2"/>
  <c r="BH614" i="2"/>
  <c r="BG614" i="2"/>
  <c r="BF614" i="2"/>
  <c r="T614" i="2"/>
  <c r="R614" i="2"/>
  <c r="P614" i="2"/>
  <c r="BI612" i="2"/>
  <c r="BH612" i="2"/>
  <c r="BG612" i="2"/>
  <c r="BF612" i="2"/>
  <c r="T612" i="2"/>
  <c r="R612" i="2"/>
  <c r="P612" i="2"/>
  <c r="BI610" i="2"/>
  <c r="BH610" i="2"/>
  <c r="BG610" i="2"/>
  <c r="BF610" i="2"/>
  <c r="T610" i="2"/>
  <c r="R610" i="2"/>
  <c r="P610" i="2"/>
  <c r="BI605" i="2"/>
  <c r="BH605" i="2"/>
  <c r="BG605" i="2"/>
  <c r="BF605" i="2"/>
  <c r="T605" i="2"/>
  <c r="R605" i="2"/>
  <c r="P605" i="2"/>
  <c r="BI599" i="2"/>
  <c r="BH599" i="2"/>
  <c r="BG599" i="2"/>
  <c r="BF599" i="2"/>
  <c r="T599" i="2"/>
  <c r="R599" i="2"/>
  <c r="P599" i="2"/>
  <c r="BI596" i="2"/>
  <c r="BH596" i="2"/>
  <c r="BG596" i="2"/>
  <c r="BF596" i="2"/>
  <c r="T596" i="2"/>
  <c r="R596" i="2"/>
  <c r="P596" i="2"/>
  <c r="BI593" i="2"/>
  <c r="BH593" i="2"/>
  <c r="BG593" i="2"/>
  <c r="BF593" i="2"/>
  <c r="T593" i="2"/>
  <c r="R593" i="2"/>
  <c r="P593" i="2"/>
  <c r="BI590" i="2"/>
  <c r="BH590" i="2"/>
  <c r="BG590" i="2"/>
  <c r="BF590" i="2"/>
  <c r="T590" i="2"/>
  <c r="R590" i="2"/>
  <c r="P590" i="2"/>
  <c r="BI587" i="2"/>
  <c r="BH587" i="2"/>
  <c r="BG587" i="2"/>
  <c r="BF587" i="2"/>
  <c r="T587" i="2"/>
  <c r="R587" i="2"/>
  <c r="P587" i="2"/>
  <c r="BI584" i="2"/>
  <c r="BH584" i="2"/>
  <c r="BG584" i="2"/>
  <c r="BF584" i="2"/>
  <c r="T584" i="2"/>
  <c r="R584" i="2"/>
  <c r="P584"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4" i="2"/>
  <c r="BH564" i="2"/>
  <c r="BG564" i="2"/>
  <c r="BF564" i="2"/>
  <c r="T564" i="2"/>
  <c r="R564" i="2"/>
  <c r="P564" i="2"/>
  <c r="BI561" i="2"/>
  <c r="BH561" i="2"/>
  <c r="BG561" i="2"/>
  <c r="BF561" i="2"/>
  <c r="T561" i="2"/>
  <c r="R561" i="2"/>
  <c r="P561" i="2"/>
  <c r="BI556" i="2"/>
  <c r="BH556" i="2"/>
  <c r="BG556" i="2"/>
  <c r="BF556" i="2"/>
  <c r="T556" i="2"/>
  <c r="R556" i="2"/>
  <c r="P556" i="2"/>
  <c r="BI553" i="2"/>
  <c r="BH553" i="2"/>
  <c r="BG553" i="2"/>
  <c r="BF553" i="2"/>
  <c r="T553" i="2"/>
  <c r="R553" i="2"/>
  <c r="P553" i="2"/>
  <c r="BI550" i="2"/>
  <c r="BH550" i="2"/>
  <c r="BG550" i="2"/>
  <c r="BF550" i="2"/>
  <c r="T550" i="2"/>
  <c r="R550" i="2"/>
  <c r="P550" i="2"/>
  <c r="BI549" i="2"/>
  <c r="BH549" i="2"/>
  <c r="BG549" i="2"/>
  <c r="BF549" i="2"/>
  <c r="T549" i="2"/>
  <c r="R549" i="2"/>
  <c r="P549" i="2"/>
  <c r="BI546" i="2"/>
  <c r="BH546" i="2"/>
  <c r="BG546" i="2"/>
  <c r="BF546" i="2"/>
  <c r="T546" i="2"/>
  <c r="R546" i="2"/>
  <c r="P546" i="2"/>
  <c r="BI539" i="2"/>
  <c r="BH539" i="2"/>
  <c r="BG539" i="2"/>
  <c r="BF539" i="2"/>
  <c r="T539" i="2"/>
  <c r="R539" i="2"/>
  <c r="P539" i="2"/>
  <c r="BI531" i="2"/>
  <c r="BH531" i="2"/>
  <c r="BG531" i="2"/>
  <c r="BF531" i="2"/>
  <c r="T531" i="2"/>
  <c r="R531" i="2"/>
  <c r="P531" i="2"/>
  <c r="BI528" i="2"/>
  <c r="BH528" i="2"/>
  <c r="BG528" i="2"/>
  <c r="BF528" i="2"/>
  <c r="T528" i="2"/>
  <c r="R528" i="2"/>
  <c r="P528" i="2"/>
  <c r="BI525" i="2"/>
  <c r="BH525" i="2"/>
  <c r="BG525" i="2"/>
  <c r="BF525" i="2"/>
  <c r="T525" i="2"/>
  <c r="R525" i="2"/>
  <c r="P525" i="2"/>
  <c r="BI523" i="2"/>
  <c r="BH523" i="2"/>
  <c r="BG523" i="2"/>
  <c r="BF523" i="2"/>
  <c r="T523" i="2"/>
  <c r="R523" i="2"/>
  <c r="P523" i="2"/>
  <c r="BI520" i="2"/>
  <c r="BH520" i="2"/>
  <c r="BG520" i="2"/>
  <c r="BF520" i="2"/>
  <c r="T520" i="2"/>
  <c r="R520" i="2"/>
  <c r="P520" i="2"/>
  <c r="BI518" i="2"/>
  <c r="BH518" i="2"/>
  <c r="BG518" i="2"/>
  <c r="BF518" i="2"/>
  <c r="T518" i="2"/>
  <c r="R518" i="2"/>
  <c r="P518" i="2"/>
  <c r="BI516" i="2"/>
  <c r="BH516" i="2"/>
  <c r="BG516" i="2"/>
  <c r="BF516" i="2"/>
  <c r="T516" i="2"/>
  <c r="R516" i="2"/>
  <c r="P516" i="2"/>
  <c r="BI513" i="2"/>
  <c r="BH513" i="2"/>
  <c r="BG513" i="2"/>
  <c r="BF513" i="2"/>
  <c r="T513" i="2"/>
  <c r="R513" i="2"/>
  <c r="P513" i="2"/>
  <c r="BI508" i="2"/>
  <c r="BH508" i="2"/>
  <c r="BG508" i="2"/>
  <c r="BF508" i="2"/>
  <c r="T508" i="2"/>
  <c r="R508" i="2"/>
  <c r="P508" i="2"/>
  <c r="BI502" i="2"/>
  <c r="BH502" i="2"/>
  <c r="BG502" i="2"/>
  <c r="BF502" i="2"/>
  <c r="T502" i="2"/>
  <c r="R502" i="2"/>
  <c r="P502" i="2"/>
  <c r="BI499" i="2"/>
  <c r="BH499" i="2"/>
  <c r="BG499" i="2"/>
  <c r="BF499" i="2"/>
  <c r="T499" i="2"/>
  <c r="R499" i="2"/>
  <c r="P499" i="2"/>
  <c r="BI496" i="2"/>
  <c r="BH496" i="2"/>
  <c r="BG496" i="2"/>
  <c r="BF496" i="2"/>
  <c r="T496" i="2"/>
  <c r="R496" i="2"/>
  <c r="P496" i="2"/>
  <c r="BI493" i="2"/>
  <c r="BH493" i="2"/>
  <c r="BG493" i="2"/>
  <c r="BF493" i="2"/>
  <c r="T493" i="2"/>
  <c r="R493" i="2"/>
  <c r="P493" i="2"/>
  <c r="BI490" i="2"/>
  <c r="BH490" i="2"/>
  <c r="BG490" i="2"/>
  <c r="BF490" i="2"/>
  <c r="T490" i="2"/>
  <c r="R490" i="2"/>
  <c r="P490" i="2"/>
  <c r="BI487" i="2"/>
  <c r="BH487" i="2"/>
  <c r="BG487" i="2"/>
  <c r="BF487" i="2"/>
  <c r="T487" i="2"/>
  <c r="R487" i="2"/>
  <c r="P487" i="2"/>
  <c r="BI484" i="2"/>
  <c r="BH484" i="2"/>
  <c r="BG484" i="2"/>
  <c r="BF484" i="2"/>
  <c r="T484" i="2"/>
  <c r="R484" i="2"/>
  <c r="P484" i="2"/>
  <c r="BI481" i="2"/>
  <c r="BH481" i="2"/>
  <c r="BG481" i="2"/>
  <c r="BF481" i="2"/>
  <c r="T481" i="2"/>
  <c r="R481" i="2"/>
  <c r="P481" i="2"/>
  <c r="BI477" i="2"/>
  <c r="BH477" i="2"/>
  <c r="BG477" i="2"/>
  <c r="BF477" i="2"/>
  <c r="T477" i="2"/>
  <c r="R477" i="2"/>
  <c r="P477" i="2"/>
  <c r="BI472" i="2"/>
  <c r="BH472" i="2"/>
  <c r="BG472" i="2"/>
  <c r="BF472" i="2"/>
  <c r="T472" i="2"/>
  <c r="R472" i="2"/>
  <c r="P472" i="2"/>
  <c r="BI470" i="2"/>
  <c r="BH470" i="2"/>
  <c r="BG470" i="2"/>
  <c r="BF470" i="2"/>
  <c r="T470" i="2"/>
  <c r="R470" i="2"/>
  <c r="P470" i="2"/>
  <c r="BI467" i="2"/>
  <c r="BH467" i="2"/>
  <c r="BG467" i="2"/>
  <c r="BF467" i="2"/>
  <c r="T467" i="2"/>
  <c r="R467" i="2"/>
  <c r="P467" i="2"/>
  <c r="BI464" i="2"/>
  <c r="BH464" i="2"/>
  <c r="BG464" i="2"/>
  <c r="BF464" i="2"/>
  <c r="T464" i="2"/>
  <c r="R464" i="2"/>
  <c r="P464" i="2"/>
  <c r="BI461" i="2"/>
  <c r="BH461" i="2"/>
  <c r="BG461" i="2"/>
  <c r="BF461" i="2"/>
  <c r="T461" i="2"/>
  <c r="R461" i="2"/>
  <c r="P461" i="2"/>
  <c r="BI458" i="2"/>
  <c r="BH458" i="2"/>
  <c r="BG458" i="2"/>
  <c r="BF458" i="2"/>
  <c r="T458" i="2"/>
  <c r="R458" i="2"/>
  <c r="P458" i="2"/>
  <c r="BI455" i="2"/>
  <c r="BH455" i="2"/>
  <c r="BG455" i="2"/>
  <c r="BF455" i="2"/>
  <c r="T455" i="2"/>
  <c r="R455" i="2"/>
  <c r="P455" i="2"/>
  <c r="BI452" i="2"/>
  <c r="BH452" i="2"/>
  <c r="BG452" i="2"/>
  <c r="BF452" i="2"/>
  <c r="T452" i="2"/>
  <c r="R452" i="2"/>
  <c r="P452" i="2"/>
  <c r="BI449" i="2"/>
  <c r="BH449" i="2"/>
  <c r="BG449" i="2"/>
  <c r="BF449" i="2"/>
  <c r="T449" i="2"/>
  <c r="R449" i="2"/>
  <c r="P449" i="2"/>
  <c r="BI445" i="2"/>
  <c r="BH445" i="2"/>
  <c r="BG445" i="2"/>
  <c r="BF445" i="2"/>
  <c r="T445" i="2"/>
  <c r="R445" i="2"/>
  <c r="P445" i="2"/>
  <c r="BI444" i="2"/>
  <c r="BH444" i="2"/>
  <c r="BG444" i="2"/>
  <c r="BF444" i="2"/>
  <c r="T444" i="2"/>
  <c r="R444" i="2"/>
  <c r="P444" i="2"/>
  <c r="BI442" i="2"/>
  <c r="BH442" i="2"/>
  <c r="BG442" i="2"/>
  <c r="BF442" i="2"/>
  <c r="T442" i="2"/>
  <c r="R442" i="2"/>
  <c r="P442" i="2"/>
  <c r="BI439" i="2"/>
  <c r="BH439" i="2"/>
  <c r="BG439" i="2"/>
  <c r="BF439" i="2"/>
  <c r="T439" i="2"/>
  <c r="R439" i="2"/>
  <c r="P439" i="2"/>
  <c r="BI434" i="2"/>
  <c r="BH434" i="2"/>
  <c r="BG434" i="2"/>
  <c r="BF434" i="2"/>
  <c r="T434" i="2"/>
  <c r="R434" i="2"/>
  <c r="P434" i="2"/>
  <c r="BI432" i="2"/>
  <c r="BH432" i="2"/>
  <c r="BG432" i="2"/>
  <c r="BF432" i="2"/>
  <c r="T432" i="2"/>
  <c r="R432" i="2"/>
  <c r="P432" i="2"/>
  <c r="BI431" i="2"/>
  <c r="BH431" i="2"/>
  <c r="BG431" i="2"/>
  <c r="BF431" i="2"/>
  <c r="T431" i="2"/>
  <c r="R431" i="2"/>
  <c r="P431" i="2"/>
  <c r="BI428" i="2"/>
  <c r="BH428" i="2"/>
  <c r="BG428" i="2"/>
  <c r="BF428" i="2"/>
  <c r="T428" i="2"/>
  <c r="R428" i="2"/>
  <c r="P428" i="2"/>
  <c r="BI425" i="2"/>
  <c r="BH425" i="2"/>
  <c r="BG425" i="2"/>
  <c r="BF425" i="2"/>
  <c r="T425" i="2"/>
  <c r="R425" i="2"/>
  <c r="P425" i="2"/>
  <c r="BI422" i="2"/>
  <c r="BH422" i="2"/>
  <c r="BG422" i="2"/>
  <c r="BF422" i="2"/>
  <c r="T422" i="2"/>
  <c r="R422" i="2"/>
  <c r="P422" i="2"/>
  <c r="BI420" i="2"/>
  <c r="BH420" i="2"/>
  <c r="BG420" i="2"/>
  <c r="BF420" i="2"/>
  <c r="T420" i="2"/>
  <c r="R420" i="2"/>
  <c r="P420" i="2"/>
  <c r="BI415" i="2"/>
  <c r="BH415" i="2"/>
  <c r="BG415" i="2"/>
  <c r="BF415" i="2"/>
  <c r="T415" i="2"/>
  <c r="R415" i="2"/>
  <c r="P415" i="2"/>
  <c r="BI408" i="2"/>
  <c r="BH408" i="2"/>
  <c r="BG408" i="2"/>
  <c r="BF408" i="2"/>
  <c r="T408" i="2"/>
  <c r="R408" i="2"/>
  <c r="P408" i="2"/>
  <c r="BI406" i="2"/>
  <c r="BH406" i="2"/>
  <c r="BG406" i="2"/>
  <c r="BF406" i="2"/>
  <c r="T406" i="2"/>
  <c r="R406" i="2"/>
  <c r="P406" i="2"/>
  <c r="BI404" i="2"/>
  <c r="BH404" i="2"/>
  <c r="BG404" i="2"/>
  <c r="BF404" i="2"/>
  <c r="T404" i="2"/>
  <c r="R404" i="2"/>
  <c r="P404" i="2"/>
  <c r="BI401" i="2"/>
  <c r="BH401" i="2"/>
  <c r="BG401" i="2"/>
  <c r="BF401" i="2"/>
  <c r="T401" i="2"/>
  <c r="R401" i="2"/>
  <c r="P401" i="2"/>
  <c r="BI396" i="2"/>
  <c r="BH396" i="2"/>
  <c r="BG396" i="2"/>
  <c r="BF396" i="2"/>
  <c r="T396" i="2"/>
  <c r="R396" i="2"/>
  <c r="P396" i="2"/>
  <c r="BI394" i="2"/>
  <c r="BH394" i="2"/>
  <c r="BG394" i="2"/>
  <c r="BF394" i="2"/>
  <c r="T394" i="2"/>
  <c r="R394" i="2"/>
  <c r="P394" i="2"/>
  <c r="BI390" i="2"/>
  <c r="BH390" i="2"/>
  <c r="BG390" i="2"/>
  <c r="BF390" i="2"/>
  <c r="T390" i="2"/>
  <c r="R390" i="2"/>
  <c r="P390" i="2"/>
  <c r="BI388" i="2"/>
  <c r="BH388" i="2"/>
  <c r="BG388" i="2"/>
  <c r="BF388" i="2"/>
  <c r="T388" i="2"/>
  <c r="R388" i="2"/>
  <c r="P388" i="2"/>
  <c r="BI385" i="2"/>
  <c r="BH385" i="2"/>
  <c r="BG385" i="2"/>
  <c r="BF385" i="2"/>
  <c r="T385" i="2"/>
  <c r="R385" i="2"/>
  <c r="P385" i="2"/>
  <c r="BI383" i="2"/>
  <c r="BH383" i="2"/>
  <c r="BG383" i="2"/>
  <c r="BF383" i="2"/>
  <c r="T383" i="2"/>
  <c r="R383" i="2"/>
  <c r="P383" i="2"/>
  <c r="BI378" i="2"/>
  <c r="BH378" i="2"/>
  <c r="BG378" i="2"/>
  <c r="BF378" i="2"/>
  <c r="T378" i="2"/>
  <c r="R378" i="2"/>
  <c r="P378" i="2"/>
  <c r="BI373" i="2"/>
  <c r="BH373" i="2"/>
  <c r="BG373" i="2"/>
  <c r="BF373" i="2"/>
  <c r="T373" i="2"/>
  <c r="R373" i="2"/>
  <c r="P373" i="2"/>
  <c r="BI370" i="2"/>
  <c r="BH370" i="2"/>
  <c r="BG370" i="2"/>
  <c r="BF370" i="2"/>
  <c r="T370" i="2"/>
  <c r="R370" i="2"/>
  <c r="P370" i="2"/>
  <c r="BI366" i="2"/>
  <c r="BH366" i="2"/>
  <c r="BG366" i="2"/>
  <c r="BF366" i="2"/>
  <c r="T366" i="2"/>
  <c r="R366" i="2"/>
  <c r="P366" i="2"/>
  <c r="BI363" i="2"/>
  <c r="BH363" i="2"/>
  <c r="BG363" i="2"/>
  <c r="BF363" i="2"/>
  <c r="T363" i="2"/>
  <c r="R363" i="2"/>
  <c r="P363" i="2"/>
  <c r="BI360" i="2"/>
  <c r="BH360" i="2"/>
  <c r="BG360" i="2"/>
  <c r="BF360" i="2"/>
  <c r="T360" i="2"/>
  <c r="R360" i="2"/>
  <c r="P360" i="2"/>
  <c r="BI356" i="2"/>
  <c r="BH356" i="2"/>
  <c r="BG356" i="2"/>
  <c r="BF356" i="2"/>
  <c r="T356" i="2"/>
  <c r="R356" i="2"/>
  <c r="P356" i="2"/>
  <c r="BI353" i="2"/>
  <c r="BH353" i="2"/>
  <c r="BG353" i="2"/>
  <c r="BF353" i="2"/>
  <c r="T353" i="2"/>
  <c r="R353" i="2"/>
  <c r="P353" i="2"/>
  <c r="BI351" i="2"/>
  <c r="BH351" i="2"/>
  <c r="BG351" i="2"/>
  <c r="BF351" i="2"/>
  <c r="T351" i="2"/>
  <c r="R351" i="2"/>
  <c r="P351" i="2"/>
  <c r="BI346" i="2"/>
  <c r="BH346" i="2"/>
  <c r="BG346" i="2"/>
  <c r="BF346" i="2"/>
  <c r="T346" i="2"/>
  <c r="R346" i="2"/>
  <c r="P346" i="2"/>
  <c r="BI341" i="2"/>
  <c r="BH341" i="2"/>
  <c r="BG341" i="2"/>
  <c r="BF341" i="2"/>
  <c r="T341" i="2"/>
  <c r="R341" i="2"/>
  <c r="P341" i="2"/>
  <c r="BI339" i="2"/>
  <c r="BH339" i="2"/>
  <c r="BG339" i="2"/>
  <c r="BF339" i="2"/>
  <c r="T339" i="2"/>
  <c r="R339" i="2"/>
  <c r="P339" i="2"/>
  <c r="BI337" i="2"/>
  <c r="BH337" i="2"/>
  <c r="BG337" i="2"/>
  <c r="BF337" i="2"/>
  <c r="T337" i="2"/>
  <c r="R337" i="2"/>
  <c r="P337" i="2"/>
  <c r="BI334" i="2"/>
  <c r="BH334" i="2"/>
  <c r="BG334" i="2"/>
  <c r="BF334" i="2"/>
  <c r="T334" i="2"/>
  <c r="R334" i="2"/>
  <c r="P334" i="2"/>
  <c r="BI331" i="2"/>
  <c r="BH331" i="2"/>
  <c r="BG331" i="2"/>
  <c r="BF331" i="2"/>
  <c r="T331" i="2"/>
  <c r="R331" i="2"/>
  <c r="P331" i="2"/>
  <c r="BI329" i="2"/>
  <c r="BH329" i="2"/>
  <c r="BG329" i="2"/>
  <c r="BF329" i="2"/>
  <c r="T329" i="2"/>
  <c r="R329" i="2"/>
  <c r="P329" i="2"/>
  <c r="BI327" i="2"/>
  <c r="BH327" i="2"/>
  <c r="BG327" i="2"/>
  <c r="BF327" i="2"/>
  <c r="T327" i="2"/>
  <c r="R327" i="2"/>
  <c r="P327" i="2"/>
  <c r="BI325" i="2"/>
  <c r="BH325" i="2"/>
  <c r="BG325" i="2"/>
  <c r="BF325" i="2"/>
  <c r="T325" i="2"/>
  <c r="R325" i="2"/>
  <c r="P325" i="2"/>
  <c r="BI323" i="2"/>
  <c r="BH323" i="2"/>
  <c r="BG323" i="2"/>
  <c r="BF323" i="2"/>
  <c r="T323" i="2"/>
  <c r="R323" i="2"/>
  <c r="P323" i="2"/>
  <c r="BI318" i="2"/>
  <c r="BH318" i="2"/>
  <c r="BG318" i="2"/>
  <c r="BF318" i="2"/>
  <c r="T318" i="2"/>
  <c r="R318" i="2"/>
  <c r="P318" i="2"/>
  <c r="BI315" i="2"/>
  <c r="BH315" i="2"/>
  <c r="BG315" i="2"/>
  <c r="BF315" i="2"/>
  <c r="T315" i="2"/>
  <c r="R315" i="2"/>
  <c r="P315" i="2"/>
  <c r="BI310" i="2"/>
  <c r="BH310" i="2"/>
  <c r="BG310" i="2"/>
  <c r="BF310" i="2"/>
  <c r="T310" i="2"/>
  <c r="R310" i="2"/>
  <c r="P310" i="2"/>
  <c r="BI307" i="2"/>
  <c r="BH307" i="2"/>
  <c r="BG307" i="2"/>
  <c r="BF307" i="2"/>
  <c r="T307" i="2"/>
  <c r="R307" i="2"/>
  <c r="P307" i="2"/>
  <c r="BI301" i="2"/>
  <c r="BH301" i="2"/>
  <c r="BG301" i="2"/>
  <c r="BF301" i="2"/>
  <c r="T301" i="2"/>
  <c r="R301" i="2"/>
  <c r="P301" i="2"/>
  <c r="BI298" i="2"/>
  <c r="BH298" i="2"/>
  <c r="BG298" i="2"/>
  <c r="BF298" i="2"/>
  <c r="T298" i="2"/>
  <c r="R298" i="2"/>
  <c r="P298" i="2"/>
  <c r="BI295" i="2"/>
  <c r="BH295" i="2"/>
  <c r="BG295" i="2"/>
  <c r="BF295" i="2"/>
  <c r="T295" i="2"/>
  <c r="R295" i="2"/>
  <c r="P295" i="2"/>
  <c r="BI290" i="2"/>
  <c r="BH290" i="2"/>
  <c r="BG290" i="2"/>
  <c r="BF290" i="2"/>
  <c r="T290" i="2"/>
  <c r="R290" i="2"/>
  <c r="P290" i="2"/>
  <c r="BI287" i="2"/>
  <c r="BH287" i="2"/>
  <c r="BG287" i="2"/>
  <c r="BF287" i="2"/>
  <c r="T287" i="2"/>
  <c r="R287" i="2"/>
  <c r="P287" i="2"/>
  <c r="BI283" i="2"/>
  <c r="BH283" i="2"/>
  <c r="BG283" i="2"/>
  <c r="BF283" i="2"/>
  <c r="T283" i="2"/>
  <c r="R283" i="2"/>
  <c r="P283" i="2"/>
  <c r="BI280" i="2"/>
  <c r="BH280" i="2"/>
  <c r="BG280" i="2"/>
  <c r="BF280" i="2"/>
  <c r="T280" i="2"/>
  <c r="R280" i="2"/>
  <c r="P280" i="2"/>
  <c r="BI277" i="2"/>
  <c r="BH277" i="2"/>
  <c r="BG277" i="2"/>
  <c r="BF277" i="2"/>
  <c r="T277" i="2"/>
  <c r="R277" i="2"/>
  <c r="P277" i="2"/>
  <c r="BI274" i="2"/>
  <c r="BH274" i="2"/>
  <c r="BG274" i="2"/>
  <c r="BF274" i="2"/>
  <c r="T274" i="2"/>
  <c r="R274" i="2"/>
  <c r="P274" i="2"/>
  <c r="BI271" i="2"/>
  <c r="BH271" i="2"/>
  <c r="BG271" i="2"/>
  <c r="BF271" i="2"/>
  <c r="T271" i="2"/>
  <c r="R271" i="2"/>
  <c r="P271" i="2"/>
  <c r="BI268" i="2"/>
  <c r="BH268" i="2"/>
  <c r="BG268" i="2"/>
  <c r="BF268" i="2"/>
  <c r="T268" i="2"/>
  <c r="R268" i="2"/>
  <c r="P268" i="2"/>
  <c r="BI265" i="2"/>
  <c r="BH265" i="2"/>
  <c r="BG265" i="2"/>
  <c r="BF265" i="2"/>
  <c r="T265" i="2"/>
  <c r="R265" i="2"/>
  <c r="P265" i="2"/>
  <c r="BI262" i="2"/>
  <c r="BH262" i="2"/>
  <c r="BG262" i="2"/>
  <c r="BF262" i="2"/>
  <c r="T262" i="2"/>
  <c r="R262" i="2"/>
  <c r="P262" i="2"/>
  <c r="BI259" i="2"/>
  <c r="BH259" i="2"/>
  <c r="BG259" i="2"/>
  <c r="BF259" i="2"/>
  <c r="T259" i="2"/>
  <c r="R259" i="2"/>
  <c r="P259" i="2"/>
  <c r="BI256" i="2"/>
  <c r="BH256" i="2"/>
  <c r="BG256" i="2"/>
  <c r="BF256" i="2"/>
  <c r="T256" i="2"/>
  <c r="R256" i="2"/>
  <c r="P256" i="2"/>
  <c r="BI253" i="2"/>
  <c r="BH253" i="2"/>
  <c r="BG253" i="2"/>
  <c r="BF253" i="2"/>
  <c r="T253" i="2"/>
  <c r="R253" i="2"/>
  <c r="P253" i="2"/>
  <c r="BI250" i="2"/>
  <c r="BH250" i="2"/>
  <c r="BG250" i="2"/>
  <c r="BF250" i="2"/>
  <c r="T250" i="2"/>
  <c r="R250" i="2"/>
  <c r="P250" i="2"/>
  <c r="BI248" i="2"/>
  <c r="BH248" i="2"/>
  <c r="BG248" i="2"/>
  <c r="BF248" i="2"/>
  <c r="T248" i="2"/>
  <c r="R248" i="2"/>
  <c r="P248" i="2"/>
  <c r="BI245" i="2"/>
  <c r="BH245" i="2"/>
  <c r="BG245" i="2"/>
  <c r="BF245" i="2"/>
  <c r="T245" i="2"/>
  <c r="R245" i="2"/>
  <c r="P245" i="2"/>
  <c r="BI243" i="2"/>
  <c r="BH243" i="2"/>
  <c r="BG243" i="2"/>
  <c r="BF243" i="2"/>
  <c r="T243" i="2"/>
  <c r="R243" i="2"/>
  <c r="P243" i="2"/>
  <c r="BI240" i="2"/>
  <c r="BH240" i="2"/>
  <c r="BG240" i="2"/>
  <c r="BF240" i="2"/>
  <c r="T240" i="2"/>
  <c r="R240" i="2"/>
  <c r="P240" i="2"/>
  <c r="BI238" i="2"/>
  <c r="BH238" i="2"/>
  <c r="BG238" i="2"/>
  <c r="BF238" i="2"/>
  <c r="T238" i="2"/>
  <c r="R238" i="2"/>
  <c r="P238" i="2"/>
  <c r="BI235" i="2"/>
  <c r="BH235" i="2"/>
  <c r="BG235" i="2"/>
  <c r="BF235" i="2"/>
  <c r="T235" i="2"/>
  <c r="R235" i="2"/>
  <c r="P235" i="2"/>
  <c r="BI234" i="2"/>
  <c r="BH234" i="2"/>
  <c r="BG234" i="2"/>
  <c r="BF234" i="2"/>
  <c r="T234" i="2"/>
  <c r="R234" i="2"/>
  <c r="P234" i="2"/>
  <c r="BI229" i="2"/>
  <c r="BH229" i="2"/>
  <c r="BG229" i="2"/>
  <c r="BF229" i="2"/>
  <c r="T229" i="2"/>
  <c r="R229" i="2"/>
  <c r="P229" i="2"/>
  <c r="BI226" i="2"/>
  <c r="BH226" i="2"/>
  <c r="BG226" i="2"/>
  <c r="BF226" i="2"/>
  <c r="T226" i="2"/>
  <c r="R226" i="2"/>
  <c r="P226" i="2"/>
  <c r="BI219" i="2"/>
  <c r="BH219" i="2"/>
  <c r="BG219" i="2"/>
  <c r="BF219" i="2"/>
  <c r="T219" i="2"/>
  <c r="R219" i="2"/>
  <c r="P219" i="2"/>
  <c r="BI213" i="2"/>
  <c r="BH213" i="2"/>
  <c r="BG213" i="2"/>
  <c r="BF213" i="2"/>
  <c r="T213" i="2"/>
  <c r="R213" i="2"/>
  <c r="P213" i="2"/>
  <c r="BI211" i="2"/>
  <c r="BH211" i="2"/>
  <c r="BG211" i="2"/>
  <c r="BF211" i="2"/>
  <c r="T211" i="2"/>
  <c r="R211" i="2"/>
  <c r="P211" i="2"/>
  <c r="BI207" i="2"/>
  <c r="BH207" i="2"/>
  <c r="BG207" i="2"/>
  <c r="BF207" i="2"/>
  <c r="T207" i="2"/>
  <c r="R207" i="2"/>
  <c r="P207" i="2"/>
  <c r="BI204" i="2"/>
  <c r="BH204" i="2"/>
  <c r="BG204" i="2"/>
  <c r="BF204" i="2"/>
  <c r="T204" i="2"/>
  <c r="R204" i="2"/>
  <c r="P204" i="2"/>
  <c r="BI202" i="2"/>
  <c r="BH202" i="2"/>
  <c r="BG202" i="2"/>
  <c r="BF202" i="2"/>
  <c r="T202" i="2"/>
  <c r="R202" i="2"/>
  <c r="P202" i="2"/>
  <c r="BI197" i="2"/>
  <c r="BH197" i="2"/>
  <c r="BG197" i="2"/>
  <c r="BF197" i="2"/>
  <c r="T197" i="2"/>
  <c r="R197" i="2"/>
  <c r="P197" i="2"/>
  <c r="BI192" i="2"/>
  <c r="BH192" i="2"/>
  <c r="BG192" i="2"/>
  <c r="BF192" i="2"/>
  <c r="T192" i="2"/>
  <c r="R192" i="2"/>
  <c r="P192"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2" i="2"/>
  <c r="BH182" i="2"/>
  <c r="BG182" i="2"/>
  <c r="BF182" i="2"/>
  <c r="T182" i="2"/>
  <c r="R182" i="2"/>
  <c r="P182" i="2"/>
  <c r="BI180" i="2"/>
  <c r="BH180" i="2"/>
  <c r="BG180" i="2"/>
  <c r="BF180" i="2"/>
  <c r="T180" i="2"/>
  <c r="R180" i="2"/>
  <c r="P180"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67" i="2"/>
  <c r="BH167" i="2"/>
  <c r="BG167" i="2"/>
  <c r="BF167" i="2"/>
  <c r="T167" i="2"/>
  <c r="R167" i="2"/>
  <c r="P167" i="2"/>
  <c r="BI162" i="2"/>
  <c r="BH162" i="2"/>
  <c r="BG162" i="2"/>
  <c r="BF162" i="2"/>
  <c r="T162" i="2"/>
  <c r="R162" i="2"/>
  <c r="P162" i="2"/>
  <c r="BI157" i="2"/>
  <c r="BH157" i="2"/>
  <c r="BG157" i="2"/>
  <c r="BF157" i="2"/>
  <c r="T157" i="2"/>
  <c r="R157" i="2"/>
  <c r="P157" i="2"/>
  <c r="BI154" i="2"/>
  <c r="BH154" i="2"/>
  <c r="BG154" i="2"/>
  <c r="BF154" i="2"/>
  <c r="T154" i="2"/>
  <c r="R154" i="2"/>
  <c r="P154" i="2"/>
  <c r="BI149" i="2"/>
  <c r="BH149" i="2"/>
  <c r="BG149" i="2"/>
  <c r="BF149" i="2"/>
  <c r="T149" i="2"/>
  <c r="R149" i="2"/>
  <c r="P149"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5" i="2"/>
  <c r="BH135" i="2"/>
  <c r="BG135" i="2"/>
  <c r="BF135" i="2"/>
  <c r="T135" i="2"/>
  <c r="R135" i="2"/>
  <c r="P135" i="2"/>
  <c r="BI133" i="2"/>
  <c r="BH133" i="2"/>
  <c r="BG133" i="2"/>
  <c r="BF133" i="2"/>
  <c r="T133" i="2"/>
  <c r="R133" i="2"/>
  <c r="P133" i="2"/>
  <c r="BI130" i="2"/>
  <c r="BH130" i="2"/>
  <c r="BG130" i="2"/>
  <c r="BF130" i="2"/>
  <c r="T130" i="2"/>
  <c r="R130" i="2"/>
  <c r="P130" i="2"/>
  <c r="BI127" i="2"/>
  <c r="BH127" i="2"/>
  <c r="BG127" i="2"/>
  <c r="BF127" i="2"/>
  <c r="T127" i="2"/>
  <c r="R127" i="2"/>
  <c r="P127" i="2"/>
  <c r="BI118" i="2"/>
  <c r="BH118" i="2"/>
  <c r="BG118" i="2"/>
  <c r="BF118" i="2"/>
  <c r="T118" i="2"/>
  <c r="R118" i="2"/>
  <c r="P118" i="2"/>
  <c r="BI116" i="2"/>
  <c r="BH116" i="2"/>
  <c r="BG116" i="2"/>
  <c r="BF116" i="2"/>
  <c r="T116" i="2"/>
  <c r="R116" i="2"/>
  <c r="P116" i="2"/>
  <c r="BI113" i="2"/>
  <c r="BH113" i="2"/>
  <c r="BG113" i="2"/>
  <c r="BF113" i="2"/>
  <c r="T113" i="2"/>
  <c r="R113" i="2"/>
  <c r="P113" i="2"/>
  <c r="J106" i="2"/>
  <c r="F106" i="2"/>
  <c r="F104" i="2"/>
  <c r="E102" i="2"/>
  <c r="J54" i="2"/>
  <c r="F54" i="2"/>
  <c r="F52" i="2"/>
  <c r="E50" i="2"/>
  <c r="J24" i="2"/>
  <c r="E24" i="2"/>
  <c r="J55" i="2"/>
  <c r="J23" i="2"/>
  <c r="J18" i="2"/>
  <c r="E18" i="2"/>
  <c r="F107" i="2"/>
  <c r="J17" i="2"/>
  <c r="J12" i="2"/>
  <c r="J104" i="2" s="1"/>
  <c r="E7" i="2"/>
  <c r="E48" i="2" s="1"/>
  <c r="L50" i="1"/>
  <c r="AM50" i="1"/>
  <c r="AM49" i="1"/>
  <c r="L49" i="1"/>
  <c r="AM47" i="1"/>
  <c r="L47" i="1"/>
  <c r="L45" i="1"/>
  <c r="L44" i="1"/>
  <c r="BK894" i="2"/>
  <c r="BK704" i="2"/>
  <c r="J442" i="2"/>
  <c r="BK1189" i="2"/>
  <c r="BK1113" i="2"/>
  <c r="J1035" i="2"/>
  <c r="J949" i="2"/>
  <c r="J351" i="2"/>
  <c r="J1207" i="2"/>
  <c r="J1065" i="2"/>
  <c r="BK979" i="2"/>
  <c r="BK550" i="2"/>
  <c r="BK253" i="2"/>
  <c r="BK553" i="2"/>
  <c r="J185" i="2"/>
  <c r="J1094" i="2"/>
  <c r="BK966" i="2"/>
  <c r="J493" i="2"/>
  <c r="J1014" i="2"/>
  <c r="BK738" i="2"/>
  <c r="BK339" i="2"/>
  <c r="BK162" i="2"/>
  <c r="J161" i="3"/>
  <c r="J171" i="3"/>
  <c r="J99" i="3"/>
  <c r="BK146" i="4"/>
  <c r="BK130" i="4"/>
  <c r="BK116" i="4"/>
  <c r="BK110" i="4"/>
  <c r="J100" i="5"/>
  <c r="J175" i="6"/>
  <c r="BK138" i="6"/>
  <c r="J90" i="6"/>
  <c r="J106" i="6"/>
  <c r="J158" i="6"/>
  <c r="BK160" i="6"/>
  <c r="J118" i="6"/>
  <c r="BK97" i="7"/>
  <c r="J163" i="7"/>
  <c r="BK99" i="7"/>
  <c r="BK110" i="8"/>
  <c r="J101" i="9"/>
  <c r="J874" i="2"/>
  <c r="BK525" i="2"/>
  <c r="J1148" i="2"/>
  <c r="BK1068" i="2"/>
  <c r="BK1033" i="2"/>
  <c r="J886" i="2"/>
  <c r="J569" i="2"/>
  <c r="BK229" i="2"/>
  <c r="J1107" i="2"/>
  <c r="J941" i="2"/>
  <c r="J283" i="2"/>
  <c r="J835" i="2"/>
  <c r="J444" i="2"/>
  <c r="BK113" i="2"/>
  <c r="J1089" i="2"/>
  <c r="J1013" i="2"/>
  <c r="J712" i="2"/>
  <c r="J431" i="2"/>
  <c r="J865" i="2"/>
  <c r="J477" i="2"/>
  <c r="J334" i="2"/>
  <c r="J191" i="3"/>
  <c r="BK108" i="3"/>
  <c r="J188" i="3"/>
  <c r="BK178" i="3"/>
  <c r="J123" i="3"/>
  <c r="BK167" i="3"/>
  <c r="BK148" i="4"/>
  <c r="J151" i="4"/>
  <c r="J99" i="4"/>
  <c r="BK165" i="4"/>
  <c r="BK103" i="4"/>
  <c r="BK87" i="5"/>
  <c r="BK118" i="6"/>
  <c r="BK145" i="6"/>
  <c r="J159" i="6"/>
  <c r="J185" i="6"/>
  <c r="BK123" i="6"/>
  <c r="J96" i="7"/>
  <c r="J155" i="7"/>
  <c r="BK143" i="7"/>
  <c r="BK87" i="7"/>
  <c r="J116" i="8"/>
  <c r="BK121" i="8"/>
  <c r="BK596" i="2"/>
  <c r="J277" i="2"/>
  <c r="J1206" i="2"/>
  <c r="BK1126" i="2"/>
  <c r="BK1040" i="2"/>
  <c r="J490" i="2"/>
  <c r="BK116" i="2"/>
  <c r="BK1106" i="2"/>
  <c r="BK1024" i="2"/>
  <c r="BK520" i="2"/>
  <c r="BK928" i="2"/>
  <c r="BK373" i="2"/>
  <c r="J1214" i="2"/>
  <c r="J1062" i="2"/>
  <c r="BK827" i="2"/>
  <c r="J662" i="2"/>
  <c r="J366" i="2"/>
  <c r="J1002" i="2"/>
  <c r="BK741" i="2"/>
  <c r="BK461" i="2"/>
  <c r="J118" i="2"/>
  <c r="J124" i="3"/>
  <c r="J163" i="3"/>
  <c r="J184" i="3"/>
  <c r="J169" i="3"/>
  <c r="J173" i="4"/>
  <c r="J147" i="4"/>
  <c r="J149" i="4"/>
  <c r="BK173" i="4"/>
  <c r="BK198" i="4"/>
  <c r="BK92" i="4"/>
  <c r="BK106" i="4"/>
  <c r="BK137" i="6"/>
  <c r="BK163" i="6"/>
  <c r="J183" i="6"/>
  <c r="BK91" i="6"/>
  <c r="BK96" i="6"/>
  <c r="BK113" i="6"/>
  <c r="J93" i="7"/>
  <c r="BK95" i="7"/>
  <c r="BK116" i="7"/>
  <c r="BK92" i="7"/>
  <c r="J104" i="7"/>
  <c r="BK94" i="8"/>
  <c r="J99" i="8"/>
  <c r="BK832" i="2"/>
  <c r="J599" i="2"/>
  <c r="J298" i="2"/>
  <c r="J1180" i="2"/>
  <c r="BK1110" i="2"/>
  <c r="J1012" i="2"/>
  <c r="J765" i="2"/>
  <c r="J425" i="2"/>
  <c r="BK1185" i="2"/>
  <c r="BK1054" i="2"/>
  <c r="BK956" i="2"/>
  <c r="J401" i="2"/>
  <c r="J234" i="2"/>
  <c r="BK679" i="2"/>
  <c r="J396" i="2"/>
  <c r="BK1117" i="2"/>
  <c r="J1019" i="2"/>
  <c r="J746" i="2"/>
  <c r="J531" i="2"/>
  <c r="BK118" i="2"/>
  <c r="BK858" i="2"/>
  <c r="BK621" i="2"/>
  <c r="BK404" i="2"/>
  <c r="BK165" i="3"/>
  <c r="J174" i="3"/>
  <c r="J113" i="3"/>
  <c r="J167" i="3"/>
  <c r="J189" i="3"/>
  <c r="J121" i="3"/>
  <c r="J120" i="3"/>
  <c r="BK114" i="4"/>
  <c r="J128" i="4"/>
  <c r="J119" i="4"/>
  <c r="J187" i="4"/>
  <c r="BK176" i="4"/>
  <c r="BK171" i="4"/>
  <c r="J97" i="5"/>
  <c r="J132" i="6"/>
  <c r="J165" i="6"/>
  <c r="J163" i="6"/>
  <c r="J176" i="6"/>
  <c r="J95" i="6"/>
  <c r="BK145" i="7"/>
  <c r="BK162" i="7"/>
  <c r="BK154" i="7"/>
  <c r="J121" i="7"/>
  <c r="BK118" i="8"/>
  <c r="BK88" i="8"/>
  <c r="BK104" i="8"/>
  <c r="BK839" i="2"/>
  <c r="BK561" i="2"/>
  <c r="BK187" i="2"/>
  <c r="BK1137" i="2"/>
  <c r="BK1070" i="2"/>
  <c r="BK929" i="2"/>
  <c r="BK455" i="2"/>
  <c r="J243" i="2"/>
  <c r="BK1109" i="2"/>
  <c r="J973" i="2"/>
  <c r="BK612" i="2"/>
  <c r="J262" i="2"/>
  <c r="J832" i="2"/>
  <c r="BK378" i="2"/>
  <c r="J173" i="2"/>
  <c r="BK1107" i="2"/>
  <c r="BK1039" i="2"/>
  <c r="BK760" i="2"/>
  <c r="J837" i="2"/>
  <c r="J508" i="2"/>
  <c r="BK351" i="2"/>
  <c r="J127" i="2"/>
  <c r="J134" i="3"/>
  <c r="J102" i="3"/>
  <c r="BK117" i="3"/>
  <c r="BK122" i="3"/>
  <c r="J125" i="3"/>
  <c r="J120" i="4"/>
  <c r="J191" i="4"/>
  <c r="J98" i="4"/>
  <c r="J96" i="5"/>
  <c r="J86" i="5"/>
  <c r="BK128" i="6"/>
  <c r="J140" i="6"/>
  <c r="BK108" i="6"/>
  <c r="J128" i="6"/>
  <c r="J167" i="6"/>
  <c r="J149" i="7"/>
  <c r="BK89" i="7"/>
  <c r="BK160" i="7"/>
  <c r="BK155" i="7"/>
  <c r="BK91" i="8"/>
  <c r="BK87" i="8"/>
  <c r="BK101" i="9"/>
  <c r="J640" i="2"/>
  <c r="BK467" i="2"/>
  <c r="J1175" i="2"/>
  <c r="J1036" i="2"/>
  <c r="J646" i="2"/>
  <c r="J271" i="2"/>
  <c r="BK826" i="2"/>
  <c r="BK490" i="2"/>
  <c r="J182" i="2"/>
  <c r="J1058" i="2"/>
  <c r="BK954" i="2"/>
  <c r="BK706" i="2"/>
  <c r="J467" i="2"/>
  <c r="BK980" i="2"/>
  <c r="J748" i="2"/>
  <c r="J626" i="2"/>
  <c r="BK283" i="2"/>
  <c r="BK166" i="3"/>
  <c r="BK188" i="3"/>
  <c r="BK189" i="3"/>
  <c r="J122" i="3"/>
  <c r="BK138" i="3"/>
  <c r="J110" i="3"/>
  <c r="J165" i="4"/>
  <c r="BK94" i="4"/>
  <c r="J110" i="4"/>
  <c r="J92" i="4"/>
  <c r="J91" i="4"/>
  <c r="J103" i="4"/>
  <c r="BK100" i="5"/>
  <c r="J120" i="6"/>
  <c r="J87" i="6"/>
  <c r="J112" i="6"/>
  <c r="BK120" i="6"/>
  <c r="BK107" i="6"/>
  <c r="BK92" i="6"/>
  <c r="J117" i="7"/>
  <c r="BK101" i="7"/>
  <c r="J100" i="7"/>
  <c r="BK134" i="7"/>
  <c r="J105" i="8"/>
  <c r="BK114" i="8"/>
  <c r="BK528" i="2"/>
  <c r="BK202" i="2"/>
  <c r="J1145" i="2"/>
  <c r="J1109" i="2"/>
  <c r="J1063" i="2"/>
  <c r="BK1020" i="2"/>
  <c r="BK445" i="2"/>
  <c r="BK144" i="2"/>
  <c r="BK1050" i="2"/>
  <c r="BK1019" i="2"/>
  <c r="J458" i="2"/>
  <c r="J976" i="2"/>
  <c r="J727" i="2"/>
  <c r="J329" i="2"/>
  <c r="BK1140" i="2"/>
  <c r="BK1041" i="2"/>
  <c r="J921" i="2"/>
  <c r="BK702" i="2"/>
  <c r="BK464" i="2"/>
  <c r="BK211" i="2"/>
  <c r="BK677" i="2"/>
  <c r="BK315" i="2"/>
  <c r="J126" i="3"/>
  <c r="BK134" i="3"/>
  <c r="J115" i="3"/>
  <c r="J159" i="3"/>
  <c r="J195" i="4"/>
  <c r="J101" i="4"/>
  <c r="J104" i="4"/>
  <c r="BK109" i="4"/>
  <c r="J102" i="4"/>
  <c r="J143" i="4"/>
  <c r="BK99" i="5"/>
  <c r="BK106" i="6"/>
  <c r="J99" i="6"/>
  <c r="BK156" i="6"/>
  <c r="J181" i="6"/>
  <c r="J147" i="6"/>
  <c r="BK130" i="6"/>
  <c r="BK146" i="7"/>
  <c r="J122" i="7"/>
  <c r="J133" i="7"/>
  <c r="J97" i="7"/>
  <c r="BK102" i="8"/>
  <c r="J109" i="9"/>
  <c r="J612" i="2"/>
  <c r="J394" i="2"/>
  <c r="J1117" i="2"/>
  <c r="J1055" i="2"/>
  <c r="BK1014" i="2"/>
  <c r="J741" i="2"/>
  <c r="J356" i="2"/>
  <c r="J1204" i="2"/>
  <c r="BK1048" i="2"/>
  <c r="BK807" i="2"/>
  <c r="BK516" i="2"/>
  <c r="BK197" i="2"/>
  <c r="BK695" i="2"/>
  <c r="J363" i="2"/>
  <c r="J1212" i="2"/>
  <c r="BK1060" i="2"/>
  <c r="J935" i="2"/>
  <c r="J691" i="2"/>
  <c r="BK135" i="2"/>
  <c r="J704" i="2"/>
  <c r="BK458" i="2"/>
  <c r="BK180" i="2"/>
  <c r="J136" i="3"/>
  <c r="BK175" i="3"/>
  <c r="BK121" i="3"/>
  <c r="BK135" i="3"/>
  <c r="J98" i="3"/>
  <c r="BK122" i="4"/>
  <c r="BK91" i="4"/>
  <c r="J197" i="4"/>
  <c r="J115" i="4"/>
  <c r="J145" i="4"/>
  <c r="BK96" i="4"/>
  <c r="J98" i="5"/>
  <c r="BK183" i="6"/>
  <c r="BK119" i="6"/>
  <c r="J125" i="6"/>
  <c r="BK157" i="6"/>
  <c r="BK131" i="6"/>
  <c r="J131" i="7"/>
  <c r="BK94" i="7"/>
  <c r="J94" i="7"/>
  <c r="BK144" i="7"/>
  <c r="BK131" i="7"/>
  <c r="BK97" i="8"/>
  <c r="J110" i="8"/>
  <c r="J93" i="9"/>
  <c r="BK951" i="2"/>
  <c r="J706" i="2"/>
  <c r="J373" i="2"/>
  <c r="BK1180" i="2"/>
  <c r="J1112" i="2"/>
  <c r="BK1059" i="2"/>
  <c r="BK935" i="2"/>
  <c r="J566" i="2"/>
  <c r="J287" i="2"/>
  <c r="J1071" i="2"/>
  <c r="BK1031" i="2"/>
  <c r="BK791" i="2"/>
  <c r="J274" i="2"/>
  <c r="J801" i="2"/>
  <c r="J434" i="2"/>
  <c r="J144" i="2"/>
  <c r="J1106" i="2"/>
  <c r="BK976" i="2"/>
  <c r="J553" i="2"/>
  <c r="BK219" i="2"/>
  <c r="BK801" i="2"/>
  <c r="BK502" i="2"/>
  <c r="J213" i="2"/>
  <c r="J140" i="3"/>
  <c r="J146" i="3"/>
  <c r="J175" i="3"/>
  <c r="BK127" i="3"/>
  <c r="J107" i="3"/>
  <c r="BK118" i="3"/>
  <c r="J160" i="4"/>
  <c r="BK192" i="4"/>
  <c r="J162" i="4"/>
  <c r="BK97" i="5"/>
  <c r="J92" i="5"/>
  <c r="BK111" i="6"/>
  <c r="J116" i="6"/>
  <c r="BK155" i="6"/>
  <c r="J143" i="6"/>
  <c r="J113" i="6"/>
  <c r="J139" i="7"/>
  <c r="BK129" i="7"/>
  <c r="BK161" i="7"/>
  <c r="BK151" i="7"/>
  <c r="BK91" i="7"/>
  <c r="BK92" i="8"/>
  <c r="BK97" i="9"/>
  <c r="J983" i="2"/>
  <c r="BK383" i="2"/>
  <c r="J1168" i="2"/>
  <c r="BK1094" i="2"/>
  <c r="J1022" i="2"/>
  <c r="J788" i="2"/>
  <c r="J378" i="2"/>
  <c r="J1110" i="2"/>
  <c r="BK1046" i="2"/>
  <c r="J927" i="2"/>
  <c r="BK329" i="2"/>
  <c r="BK175" i="2"/>
  <c r="J614" i="2"/>
  <c r="J432" i="2"/>
  <c r="BK1214" i="2"/>
  <c r="J1046" i="2"/>
  <c r="J470" i="2"/>
  <c r="BK915" i="2"/>
  <c r="BK646" i="2"/>
  <c r="BK439" i="2"/>
  <c r="J131" i="3"/>
  <c r="BK130" i="3"/>
  <c r="BK120" i="3"/>
  <c r="J129" i="3"/>
  <c r="J164" i="3"/>
  <c r="BK129" i="4"/>
  <c r="BK142" i="4"/>
  <c r="BK157" i="4"/>
  <c r="J122" i="4"/>
  <c r="BK107" i="4"/>
  <c r="J93" i="4"/>
  <c r="J151" i="6"/>
  <c r="J104" i="6"/>
  <c r="J131" i="6"/>
  <c r="BK110" i="6"/>
  <c r="BK116" i="6"/>
  <c r="J148" i="6"/>
  <c r="BK157" i="7"/>
  <c r="BK133" i="7"/>
  <c r="BK96" i="7"/>
  <c r="J88" i="7"/>
  <c r="J106" i="8"/>
  <c r="J125" i="8"/>
  <c r="J99" i="9"/>
  <c r="J709" i="2"/>
  <c r="BK428" i="2"/>
  <c r="BK1173" i="2"/>
  <c r="BK1099" i="2"/>
  <c r="BK1016" i="2"/>
  <c r="BK712" i="2"/>
  <c r="J385" i="2"/>
  <c r="J1187" i="2"/>
  <c r="J1040" i="2"/>
  <c r="J934" i="2"/>
  <c r="J523" i="2"/>
  <c r="BK130" i="2"/>
  <c r="BK539" i="2"/>
  <c r="BK323" i="2"/>
  <c r="J1159" i="2"/>
  <c r="BK1065" i="2"/>
  <c r="J918" i="2"/>
  <c r="BK556" i="2"/>
  <c r="BK177" i="2"/>
  <c r="J793" i="2"/>
  <c r="J618" i="2"/>
  <c r="BK444" i="2"/>
  <c r="BK240" i="2"/>
  <c r="J117" i="3"/>
  <c r="J166" i="3"/>
  <c r="J192" i="3"/>
  <c r="BK174" i="3"/>
  <c r="BK177" i="4"/>
  <c r="J131" i="4"/>
  <c r="BK115" i="4"/>
  <c r="J108" i="4"/>
  <c r="BK151" i="4"/>
  <c r="BK131" i="4"/>
  <c r="BK95" i="5"/>
  <c r="BK144" i="6"/>
  <c r="J91" i="6"/>
  <c r="J186" i="6"/>
  <c r="J178" i="6"/>
  <c r="J172" i="6"/>
  <c r="J106" i="7"/>
  <c r="J151" i="7"/>
  <c r="BK127" i="7"/>
  <c r="BK93" i="7"/>
  <c r="BK105" i="8"/>
  <c r="J117" i="8"/>
  <c r="J90" i="9"/>
  <c r="J610" i="2"/>
  <c r="BK235" i="2"/>
  <c r="J1115" i="2"/>
  <c r="BK1028" i="2"/>
  <c r="J845" i="2"/>
  <c r="J773" i="2"/>
  <c r="J135" i="2"/>
  <c r="J1059" i="2"/>
  <c r="BK1038" i="2"/>
  <c r="J1015" i="2"/>
  <c r="J499" i="2"/>
  <c r="J318" i="2"/>
  <c r="J968" i="2"/>
  <c r="BK756" i="2"/>
  <c r="BK353" i="2"/>
  <c r="J1129" i="2"/>
  <c r="BK1044" i="2"/>
  <c r="BK1012" i="2"/>
  <c r="BK773" i="2"/>
  <c r="BK508" i="2"/>
  <c r="BK265" i="2"/>
  <c r="BK788" i="2"/>
  <c r="BK499" i="2"/>
  <c r="BK149" i="2"/>
  <c r="BK115" i="3"/>
  <c r="J111" i="3"/>
  <c r="BK190" i="3"/>
  <c r="J180" i="3"/>
  <c r="J100" i="3"/>
  <c r="BK124" i="3"/>
  <c r="BK133" i="4"/>
  <c r="BK147" i="4"/>
  <c r="BK153" i="4"/>
  <c r="BK143" i="4"/>
  <c r="J158" i="4"/>
  <c r="J93" i="5"/>
  <c r="J99" i="5"/>
  <c r="J146" i="6"/>
  <c r="J168" i="6"/>
  <c r="BK90" i="6"/>
  <c r="BK100" i="6"/>
  <c r="BK168" i="6"/>
  <c r="J154" i="7"/>
  <c r="J134" i="7"/>
  <c r="BK121" i="7"/>
  <c r="BK122" i="7"/>
  <c r="J87" i="7"/>
  <c r="BK117" i="8"/>
  <c r="J98" i="8"/>
  <c r="J1029" i="2"/>
  <c r="BK1115" i="2"/>
  <c r="BK925" i="2"/>
  <c r="J346" i="2"/>
  <c r="J925" i="2"/>
  <c r="J670" i="2"/>
  <c r="BK1193" i="2"/>
  <c r="J1009" i="2"/>
  <c r="BK810" i="2"/>
  <c r="J564" i="2"/>
  <c r="BK325" i="2"/>
  <c r="BK964" i="2"/>
  <c r="BK628" i="2"/>
  <c r="J211" i="2"/>
  <c r="BK147" i="3"/>
  <c r="BK116" i="3"/>
  <c r="J193" i="3"/>
  <c r="J144" i="3"/>
  <c r="J164" i="4"/>
  <c r="BK181" i="4"/>
  <c r="J167" i="4"/>
  <c r="J124" i="4"/>
  <c r="J112" i="4"/>
  <c r="BK91" i="5"/>
  <c r="BK175" i="6"/>
  <c r="BK140" i="6"/>
  <c r="BK132" i="6"/>
  <c r="J108" i="7"/>
  <c r="BK128" i="7"/>
  <c r="BK93" i="8"/>
  <c r="BK99" i="9"/>
  <c r="BK674" i="2"/>
  <c r="J315" i="2"/>
  <c r="J1108" i="2"/>
  <c r="J930" i="2"/>
  <c r="J660" i="2"/>
  <c r="J331" i="2"/>
  <c r="BK142" i="2"/>
  <c r="BK1076" i="2"/>
  <c r="J1016" i="2"/>
  <c r="J628" i="2"/>
  <c r="J428" i="2"/>
  <c r="J894" i="2"/>
  <c r="J518" i="2"/>
  <c r="J1195" i="2"/>
  <c r="BK1069" i="2"/>
  <c r="J807" i="2"/>
  <c r="J539" i="2"/>
  <c r="J989" i="2"/>
  <c r="J667" i="2"/>
  <c r="BK415" i="2"/>
  <c r="J138" i="2"/>
  <c r="J116" i="3"/>
  <c r="BK152" i="3"/>
  <c r="J168" i="3"/>
  <c r="BK93" i="3"/>
  <c r="BK141" i="3"/>
  <c r="J150" i="3"/>
  <c r="J177" i="4"/>
  <c r="BK99" i="4"/>
  <c r="J121" i="4"/>
  <c r="BK118" i="4"/>
  <c r="BK200" i="4"/>
  <c r="J106" i="4"/>
  <c r="BK108" i="4"/>
  <c r="BK98" i="5"/>
  <c r="BK171" i="6"/>
  <c r="J86" i="6"/>
  <c r="J166" i="6"/>
  <c r="BK105" i="6"/>
  <c r="BK121" i="6"/>
  <c r="J153" i="7"/>
  <c r="J157" i="7"/>
  <c r="BK125" i="7"/>
  <c r="J108" i="8"/>
  <c r="J109" i="8"/>
  <c r="J89" i="8"/>
  <c r="BK1002" i="2"/>
  <c r="BK765" i="2"/>
  <c r="BK420" i="2"/>
  <c r="J1166" i="2"/>
  <c r="BK1102" i="2"/>
  <c r="J1050" i="2"/>
  <c r="BK895" i="2"/>
  <c r="J404" i="2"/>
  <c r="J180" i="2"/>
  <c r="BK1058" i="2"/>
  <c r="J898" i="2"/>
  <c r="J621" i="2"/>
  <c r="J979" i="2"/>
  <c r="BK549" i="2"/>
  <c r="J325" i="2"/>
  <c r="BK1195" i="2"/>
  <c r="BK1015" i="2"/>
  <c r="BK575" i="2"/>
  <c r="BK243" i="2"/>
  <c r="J911" i="2"/>
  <c r="BK684" i="2"/>
  <c r="BK388" i="2"/>
  <c r="BK183" i="2"/>
  <c r="J93" i="3"/>
  <c r="BK194" i="3"/>
  <c r="BK191" i="3"/>
  <c r="J130" i="3"/>
  <c r="J128" i="3"/>
  <c r="J107" i="4"/>
  <c r="J113" i="4"/>
  <c r="J172" i="4"/>
  <c r="BK193" i="4"/>
  <c r="BK89" i="4"/>
  <c r="BK102" i="5"/>
  <c r="J103" i="6"/>
  <c r="J136" i="6"/>
  <c r="BK135" i="6"/>
  <c r="BK122" i="6"/>
  <c r="J134" i="6"/>
  <c r="BK126" i="6"/>
  <c r="BK150" i="7"/>
  <c r="BK135" i="7"/>
  <c r="BK109" i="7"/>
  <c r="J145" i="7"/>
  <c r="BK106" i="8"/>
  <c r="J121" i="8"/>
  <c r="BK921" i="2"/>
  <c r="J550" i="2"/>
  <c r="BK262" i="2"/>
  <c r="BK1143" i="2"/>
  <c r="BK1071" i="2"/>
  <c r="BK1042" i="2"/>
  <c r="BK874" i="2"/>
  <c r="BK154" i="2"/>
  <c r="J1069" i="2"/>
  <c r="BK1035" i="2"/>
  <c r="J815" i="2"/>
  <c r="J596" i="2"/>
  <c r="BK918" i="2"/>
  <c r="J520" i="2"/>
  <c r="J162" i="2"/>
  <c r="J1070" i="2"/>
  <c r="BK987" i="2"/>
  <c r="J693" i="2"/>
  <c r="BK301" i="2"/>
  <c r="J754" i="2"/>
  <c r="BK493" i="2"/>
  <c r="J219" i="2"/>
  <c r="J141" i="3"/>
  <c r="BK183" i="3"/>
  <c r="BK155" i="3"/>
  <c r="J176" i="3"/>
  <c r="J135" i="3"/>
  <c r="J139" i="4"/>
  <c r="BK174" i="4"/>
  <c r="BK152" i="4"/>
  <c r="J144" i="4"/>
  <c r="BK127" i="4"/>
  <c r="J103" i="5"/>
  <c r="BK150" i="6"/>
  <c r="BK115" i="6"/>
  <c r="J153" i="6"/>
  <c r="J145" i="6"/>
  <c r="BK103" i="6"/>
  <c r="J110" i="6"/>
  <c r="J101" i="7"/>
  <c r="BK149" i="7"/>
  <c r="BK108" i="7"/>
  <c r="J141" i="7"/>
  <c r="BK125" i="8"/>
  <c r="J91" i="8"/>
  <c r="BK109" i="9"/>
  <c r="J760" i="2"/>
  <c r="J390" i="2"/>
  <c r="BK1157" i="2"/>
  <c r="J956" i="2"/>
  <c r="J827" i="2"/>
  <c r="J546" i="2"/>
  <c r="BK268" i="2"/>
  <c r="J1068" i="2"/>
  <c r="J1027" i="2"/>
  <c r="J674" i="2"/>
  <c r="J353" i="2"/>
  <c r="BK886" i="2"/>
  <c r="J455" i="2"/>
  <c r="J1200" i="2"/>
  <c r="BK1055" i="2"/>
  <c r="BK845" i="2"/>
  <c r="J572" i="2"/>
  <c r="J327" i="2"/>
  <c r="BK997" i="2"/>
  <c r="BK762" i="2"/>
  <c r="BK327" i="2"/>
  <c r="BK161" i="3"/>
  <c r="J160" i="3"/>
  <c r="BK150" i="3"/>
  <c r="J101" i="3"/>
  <c r="J157" i="4"/>
  <c r="BK97" i="4"/>
  <c r="J96" i="4"/>
  <c r="BK126" i="4"/>
  <c r="BK149" i="4"/>
  <c r="BK86" i="5"/>
  <c r="BK172" i="6"/>
  <c r="BK109" i="6"/>
  <c r="J124" i="6"/>
  <c r="BK136" i="6"/>
  <c r="J101" i="6"/>
  <c r="BK101" i="6"/>
  <c r="J93" i="6"/>
  <c r="J144" i="7"/>
  <c r="J110" i="7"/>
  <c r="J120" i="7"/>
  <c r="J114" i="8"/>
  <c r="BK95" i="8"/>
  <c r="J786" i="2"/>
  <c r="J406" i="2"/>
  <c r="BK1168" i="2"/>
  <c r="J1064" i="2"/>
  <c r="BK973" i="2"/>
  <c r="J823" i="2"/>
  <c r="BK173" i="2"/>
  <c r="J839" i="2"/>
  <c r="BK664" i="2"/>
  <c r="BK277" i="2"/>
  <c r="J1079" i="2"/>
  <c r="J912" i="2"/>
  <c r="BK724" i="2"/>
  <c r="J549" i="2"/>
  <c r="J339" i="2"/>
  <c r="J924" i="2"/>
  <c r="J464" i="2"/>
  <c r="BK331" i="2"/>
  <c r="J157" i="3"/>
  <c r="BK129" i="3"/>
  <c r="J158" i="3"/>
  <c r="BK156" i="3"/>
  <c r="J181" i="3"/>
  <c r="BK124" i="4"/>
  <c r="J189" i="4"/>
  <c r="BK182" i="4"/>
  <c r="BK112" i="4"/>
  <c r="J126" i="4"/>
  <c r="BK94" i="5"/>
  <c r="BK134" i="6"/>
  <c r="J137" i="6"/>
  <c r="BK178" i="6"/>
  <c r="BK152" i="6"/>
  <c r="J114" i="6"/>
  <c r="J118" i="7"/>
  <c r="BK90" i="7"/>
  <c r="BK153" i="7"/>
  <c r="J162" i="7"/>
  <c r="BK103" i="7"/>
  <c r="BK99" i="8"/>
  <c r="J103" i="9"/>
  <c r="BK813" i="2"/>
  <c r="J590" i="2"/>
  <c r="BK280" i="2"/>
  <c r="BK1175" i="2"/>
  <c r="J1056" i="2"/>
  <c r="J985" i="2"/>
  <c r="J756" i="2"/>
  <c r="J383" i="2"/>
  <c r="J183" i="2"/>
  <c r="J1041" i="2"/>
  <c r="J852" i="2"/>
  <c r="J310" i="2"/>
  <c r="J791" i="2"/>
  <c r="J259" i="2"/>
  <c r="BK1120" i="2"/>
  <c r="J422" i="2"/>
  <c r="J173" i="3"/>
  <c r="BK148" i="3"/>
  <c r="BK98" i="3"/>
  <c r="BK128" i="4"/>
  <c r="J133" i="4"/>
  <c r="BK190" i="4"/>
  <c r="J181" i="4"/>
  <c r="J89" i="4"/>
  <c r="BK102" i="4"/>
  <c r="J97" i="6"/>
  <c r="J122" i="6"/>
  <c r="J115" i="6"/>
  <c r="BK87" i="6"/>
  <c r="BK142" i="6"/>
  <c r="J98" i="6"/>
  <c r="J161" i="7"/>
  <c r="BK158" i="7"/>
  <c r="J150" i="7"/>
  <c r="J123" i="8"/>
  <c r="J97" i="8"/>
  <c r="BK924" i="2"/>
  <c r="J587" i="2"/>
  <c r="J1131" i="2"/>
  <c r="BK1083" i="2"/>
  <c r="BK1026" i="2"/>
  <c r="BK835" i="2"/>
  <c r="J388" i="2"/>
  <c r="BK1123" i="2"/>
  <c r="J1039" i="2"/>
  <c r="J762" i="2"/>
  <c r="J323" i="2"/>
  <c r="J783" i="2"/>
  <c r="J179" i="2"/>
  <c r="J1113" i="2"/>
  <c r="J1021" i="2"/>
  <c r="J889" i="2"/>
  <c r="J634" i="2"/>
  <c r="BK310" i="2"/>
  <c r="BK927" i="2"/>
  <c r="J631" i="2"/>
  <c r="BK274" i="2"/>
  <c r="BK159" i="3"/>
  <c r="BK107" i="3"/>
  <c r="BK149" i="3"/>
  <c r="J190" i="3"/>
  <c r="BK112" i="3"/>
  <c r="BK113" i="3"/>
  <c r="J130" i="4"/>
  <c r="J141" i="4"/>
  <c r="BK155" i="4"/>
  <c r="BK141" i="4"/>
  <c r="BK113" i="4"/>
  <c r="J105" i="5"/>
  <c r="J107" i="6"/>
  <c r="BK95" i="6"/>
  <c r="BK148" i="6"/>
  <c r="BK94" i="6"/>
  <c r="BK88" i="6"/>
  <c r="J109" i="7"/>
  <c r="J113" i="7"/>
  <c r="BK118" i="7"/>
  <c r="J102" i="7"/>
  <c r="BK109" i="8"/>
  <c r="J94" i="8"/>
  <c r="BK95" i="9"/>
  <c r="BK523" i="2"/>
  <c r="J167" i="2"/>
  <c r="BK1145" i="2"/>
  <c r="J1024" i="2"/>
  <c r="J695" i="2"/>
  <c r="J207" i="2"/>
  <c r="J1185" i="2"/>
  <c r="J1043" i="2"/>
  <c r="BK938" i="2"/>
  <c r="J449" i="2"/>
  <c r="J154" i="2"/>
  <c r="BK610" i="2"/>
  <c r="J177" i="2"/>
  <c r="BK1074" i="2"/>
  <c r="BK1025" i="2"/>
  <c r="J730" i="2"/>
  <c r="J481" i="2"/>
  <c r="J1208" i="2"/>
  <c r="BK590" i="2"/>
  <c r="BK259" i="2"/>
  <c r="BK164" i="3"/>
  <c r="BK169" i="3"/>
  <c r="J108" i="3"/>
  <c r="BK140" i="3"/>
  <c r="BK172" i="3"/>
  <c r="BK153" i="3"/>
  <c r="BK150" i="4"/>
  <c r="BK135" i="4"/>
  <c r="J169" i="4"/>
  <c r="BK195" i="4"/>
  <c r="J94" i="4"/>
  <c r="J114" i="4"/>
  <c r="BK120" i="4"/>
  <c r="BK101" i="5"/>
  <c r="BK129" i="6"/>
  <c r="J149" i="6"/>
  <c r="BK167" i="6"/>
  <c r="BK170" i="6"/>
  <c r="J182" i="6"/>
  <c r="BK141" i="6"/>
  <c r="BK105" i="7"/>
  <c r="BK110" i="7"/>
  <c r="J107" i="7"/>
  <c r="BK159" i="7"/>
  <c r="J91" i="7"/>
  <c r="J107" i="8"/>
  <c r="BK93" i="9"/>
  <c r="BK693" i="2"/>
  <c r="BK185" i="2"/>
  <c r="J1123" i="2"/>
  <c r="BK1053" i="2"/>
  <c r="J909" i="2"/>
  <c r="BK531" i="2"/>
  <c r="BK250" i="2"/>
  <c r="BK1030" i="2"/>
  <c r="BK484" i="2"/>
  <c r="BK983" i="2"/>
  <c r="BK564" i="2"/>
  <c r="BK290" i="2"/>
  <c r="J1143" i="2"/>
  <c r="BK1064" i="2"/>
  <c r="J932" i="2"/>
  <c r="BK569" i="2"/>
  <c r="J235" i="2"/>
  <c r="J810" i="2"/>
  <c r="J525" i="2"/>
  <c r="BK337" i="2"/>
  <c r="BK184" i="3"/>
  <c r="BK114" i="3"/>
  <c r="J186" i="3"/>
  <c r="J142" i="3"/>
  <c r="J152" i="3"/>
  <c r="BK104" i="3"/>
  <c r="J103" i="3"/>
  <c r="J174" i="4"/>
  <c r="BK101" i="4"/>
  <c r="BK98" i="4"/>
  <c r="J117" i="4"/>
  <c r="J118" i="4"/>
  <c r="BK93" i="5"/>
  <c r="BK85" i="6"/>
  <c r="J173" i="6"/>
  <c r="J155" i="6"/>
  <c r="J133" i="6"/>
  <c r="BK120" i="7"/>
  <c r="J99" i="7"/>
  <c r="BK132" i="7"/>
  <c r="J125" i="7"/>
  <c r="BK139" i="7"/>
  <c r="J93" i="8"/>
  <c r="BK112" i="9"/>
  <c r="BK930" i="2"/>
  <c r="J484" i="2"/>
  <c r="BK1207" i="2"/>
  <c r="J1054" i="2"/>
  <c r="BK888" i="2"/>
  <c r="BK584" i="2"/>
  <c r="J113" i="2"/>
  <c r="J1034" i="2"/>
  <c r="J895" i="2"/>
  <c r="J445" i="2"/>
  <c r="BK949" i="2"/>
  <c r="J420" i="2"/>
  <c r="J250" i="2"/>
  <c r="BK1131" i="2"/>
  <c r="J1026" i="2"/>
  <c r="BK941" i="2"/>
  <c r="J682" i="2"/>
  <c r="J104" i="3"/>
  <c r="BK177" i="3"/>
  <c r="J182" i="3"/>
  <c r="BK158" i="3"/>
  <c r="BK188" i="4"/>
  <c r="BK139" i="4"/>
  <c r="BK156" i="4"/>
  <c r="BK136" i="4"/>
  <c r="J105" i="4"/>
  <c r="BK161" i="6"/>
  <c r="BK159" i="6"/>
  <c r="J164" i="6"/>
  <c r="BK169" i="6"/>
  <c r="BK146" i="6"/>
  <c r="BK149" i="6"/>
  <c r="J129" i="7"/>
  <c r="BK107" i="7"/>
  <c r="BK98" i="7"/>
  <c r="BK106" i="7"/>
  <c r="J104" i="8"/>
  <c r="BK107" i="8"/>
  <c r="BK103" i="9"/>
  <c r="BK898" i="2"/>
  <c r="BK513" i="2"/>
  <c r="BK1206" i="2"/>
  <c r="BK1159" i="2"/>
  <c r="J1076" i="2"/>
  <c r="BK932" i="2"/>
  <c r="J818" i="2"/>
  <c r="BK401" i="2"/>
  <c r="J1066" i="2"/>
  <c r="BK1005" i="2"/>
  <c r="J408" i="2"/>
  <c r="BK192" i="3"/>
  <c r="J177" i="3"/>
  <c r="BK146" i="3"/>
  <c r="BK145" i="3"/>
  <c r="BK160" i="3"/>
  <c r="J171" i="4"/>
  <c r="J148" i="4"/>
  <c r="BK160" i="4"/>
  <c r="J109" i="4"/>
  <c r="BK104" i="4"/>
  <c r="J104" i="5"/>
  <c r="J162" i="6"/>
  <c r="BK182" i="6"/>
  <c r="BK181" i="6"/>
  <c r="J154" i="6"/>
  <c r="J135" i="6"/>
  <c r="BK153" i="6"/>
  <c r="J132" i="7"/>
  <c r="BK114" i="7"/>
  <c r="J135" i="7"/>
  <c r="BK111" i="7"/>
  <c r="J88" i="8"/>
  <c r="J96" i="8"/>
  <c r="J95" i="9"/>
  <c r="J928" i="2"/>
  <c r="J502" i="2"/>
  <c r="BK396" i="2"/>
  <c r="BK157" i="2"/>
  <c r="BK1129" i="2"/>
  <c r="J1074" i="2"/>
  <c r="BK1043" i="2"/>
  <c r="BK852" i="2"/>
  <c r="BK518" i="2"/>
  <c r="J248" i="2"/>
  <c r="BK1089" i="2"/>
  <c r="J1028" i="2"/>
  <c r="J771" i="2"/>
  <c r="J187" i="2"/>
  <c r="J858" i="2"/>
  <c r="J461" i="2"/>
  <c r="J157" i="2"/>
  <c r="BK1067" i="2"/>
  <c r="BK1018" i="2"/>
  <c r="BK733" i="2"/>
  <c r="J605" i="2"/>
  <c r="J290" i="2"/>
  <c r="J903" i="2"/>
  <c r="BK496" i="2"/>
  <c r="BK238" i="2"/>
  <c r="BK163" i="3"/>
  <c r="BK187" i="3"/>
  <c r="BK133" i="3"/>
  <c r="BK173" i="3"/>
  <c r="J114" i="3"/>
  <c r="J190" i="4"/>
  <c r="J154" i="4"/>
  <c r="J150" i="4"/>
  <c r="J129" i="4"/>
  <c r="BK88" i="5"/>
  <c r="BK114" i="6"/>
  <c r="BK158" i="6"/>
  <c r="BK173" i="6"/>
  <c r="BK151" i="6"/>
  <c r="BK174" i="6"/>
  <c r="J85" i="6"/>
  <c r="BK100" i="7"/>
  <c r="J112" i="7"/>
  <c r="BK98" i="8"/>
  <c r="BK123" i="8"/>
  <c r="J88" i="9"/>
  <c r="J719" i="2"/>
  <c r="BK477" i="2"/>
  <c r="AS54" i="1"/>
  <c r="J779" i="2"/>
  <c r="BK182" i="2"/>
  <c r="BK1056" i="2"/>
  <c r="J888" i="2"/>
  <c r="BK599" i="2"/>
  <c r="J140" i="2"/>
  <c r="BK605" i="2"/>
  <c r="BK295" i="2"/>
  <c r="BK1148" i="2"/>
  <c r="BK1036" i="2"/>
  <c r="J980" i="2"/>
  <c r="BK566" i="2"/>
  <c r="BK256" i="2"/>
  <c r="J812" i="2"/>
  <c r="J593" i="2"/>
  <c r="BK226" i="2"/>
  <c r="J151" i="3"/>
  <c r="BK168" i="3"/>
  <c r="BK143" i="3"/>
  <c r="J165" i="3"/>
  <c r="BK102" i="3"/>
  <c r="BK126" i="3"/>
  <c r="BK162" i="4"/>
  <c r="BK187" i="4"/>
  <c r="BK172" i="4"/>
  <c r="BK164" i="4"/>
  <c r="BK138" i="4"/>
  <c r="J125" i="4"/>
  <c r="BK105" i="5"/>
  <c r="BK165" i="6"/>
  <c r="J152" i="6"/>
  <c r="J174" i="6"/>
  <c r="J92" i="6"/>
  <c r="J142" i="6"/>
  <c r="J144" i="6"/>
  <c r="J111" i="7"/>
  <c r="J123" i="7"/>
  <c r="BK123" i="7"/>
  <c r="BK113" i="7"/>
  <c r="J95" i="8"/>
  <c r="BK96" i="8"/>
  <c r="J915" i="2"/>
  <c r="J575" i="2"/>
  <c r="J240" i="2"/>
  <c r="J1137" i="2"/>
  <c r="BK1066" i="2"/>
  <c r="BK1017" i="2"/>
  <c r="BK793" i="2"/>
  <c r="J253" i="2"/>
  <c r="BK1112" i="2"/>
  <c r="BK1037" i="2"/>
  <c r="J826" i="2"/>
  <c r="J360" i="2"/>
  <c r="J830" i="2"/>
  <c r="J415" i="2"/>
  <c r="BK192" i="2"/>
  <c r="BK1134" i="2"/>
  <c r="BK1034" i="2"/>
  <c r="BK786" i="2"/>
  <c r="BK442" i="2"/>
  <c r="J133" i="2"/>
  <c r="J813" i="2"/>
  <c r="J722" i="2"/>
  <c r="BK346" i="2"/>
  <c r="BK154" i="3"/>
  <c r="J127" i="3"/>
  <c r="J148" i="3"/>
  <c r="J149" i="3"/>
  <c r="J138" i="3"/>
  <c r="J182" i="4"/>
  <c r="BK125" i="4"/>
  <c r="J127" i="4"/>
  <c r="J153" i="4"/>
  <c r="BK105" i="4"/>
  <c r="BK103" i="5"/>
  <c r="J160" i="6"/>
  <c r="BK139" i="6"/>
  <c r="J88" i="6"/>
  <c r="J117" i="6"/>
  <c r="J109" i="6"/>
  <c r="J170" i="6"/>
  <c r="J124" i="7"/>
  <c r="J92" i="7"/>
  <c r="J127" i="7"/>
  <c r="BK116" i="8"/>
  <c r="BK89" i="8"/>
  <c r="J90" i="8"/>
  <c r="J781" i="2"/>
  <c r="J487" i="2"/>
  <c r="J1193" i="2"/>
  <c r="J1134" i="2"/>
  <c r="J1060" i="2"/>
  <c r="J938" i="2"/>
  <c r="J733" i="2"/>
  <c r="J189" i="2"/>
  <c r="J1099" i="2"/>
  <c r="BK1023" i="2"/>
  <c r="BK889" i="2"/>
  <c r="BK631" i="2"/>
  <c r="BK837" i="2"/>
  <c r="BK434" i="2"/>
  <c r="BK207" i="2"/>
  <c r="BK1092" i="2"/>
  <c r="BK1029" i="2"/>
  <c r="BK804" i="2"/>
  <c r="BK614" i="2"/>
  <c r="BK248" i="2"/>
  <c r="J987" i="2"/>
  <c r="J735" i="2"/>
  <c r="J307" i="2"/>
  <c r="BK140" i="2"/>
  <c r="BK94" i="3"/>
  <c r="J95" i="3"/>
  <c r="BK128" i="3"/>
  <c r="J143" i="3"/>
  <c r="BK95" i="3"/>
  <c r="J176" i="4"/>
  <c r="J188" i="4"/>
  <c r="J193" i="4"/>
  <c r="BK201" i="4"/>
  <c r="BK154" i="4"/>
  <c r="J194" i="4"/>
  <c r="J94" i="5"/>
  <c r="J95" i="5"/>
  <c r="BK143" i="6"/>
  <c r="BK186" i="6"/>
  <c r="J105" i="6"/>
  <c r="BK86" i="6"/>
  <c r="J161" i="6"/>
  <c r="J137" i="7"/>
  <c r="J114" i="7"/>
  <c r="BK140" i="7"/>
  <c r="BK136" i="7"/>
  <c r="J115" i="7"/>
  <c r="J113" i="8"/>
  <c r="J118" i="8"/>
  <c r="BK1009" i="2"/>
  <c r="BK618" i="2"/>
  <c r="BK366" i="2"/>
  <c r="J1182" i="2"/>
  <c r="J1120" i="2"/>
  <c r="J1037" i="2"/>
  <c r="BK748" i="2"/>
  <c r="J175" i="2"/>
  <c r="J1092" i="2"/>
  <c r="BK1022" i="2"/>
  <c r="BK470" i="2"/>
  <c r="BK204" i="2"/>
  <c r="BK779" i="2"/>
  <c r="BK189" i="2"/>
  <c r="J1072" i="2"/>
  <c r="J997" i="2"/>
  <c r="J649" i="2"/>
  <c r="BK452" i="2"/>
  <c r="BK1217" i="2"/>
  <c r="BK660" i="2"/>
  <c r="J472" i="2"/>
  <c r="BK287" i="2"/>
  <c r="BK185" i="3"/>
  <c r="BK181" i="3"/>
  <c r="BK193" i="3"/>
  <c r="BK123" i="3"/>
  <c r="J155" i="3"/>
  <c r="BK136" i="3"/>
  <c r="BK140" i="4"/>
  <c r="J152" i="4"/>
  <c r="BK180" i="4"/>
  <c r="J192" i="4"/>
  <c r="J95" i="4"/>
  <c r="BK96" i="5"/>
  <c r="J100" i="6"/>
  <c r="J108" i="6"/>
  <c r="J119" i="6"/>
  <c r="J121" i="6"/>
  <c r="J129" i="6"/>
  <c r="BK99" i="6"/>
  <c r="J90" i="7"/>
  <c r="BK141" i="7"/>
  <c r="J142" i="7"/>
  <c r="J126" i="7"/>
  <c r="J115" i="8"/>
  <c r="BK100" i="8"/>
  <c r="BK985" i="2"/>
  <c r="BK572" i="2"/>
  <c r="BK1187" i="2"/>
  <c r="J1104" i="2"/>
  <c r="J1048" i="2"/>
  <c r="BK730" i="2"/>
  <c r="J556" i="2"/>
  <c r="BK390" i="2"/>
  <c r="BK318" i="2"/>
  <c r="BK179" i="2"/>
  <c r="J1126" i="2"/>
  <c r="BK1072" i="2"/>
  <c r="J1053" i="2"/>
  <c r="J1044" i="2"/>
  <c r="J1020" i="2"/>
  <c r="BK903" i="2"/>
  <c r="J452" i="2"/>
  <c r="BK138" i="2"/>
  <c r="J804" i="2"/>
  <c r="BK432" i="2"/>
  <c r="BK213" i="2"/>
  <c r="J1157" i="2"/>
  <c r="BK1027" i="2"/>
  <c r="BK812" i="2"/>
  <c r="J679" i="2"/>
  <c r="BK408" i="2"/>
  <c r="J238" i="2"/>
  <c r="BK691" i="2"/>
  <c r="BK546" i="2"/>
  <c r="BK341" i="2"/>
  <c r="J133" i="3"/>
  <c r="J185" i="3"/>
  <c r="J139" i="3"/>
  <c r="BK125" i="3"/>
  <c r="BK142" i="3"/>
  <c r="J155" i="4"/>
  <c r="BK117" i="4"/>
  <c r="BK194" i="4"/>
  <c r="BK121" i="4"/>
  <c r="J116" i="4"/>
  <c r="BK102" i="6"/>
  <c r="BK97" i="6"/>
  <c r="J130" i="6"/>
  <c r="BK164" i="6"/>
  <c r="J138" i="6"/>
  <c r="J103" i="7"/>
  <c r="J160" i="7"/>
  <c r="J140" i="7"/>
  <c r="J89" i="7"/>
  <c r="BK113" i="8"/>
  <c r="J102" i="8"/>
  <c r="BK90" i="9"/>
  <c r="BK989" i="2"/>
  <c r="BK735" i="2"/>
  <c r="BK1166" i="2"/>
  <c r="BK912" i="2"/>
  <c r="BK634" i="2"/>
  <c r="BK271" i="2"/>
  <c r="BK1108" i="2"/>
  <c r="J1033" i="2"/>
  <c r="BK649" i="2"/>
  <c r="J149" i="2"/>
  <c r="BK823" i="2"/>
  <c r="BK431" i="2"/>
  <c r="BK1212" i="2"/>
  <c r="BK1061" i="2"/>
  <c r="BK1032" i="2"/>
  <c r="BK865" i="2"/>
  <c r="BK670" i="2"/>
  <c r="BK394" i="2"/>
  <c r="BK127" i="2"/>
  <c r="BK783" i="2"/>
  <c r="BK449" i="2"/>
  <c r="J116" i="2"/>
  <c r="BK100" i="3"/>
  <c r="BK106" i="3"/>
  <c r="BK186" i="3"/>
  <c r="BK103" i="3"/>
  <c r="BK131" i="3"/>
  <c r="J142" i="4"/>
  <c r="J163" i="4"/>
  <c r="J185" i="4"/>
  <c r="J200" i="4"/>
  <c r="BK161" i="4"/>
  <c r="J180" i="4"/>
  <c r="BK104" i="5"/>
  <c r="BK154" i="6"/>
  <c r="BK185" i="6"/>
  <c r="J111" i="6"/>
  <c r="BK98" i="6"/>
  <c r="J128" i="7"/>
  <c r="J143" i="7"/>
  <c r="J146" i="7"/>
  <c r="BK163" i="7"/>
  <c r="BK112" i="7"/>
  <c r="BK115" i="8"/>
  <c r="BK111" i="8"/>
  <c r="J964" i="2"/>
  <c r="BK809" i="2"/>
  <c r="J496" i="2"/>
  <c r="J256" i="2"/>
  <c r="J1061" i="2"/>
  <c r="J954" i="2"/>
  <c r="J513" i="2"/>
  <c r="J265" i="2"/>
  <c r="J1111" i="2"/>
  <c r="J1067" i="2"/>
  <c r="J1032" i="2"/>
  <c r="BK662" i="2"/>
  <c r="BK245" i="2"/>
  <c r="BK815" i="2"/>
  <c r="BK422" i="2"/>
  <c r="J197" i="2"/>
  <c r="J1042" i="2"/>
  <c r="J738" i="2"/>
  <c r="BK487" i="2"/>
  <c r="J1217" i="2"/>
  <c r="BK771" i="2"/>
  <c r="J516" i="2"/>
  <c r="BK360" i="2"/>
  <c r="BK171" i="3"/>
  <c r="J118" i="3"/>
  <c r="J183" i="3"/>
  <c r="BK137" i="3"/>
  <c r="J147" i="3"/>
  <c r="BK176" i="3"/>
  <c r="BK99" i="3"/>
  <c r="BK167" i="4"/>
  <c r="J146" i="4"/>
  <c r="BK189" i="4"/>
  <c r="BK145" i="4"/>
  <c r="BK196" i="4"/>
  <c r="J91" i="5"/>
  <c r="J139" i="6"/>
  <c r="BK133" i="6"/>
  <c r="J141" i="6"/>
  <c r="BK125" i="6"/>
  <c r="J169" i="6"/>
  <c r="BK104" i="6"/>
  <c r="BK124" i="7"/>
  <c r="BK142" i="7"/>
  <c r="BK102" i="7"/>
  <c r="BK119" i="8"/>
  <c r="J119" i="8"/>
  <c r="BK108" i="8"/>
  <c r="J97" i="9"/>
  <c r="BK830" i="2"/>
  <c r="BK481" i="2"/>
  <c r="J1173" i="2"/>
  <c r="BK1079" i="2"/>
  <c r="BK968" i="2"/>
  <c r="BK746" i="2"/>
  <c r="BK370" i="2"/>
  <c r="BK1200" i="2"/>
  <c r="J1049" i="2"/>
  <c r="J1005" i="2"/>
  <c r="J664" i="2"/>
  <c r="J229" i="2"/>
  <c r="BK722" i="2"/>
  <c r="J245" i="2"/>
  <c r="J1189" i="2"/>
  <c r="BK1049" i="2"/>
  <c r="BK934" i="2"/>
  <c r="BK709" i="2"/>
  <c r="BK298" i="2"/>
  <c r="J966" i="2"/>
  <c r="BK640" i="2"/>
  <c r="J295" i="2"/>
  <c r="J178" i="3"/>
  <c r="J112" i="3"/>
  <c r="J187" i="3"/>
  <c r="BK101" i="3"/>
  <c r="BK182" i="3"/>
  <c r="BK197" i="4"/>
  <c r="J136" i="4"/>
  <c r="BK93" i="4"/>
  <c r="J140" i="4"/>
  <c r="J161" i="4"/>
  <c r="BK92" i="5"/>
  <c r="BK176" i="6"/>
  <c r="BK177" i="6"/>
  <c r="J94" i="6"/>
  <c r="J157" i="6"/>
  <c r="J156" i="6"/>
  <c r="J150" i="6"/>
  <c r="J158" i="7"/>
  <c r="J136" i="7"/>
  <c r="J148" i="7"/>
  <c r="BK130" i="7"/>
  <c r="J130" i="7"/>
  <c r="J111" i="8"/>
  <c r="BK90" i="8"/>
  <c r="BK106" i="9"/>
  <c r="J724" i="2"/>
  <c r="J439" i="2"/>
  <c r="BK1063" i="2"/>
  <c r="J1031" i="2"/>
  <c r="BK654" i="2"/>
  <c r="J337" i="2"/>
  <c r="BK1062" i="2"/>
  <c r="J1018" i="2"/>
  <c r="BK754" i="2"/>
  <c r="J301" i="2"/>
  <c r="J809" i="2"/>
  <c r="BK334" i="2"/>
  <c r="BK1208" i="2"/>
  <c r="J1038" i="2"/>
  <c r="BK909" i="2"/>
  <c r="BK667" i="2"/>
  <c r="BK385" i="2"/>
  <c r="BK1013" i="2"/>
  <c r="BK682" i="2"/>
  <c r="BK356" i="2"/>
  <c r="J192" i="2"/>
  <c r="J156" i="3"/>
  <c r="BK157" i="3"/>
  <c r="BK180" i="3"/>
  <c r="J94" i="3"/>
  <c r="J137" i="3"/>
  <c r="BK151" i="3"/>
  <c r="J156" i="4"/>
  <c r="BK158" i="4"/>
  <c r="J135" i="4"/>
  <c r="J196" i="4"/>
  <c r="J201" i="4"/>
  <c r="BK95" i="4"/>
  <c r="J87" i="5"/>
  <c r="J171" i="6"/>
  <c r="BK112" i="6"/>
  <c r="BK93" i="6"/>
  <c r="BK127" i="6"/>
  <c r="J126" i="6"/>
  <c r="BK117" i="6"/>
  <c r="J123" i="6"/>
  <c r="BK88" i="7"/>
  <c r="BK115" i="7"/>
  <c r="J98" i="7"/>
  <c r="J105" i="7"/>
  <c r="J103" i="8"/>
  <c r="J100" i="8"/>
  <c r="J112" i="9"/>
  <c r="J796" i="2"/>
  <c r="J268" i="2"/>
  <c r="BK1111" i="2"/>
  <c r="J1030" i="2"/>
  <c r="BK781" i="2"/>
  <c r="J341" i="2"/>
  <c r="BK1182" i="2"/>
  <c r="BK1057" i="2"/>
  <c r="BK796" i="2"/>
  <c r="BK167" i="2"/>
  <c r="J677" i="2"/>
  <c r="BK133" i="2"/>
  <c r="J1083" i="2"/>
  <c r="J1017" i="2"/>
  <c r="BK719" i="2"/>
  <c r="J528" i="2"/>
  <c r="J280" i="2"/>
  <c r="J929" i="2"/>
  <c r="J702" i="2"/>
  <c r="J584" i="2"/>
  <c r="BK406" i="2"/>
  <c r="J202" i="2"/>
  <c r="J153" i="3"/>
  <c r="BK139" i="3"/>
  <c r="J145" i="3"/>
  <c r="BK111" i="3"/>
  <c r="J106" i="3"/>
  <c r="J198" i="4"/>
  <c r="BK144" i="4"/>
  <c r="BK159" i="4"/>
  <c r="BK169" i="4"/>
  <c r="BK163" i="4"/>
  <c r="BK119" i="4"/>
  <c r="J101" i="5"/>
  <c r="J180" i="6"/>
  <c r="BK180" i="6"/>
  <c r="J102" i="6"/>
  <c r="BK162" i="6"/>
  <c r="BK124" i="6"/>
  <c r="BK126" i="7"/>
  <c r="BK117" i="7"/>
  <c r="BK104" i="7"/>
  <c r="J95" i="7"/>
  <c r="J92" i="8"/>
  <c r="J106" i="9"/>
  <c r="BK727" i="2"/>
  <c r="BK307" i="2"/>
  <c r="J1140" i="2"/>
  <c r="J1057" i="2"/>
  <c r="BK1021" i="2"/>
  <c r="BK593" i="2"/>
  <c r="BK472" i="2"/>
  <c r="BK363" i="2"/>
  <c r="BK234" i="2"/>
  <c r="BK1204" i="2"/>
  <c r="J1102" i="2"/>
  <c r="J1025" i="2"/>
  <c r="J951" i="2"/>
  <c r="J684" i="2"/>
  <c r="BK587" i="2"/>
  <c r="J370" i="2"/>
  <c r="J226" i="2"/>
  <c r="BK911" i="2"/>
  <c r="J561" i="2"/>
  <c r="J142" i="2"/>
  <c r="BK1104" i="2"/>
  <c r="J1023" i="2"/>
  <c r="BK626" i="2"/>
  <c r="J130" i="2"/>
  <c r="BK818" i="2"/>
  <c r="J654" i="2"/>
  <c r="BK425" i="2"/>
  <c r="J204" i="2"/>
  <c r="BK144" i="3"/>
  <c r="J154" i="3"/>
  <c r="J172" i="3"/>
  <c r="J194" i="3"/>
  <c r="BK110" i="3"/>
  <c r="BK191" i="4"/>
  <c r="J138" i="4"/>
  <c r="J97" i="4"/>
  <c r="J159" i="4"/>
  <c r="BK185" i="4"/>
  <c r="J102" i="5"/>
  <c r="J88" i="5"/>
  <c r="BK166" i="6"/>
  <c r="BK147" i="6"/>
  <c r="J127" i="6"/>
  <c r="J177" i="6"/>
  <c r="J96" i="6"/>
  <c r="BK148" i="7"/>
  <c r="BK137" i="7"/>
  <c r="J116" i="7"/>
  <c r="J159" i="7"/>
  <c r="BK103" i="8"/>
  <c r="J87" i="8"/>
  <c r="BK88" i="9"/>
  <c r="T112" i="2" l="1"/>
  <c r="P186" i="2"/>
  <c r="BK369" i="2"/>
  <c r="J369" i="2"/>
  <c r="J66" i="2" s="1"/>
  <c r="T369" i="2"/>
  <c r="P673" i="2"/>
  <c r="P726" i="2"/>
  <c r="R795" i="2"/>
  <c r="T897" i="2"/>
  <c r="R914" i="2"/>
  <c r="BK1004" i="2"/>
  <c r="J1004" i="2" s="1"/>
  <c r="J79" i="2" s="1"/>
  <c r="R1052" i="2"/>
  <c r="P1078" i="2"/>
  <c r="T1101" i="2"/>
  <c r="T1142" i="2"/>
  <c r="P1192" i="2"/>
  <c r="T1203" i="2"/>
  <c r="T1213" i="2"/>
  <c r="T92" i="3"/>
  <c r="T91" i="3"/>
  <c r="P105" i="3"/>
  <c r="P109" i="3"/>
  <c r="T132" i="3"/>
  <c r="P170" i="3"/>
  <c r="T179" i="3"/>
  <c r="BK88" i="4"/>
  <c r="J88" i="4"/>
  <c r="J61" i="4"/>
  <c r="BK100" i="4"/>
  <c r="J100" i="4" s="1"/>
  <c r="J62" i="4" s="1"/>
  <c r="R111" i="4"/>
  <c r="R123" i="4"/>
  <c r="T137" i="4"/>
  <c r="P90" i="5"/>
  <c r="P89" i="5"/>
  <c r="P84" i="6"/>
  <c r="P83" i="6" s="1"/>
  <c r="AU59" i="1" s="1"/>
  <c r="T84" i="6"/>
  <c r="BK179" i="6"/>
  <c r="J179" i="6"/>
  <c r="J62" i="6"/>
  <c r="P184" i="6"/>
  <c r="P86" i="7"/>
  <c r="P119" i="7"/>
  <c r="BK138" i="7"/>
  <c r="J138" i="7" s="1"/>
  <c r="J62" i="7" s="1"/>
  <c r="R138" i="7"/>
  <c r="R147" i="7"/>
  <c r="BK152" i="7"/>
  <c r="J152" i="7"/>
  <c r="J64" i="7"/>
  <c r="BK156" i="7"/>
  <c r="J156" i="7" s="1"/>
  <c r="J65" i="7" s="1"/>
  <c r="R156" i="7"/>
  <c r="R101" i="8"/>
  <c r="P112" i="2"/>
  <c r="BK210" i="2"/>
  <c r="J210" i="2"/>
  <c r="J63" i="2"/>
  <c r="P369" i="2"/>
  <c r="R369" i="2"/>
  <c r="BK673" i="2"/>
  <c r="J673" i="2" s="1"/>
  <c r="J71" i="2" s="1"/>
  <c r="P737" i="2"/>
  <c r="R737" i="2"/>
  <c r="BK790" i="2"/>
  <c r="J790" i="2"/>
  <c r="J74" i="2"/>
  <c r="R790" i="2"/>
  <c r="BK897" i="2"/>
  <c r="J897" i="2"/>
  <c r="J76" i="2"/>
  <c r="P940" i="2"/>
  <c r="T1004" i="2"/>
  <c r="R1078" i="2"/>
  <c r="BK1119" i="2"/>
  <c r="J1119" i="2" s="1"/>
  <c r="J83" i="2" s="1"/>
  <c r="R1119" i="2"/>
  <c r="BK1192" i="2"/>
  <c r="J1192" i="2" s="1"/>
  <c r="J86" i="2" s="1"/>
  <c r="P1203" i="2"/>
  <c r="P1213" i="2"/>
  <c r="BK92" i="3"/>
  <c r="J92" i="3"/>
  <c r="J61" i="3"/>
  <c r="R97" i="3"/>
  <c r="T105" i="3"/>
  <c r="P119" i="3"/>
  <c r="R119" i="3"/>
  <c r="BK162" i="3"/>
  <c r="J162" i="3" s="1"/>
  <c r="J68" i="3" s="1"/>
  <c r="BK170" i="3"/>
  <c r="J170" i="3"/>
  <c r="J69" i="3" s="1"/>
  <c r="R179" i="3"/>
  <c r="P88" i="4"/>
  <c r="R100" i="4"/>
  <c r="P111" i="4"/>
  <c r="P123" i="4"/>
  <c r="BK137" i="4"/>
  <c r="J137" i="4"/>
  <c r="J65" i="4" s="1"/>
  <c r="BK168" i="4"/>
  <c r="J168" i="4"/>
  <c r="J66" i="4"/>
  <c r="R168" i="4"/>
  <c r="R90" i="5"/>
  <c r="R89" i="5"/>
  <c r="R89" i="6"/>
  <c r="BK184" i="6"/>
  <c r="J184" i="6"/>
  <c r="J63" i="6"/>
  <c r="P86" i="8"/>
  <c r="T101" i="8"/>
  <c r="BK112" i="2"/>
  <c r="J112" i="2"/>
  <c r="J61" i="2"/>
  <c r="P210" i="2"/>
  <c r="T306" i="2"/>
  <c r="T359" i="2"/>
  <c r="R498" i="2"/>
  <c r="BK659" i="2"/>
  <c r="J659" i="2"/>
  <c r="J68" i="2"/>
  <c r="R659" i="2"/>
  <c r="BK737" i="2"/>
  <c r="J737" i="2"/>
  <c r="J73" i="2"/>
  <c r="T737" i="2"/>
  <c r="P790" i="2"/>
  <c r="T790" i="2"/>
  <c r="BK940" i="2"/>
  <c r="J940" i="2"/>
  <c r="J78" i="2" s="1"/>
  <c r="R1004" i="2"/>
  <c r="T1052" i="2"/>
  <c r="P1101" i="2"/>
  <c r="P1142" i="2"/>
  <c r="R1184" i="2"/>
  <c r="R1203" i="2"/>
  <c r="P97" i="3"/>
  <c r="BK109" i="3"/>
  <c r="J109" i="3"/>
  <c r="J65" i="3"/>
  <c r="T109" i="3"/>
  <c r="P132" i="3"/>
  <c r="T162" i="3"/>
  <c r="P179" i="3"/>
  <c r="R88" i="4"/>
  <c r="P100" i="4"/>
  <c r="BK111" i="4"/>
  <c r="J111" i="4"/>
  <c r="J63" i="4"/>
  <c r="BK123" i="4"/>
  <c r="J123" i="4" s="1"/>
  <c r="J64" i="4" s="1"/>
  <c r="T123" i="4"/>
  <c r="R137" i="4"/>
  <c r="P168" i="4"/>
  <c r="BK90" i="5"/>
  <c r="J90" i="5"/>
  <c r="J63" i="5" s="1"/>
  <c r="T89" i="6"/>
  <c r="R184" i="6"/>
  <c r="BK119" i="7"/>
  <c r="J119" i="7" s="1"/>
  <c r="J61" i="7" s="1"/>
  <c r="R119" i="7"/>
  <c r="P138" i="7"/>
  <c r="BK147" i="7"/>
  <c r="J147" i="7"/>
  <c r="J63" i="7"/>
  <c r="P147" i="7"/>
  <c r="T147" i="7"/>
  <c r="P152" i="7"/>
  <c r="R152" i="7"/>
  <c r="T152" i="7"/>
  <c r="T85" i="7" s="1"/>
  <c r="P156" i="7"/>
  <c r="T156" i="7"/>
  <c r="T86" i="8"/>
  <c r="BK112" i="8"/>
  <c r="J112" i="8" s="1"/>
  <c r="J62" i="8" s="1"/>
  <c r="R92" i="9"/>
  <c r="R210" i="2"/>
  <c r="R306" i="2"/>
  <c r="R359" i="2"/>
  <c r="BK498" i="2"/>
  <c r="J498" i="2"/>
  <c r="J67" i="2" s="1"/>
  <c r="T673" i="2"/>
  <c r="R726" i="2"/>
  <c r="BK795" i="2"/>
  <c r="J795" i="2" s="1"/>
  <c r="J75" i="2" s="1"/>
  <c r="R897" i="2"/>
  <c r="T914" i="2"/>
  <c r="T940" i="2"/>
  <c r="P1052" i="2"/>
  <c r="T1078" i="2"/>
  <c r="P1119" i="2"/>
  <c r="T1119" i="2"/>
  <c r="BK1184" i="2"/>
  <c r="J1184" i="2"/>
  <c r="J85" i="2"/>
  <c r="T1184" i="2"/>
  <c r="BK1203" i="2"/>
  <c r="J1203" i="2"/>
  <c r="J87" i="2"/>
  <c r="R1213" i="2"/>
  <c r="P92" i="3"/>
  <c r="P91" i="3"/>
  <c r="BK105" i="3"/>
  <c r="J105" i="3" s="1"/>
  <c r="J64" i="3" s="1"/>
  <c r="R109" i="3"/>
  <c r="R132" i="3"/>
  <c r="R162" i="3"/>
  <c r="R170" i="3"/>
  <c r="T88" i="4"/>
  <c r="T100" i="4"/>
  <c r="T111" i="4"/>
  <c r="P137" i="4"/>
  <c r="T168" i="4"/>
  <c r="R85" i="5"/>
  <c r="R84" i="5" s="1"/>
  <c r="BK84" i="6"/>
  <c r="J84" i="6"/>
  <c r="J60" i="6"/>
  <c r="R84" i="6"/>
  <c r="T179" i="6"/>
  <c r="R86" i="7"/>
  <c r="R85" i="7"/>
  <c r="BK101" i="8"/>
  <c r="J101" i="8"/>
  <c r="J61" i="8"/>
  <c r="P112" i="8"/>
  <c r="P87" i="9"/>
  <c r="T87" i="9"/>
  <c r="T210" i="2"/>
  <c r="P306" i="2"/>
  <c r="P359" i="2"/>
  <c r="T498" i="2"/>
  <c r="P659" i="2"/>
  <c r="T659" i="2"/>
  <c r="BK726" i="2"/>
  <c r="J726" i="2"/>
  <c r="J72" i="2"/>
  <c r="P795" i="2"/>
  <c r="P897" i="2"/>
  <c r="P914" i="2"/>
  <c r="R940" i="2"/>
  <c r="BK1052" i="2"/>
  <c r="J1052" i="2" s="1"/>
  <c r="J80" i="2" s="1"/>
  <c r="BK1078" i="2"/>
  <c r="J1078" i="2"/>
  <c r="J81" i="2" s="1"/>
  <c r="BK1101" i="2"/>
  <c r="J1101" i="2"/>
  <c r="J82" i="2"/>
  <c r="R1142" i="2"/>
  <c r="R1192" i="2"/>
  <c r="BK97" i="3"/>
  <c r="J97" i="3"/>
  <c r="J63" i="3" s="1"/>
  <c r="R105" i="3"/>
  <c r="BK132" i="3"/>
  <c r="J132" i="3"/>
  <c r="J67" i="3" s="1"/>
  <c r="BK179" i="3"/>
  <c r="J179" i="3"/>
  <c r="J70" i="3"/>
  <c r="BK85" i="5"/>
  <c r="J85" i="5"/>
  <c r="J61" i="5"/>
  <c r="T90" i="5"/>
  <c r="T89" i="5" s="1"/>
  <c r="P89" i="6"/>
  <c r="P179" i="6"/>
  <c r="T184" i="6"/>
  <c r="BK86" i="7"/>
  <c r="BK85" i="7" s="1"/>
  <c r="J85" i="7" s="1"/>
  <c r="J59" i="7" s="1"/>
  <c r="J86" i="7"/>
  <c r="J60" i="7" s="1"/>
  <c r="T119" i="7"/>
  <c r="T138" i="7"/>
  <c r="R86" i="8"/>
  <c r="R85" i="8" s="1"/>
  <c r="R112" i="8"/>
  <c r="BK92" i="9"/>
  <c r="J92" i="9"/>
  <c r="J62" i="9" s="1"/>
  <c r="T92" i="9"/>
  <c r="R112" i="2"/>
  <c r="BK186" i="2"/>
  <c r="J186" i="2"/>
  <c r="J62" i="2"/>
  <c r="R186" i="2"/>
  <c r="R111" i="2" s="1"/>
  <c r="T186" i="2"/>
  <c r="BK306" i="2"/>
  <c r="J306" i="2"/>
  <c r="J64" i="2"/>
  <c r="BK359" i="2"/>
  <c r="J359" i="2"/>
  <c r="J65" i="2"/>
  <c r="P498" i="2"/>
  <c r="R673" i="2"/>
  <c r="T726" i="2"/>
  <c r="T795" i="2"/>
  <c r="BK914" i="2"/>
  <c r="J914" i="2" s="1"/>
  <c r="J77" i="2" s="1"/>
  <c r="P1004" i="2"/>
  <c r="R1101" i="2"/>
  <c r="BK1142" i="2"/>
  <c r="J1142" i="2"/>
  <c r="J84" i="2"/>
  <c r="P1184" i="2"/>
  <c r="T1192" i="2"/>
  <c r="BK1213" i="2"/>
  <c r="J1213" i="2"/>
  <c r="J90" i="2"/>
  <c r="R92" i="3"/>
  <c r="R91" i="3"/>
  <c r="T97" i="3"/>
  <c r="BK119" i="3"/>
  <c r="J119" i="3" s="1"/>
  <c r="J66" i="3" s="1"/>
  <c r="T119" i="3"/>
  <c r="P162" i="3"/>
  <c r="T170" i="3"/>
  <c r="P85" i="5"/>
  <c r="P84" i="5"/>
  <c r="T85" i="5"/>
  <c r="T84" i="5" s="1"/>
  <c r="BK89" i="6"/>
  <c r="J89" i="6"/>
  <c r="J61" i="6"/>
  <c r="R179" i="6"/>
  <c r="T86" i="7"/>
  <c r="BK86" i="8"/>
  <c r="J86" i="8" s="1"/>
  <c r="J60" i="8" s="1"/>
  <c r="P101" i="8"/>
  <c r="T112" i="8"/>
  <c r="BK87" i="9"/>
  <c r="R87" i="9"/>
  <c r="R86" i="9"/>
  <c r="R85" i="9"/>
  <c r="P92" i="9"/>
  <c r="BK1211" i="2"/>
  <c r="J1211" i="2"/>
  <c r="J89" i="2"/>
  <c r="BK669" i="2"/>
  <c r="J669" i="2"/>
  <c r="J69" i="2"/>
  <c r="BK122" i="8"/>
  <c r="J122" i="8" s="1"/>
  <c r="J64" i="8" s="1"/>
  <c r="BK120" i="8"/>
  <c r="J120" i="8"/>
  <c r="J63" i="8" s="1"/>
  <c r="BK105" i="9"/>
  <c r="J105" i="9"/>
  <c r="J63" i="9"/>
  <c r="BK124" i="8"/>
  <c r="J124" i="8"/>
  <c r="J65" i="8"/>
  <c r="BK108" i="9"/>
  <c r="J108" i="9" s="1"/>
  <c r="J64" i="9" s="1"/>
  <c r="BK111" i="9"/>
  <c r="J111" i="9"/>
  <c r="J65" i="9" s="1"/>
  <c r="J52" i="9"/>
  <c r="BE88" i="9"/>
  <c r="E48" i="9"/>
  <c r="F82" i="9"/>
  <c r="BE95" i="9"/>
  <c r="BE112" i="9"/>
  <c r="BE93" i="9"/>
  <c r="BE103" i="9"/>
  <c r="BE90" i="9"/>
  <c r="BE97" i="9"/>
  <c r="BE99" i="9"/>
  <c r="BE106" i="9"/>
  <c r="BE101" i="9"/>
  <c r="BE109" i="9"/>
  <c r="J81" i="8"/>
  <c r="BE89" i="8"/>
  <c r="BE95" i="8"/>
  <c r="BE97" i="8"/>
  <c r="BE113" i="8"/>
  <c r="BE96" i="8"/>
  <c r="BE103" i="8"/>
  <c r="BE114" i="8"/>
  <c r="BE123" i="8"/>
  <c r="E48" i="8"/>
  <c r="J55" i="8"/>
  <c r="BE87" i="8"/>
  <c r="BE88" i="8"/>
  <c r="BE92" i="8"/>
  <c r="BE111" i="8"/>
  <c r="BE118" i="8"/>
  <c r="J52" i="8"/>
  <c r="BE94" i="8"/>
  <c r="BE99" i="8"/>
  <c r="BE105" i="8"/>
  <c r="BE116" i="8"/>
  <c r="BE119" i="8"/>
  <c r="BE121" i="8"/>
  <c r="F55" i="8"/>
  <c r="BE90" i="8"/>
  <c r="BE91" i="8"/>
  <c r="BE98" i="8"/>
  <c r="BE102" i="8"/>
  <c r="BE104" i="8"/>
  <c r="BE106" i="8"/>
  <c r="BE108" i="8"/>
  <c r="BE110" i="8"/>
  <c r="BE115" i="8"/>
  <c r="BE125" i="8"/>
  <c r="BE93" i="8"/>
  <c r="BE100" i="8"/>
  <c r="BE107" i="8"/>
  <c r="BE109" i="8"/>
  <c r="BE117" i="8"/>
  <c r="J79" i="7"/>
  <c r="BE100" i="7"/>
  <c r="BE110" i="7"/>
  <c r="BE114" i="7"/>
  <c r="BE117" i="7"/>
  <c r="BE127" i="7"/>
  <c r="BE132" i="7"/>
  <c r="BE133" i="7"/>
  <c r="BE140" i="7"/>
  <c r="BE141" i="7"/>
  <c r="BE150" i="7"/>
  <c r="BE151" i="7"/>
  <c r="BE154" i="7"/>
  <c r="BK83" i="6"/>
  <c r="J83" i="6"/>
  <c r="J59" i="6"/>
  <c r="F55" i="7"/>
  <c r="BE97" i="7"/>
  <c r="BE103" i="7"/>
  <c r="BE143" i="7"/>
  <c r="BE149" i="7"/>
  <c r="BE155" i="7"/>
  <c r="BE157" i="7"/>
  <c r="BE158" i="7"/>
  <c r="BE161" i="7"/>
  <c r="BE163" i="7"/>
  <c r="J55" i="7"/>
  <c r="J81" i="7"/>
  <c r="BE90" i="7"/>
  <c r="BE91" i="7"/>
  <c r="BE99" i="7"/>
  <c r="BE101" i="7"/>
  <c r="BE105" i="7"/>
  <c r="BE107" i="7"/>
  <c r="BE108" i="7"/>
  <c r="BE115" i="7"/>
  <c r="BE122" i="7"/>
  <c r="BE124" i="7"/>
  <c r="BE126" i="7"/>
  <c r="BE135" i="7"/>
  <c r="BE137" i="7"/>
  <c r="BE159" i="7"/>
  <c r="BE88" i="7"/>
  <c r="BE89" i="7"/>
  <c r="BE93" i="7"/>
  <c r="BE102" i="7"/>
  <c r="BE111" i="7"/>
  <c r="BE118" i="7"/>
  <c r="BE131" i="7"/>
  <c r="BE134" i="7"/>
  <c r="BE139" i="7"/>
  <c r="BE146" i="7"/>
  <c r="BE160" i="7"/>
  <c r="BE162" i="7"/>
  <c r="E48" i="7"/>
  <c r="BE96" i="7"/>
  <c r="BE98" i="7"/>
  <c r="BE104" i="7"/>
  <c r="BE106" i="7"/>
  <c r="BE113" i="7"/>
  <c r="BE116" i="7"/>
  <c r="BE120" i="7"/>
  <c r="BE125" i="7"/>
  <c r="BE128" i="7"/>
  <c r="BE142" i="7"/>
  <c r="BE87" i="7"/>
  <c r="BE92" i="7"/>
  <c r="BE94" i="7"/>
  <c r="BE95" i="7"/>
  <c r="BE109" i="7"/>
  <c r="BE112" i="7"/>
  <c r="BE121" i="7"/>
  <c r="BE123" i="7"/>
  <c r="BE129" i="7"/>
  <c r="BE130" i="7"/>
  <c r="BE136" i="7"/>
  <c r="BE144" i="7"/>
  <c r="BE145" i="7"/>
  <c r="BE148" i="7"/>
  <c r="BE153" i="7"/>
  <c r="E48" i="6"/>
  <c r="J54" i="6"/>
  <c r="J77" i="6"/>
  <c r="BE90" i="6"/>
  <c r="BE91" i="6"/>
  <c r="BE94" i="6"/>
  <c r="BE100" i="6"/>
  <c r="BE102" i="6"/>
  <c r="BE103" i="6"/>
  <c r="BE112" i="6"/>
  <c r="BE120" i="6"/>
  <c r="BE127" i="6"/>
  <c r="BE128" i="6"/>
  <c r="BE134" i="6"/>
  <c r="BE137" i="6"/>
  <c r="BE140" i="6"/>
  <c r="BE143" i="6"/>
  <c r="BE147" i="6"/>
  <c r="BE152" i="6"/>
  <c r="BE154" i="6"/>
  <c r="BE159" i="6"/>
  <c r="BE175" i="6"/>
  <c r="BE88" i="6"/>
  <c r="BE97" i="6"/>
  <c r="BE115" i="6"/>
  <c r="BE121" i="6"/>
  <c r="BE141" i="6"/>
  <c r="BE145" i="6"/>
  <c r="BE160" i="6"/>
  <c r="BE166" i="6"/>
  <c r="BE183" i="6"/>
  <c r="BK89" i="5"/>
  <c r="J89" i="5"/>
  <c r="J62" i="5" s="1"/>
  <c r="F55" i="6"/>
  <c r="BE92" i="6"/>
  <c r="BE104" i="6"/>
  <c r="BE106" i="6"/>
  <c r="BE108" i="6"/>
  <c r="BE124" i="6"/>
  <c r="BE130" i="6"/>
  <c r="BE131" i="6"/>
  <c r="BE132" i="6"/>
  <c r="BE133" i="6"/>
  <c r="BE136" i="6"/>
  <c r="BE144" i="6"/>
  <c r="BE149" i="6"/>
  <c r="BE150" i="6"/>
  <c r="BE155" i="6"/>
  <c r="BE156" i="6"/>
  <c r="BE161" i="6"/>
  <c r="BE168" i="6"/>
  <c r="BE171" i="6"/>
  <c r="BE172" i="6"/>
  <c r="BE180" i="6"/>
  <c r="BE185" i="6"/>
  <c r="BE186" i="6"/>
  <c r="BK84" i="5"/>
  <c r="J84" i="5"/>
  <c r="J60" i="5"/>
  <c r="BE85" i="6"/>
  <c r="BE86" i="6"/>
  <c r="BE93" i="6"/>
  <c r="BE101" i="6"/>
  <c r="BE107" i="6"/>
  <c r="BE109" i="6"/>
  <c r="BE113" i="6"/>
  <c r="BE114" i="6"/>
  <c r="BE118" i="6"/>
  <c r="BE122" i="6"/>
  <c r="BE123" i="6"/>
  <c r="BE125" i="6"/>
  <c r="BE126" i="6"/>
  <c r="BE129" i="6"/>
  <c r="BE138" i="6"/>
  <c r="BE139" i="6"/>
  <c r="BE151" i="6"/>
  <c r="BE158" i="6"/>
  <c r="BE163" i="6"/>
  <c r="BE177" i="6"/>
  <c r="BE182" i="6"/>
  <c r="J55" i="6"/>
  <c r="BE96" i="6"/>
  <c r="BE110" i="6"/>
  <c r="BE111" i="6"/>
  <c r="BE135" i="6"/>
  <c r="BE142" i="6"/>
  <c r="BE148" i="6"/>
  <c r="BE157" i="6"/>
  <c r="BE162" i="6"/>
  <c r="BE165" i="6"/>
  <c r="BE169" i="6"/>
  <c r="BE170" i="6"/>
  <c r="BE176" i="6"/>
  <c r="BE87" i="6"/>
  <c r="BE95" i="6"/>
  <c r="BE98" i="6"/>
  <c r="BE99" i="6"/>
  <c r="BE105" i="6"/>
  <c r="BE116" i="6"/>
  <c r="BE117" i="6"/>
  <c r="BE119" i="6"/>
  <c r="BE146" i="6"/>
  <c r="BE153" i="6"/>
  <c r="BE164" i="6"/>
  <c r="BE167" i="6"/>
  <c r="BE173" i="6"/>
  <c r="BE174" i="6"/>
  <c r="BE178" i="6"/>
  <c r="BE181" i="6"/>
  <c r="J52" i="5"/>
  <c r="J54" i="5"/>
  <c r="BE87" i="5"/>
  <c r="BE92" i="5"/>
  <c r="BE93" i="5"/>
  <c r="BE94" i="5"/>
  <c r="F55" i="5"/>
  <c r="BE95" i="5"/>
  <c r="BE96" i="5"/>
  <c r="BE101" i="5"/>
  <c r="BE103" i="5"/>
  <c r="E73" i="5"/>
  <c r="BE86" i="5"/>
  <c r="BE88" i="5"/>
  <c r="BE91" i="5"/>
  <c r="BE98" i="5"/>
  <c r="BE99" i="5"/>
  <c r="BE102" i="5"/>
  <c r="BE104" i="5"/>
  <c r="BE105" i="5"/>
  <c r="J55" i="5"/>
  <c r="BE97" i="5"/>
  <c r="BE100" i="5"/>
  <c r="BE94" i="4"/>
  <c r="BE107" i="4"/>
  <c r="BE110" i="4"/>
  <c r="BE115" i="4"/>
  <c r="BE124" i="4"/>
  <c r="BE133" i="4"/>
  <c r="BE142" i="4"/>
  <c r="BE144" i="4"/>
  <c r="BE148" i="4"/>
  <c r="BE157" i="4"/>
  <c r="BE160" i="4"/>
  <c r="BE162" i="4"/>
  <c r="BE169" i="4"/>
  <c r="BE173" i="4"/>
  <c r="BE177" i="4"/>
  <c r="BE97" i="4"/>
  <c r="BE120" i="4"/>
  <c r="BE139" i="4"/>
  <c r="BE141" i="4"/>
  <c r="BE152" i="4"/>
  <c r="BE159" i="4"/>
  <c r="BE164" i="4"/>
  <c r="BE167" i="4"/>
  <c r="BE171" i="4"/>
  <c r="BE180" i="4"/>
  <c r="BE187" i="4"/>
  <c r="BE190" i="4"/>
  <c r="BE192" i="4"/>
  <c r="BE193" i="4"/>
  <c r="BE196" i="4"/>
  <c r="J52" i="4"/>
  <c r="E76" i="4"/>
  <c r="BE91" i="4"/>
  <c r="BE93" i="4"/>
  <c r="BE99" i="4"/>
  <c r="BE101" i="4"/>
  <c r="BE108" i="4"/>
  <c r="BE114" i="4"/>
  <c r="BE117" i="4"/>
  <c r="BE122" i="4"/>
  <c r="BE128" i="4"/>
  <c r="BE130" i="4"/>
  <c r="BE140" i="4"/>
  <c r="BE146" i="4"/>
  <c r="BE151" i="4"/>
  <c r="BE155" i="4"/>
  <c r="BE163" i="4"/>
  <c r="BE165" i="4"/>
  <c r="BE172" i="4"/>
  <c r="BE181" i="4"/>
  <c r="BE201" i="4"/>
  <c r="BE92" i="4"/>
  <c r="BE95" i="4"/>
  <c r="BE102" i="4"/>
  <c r="BE103" i="4"/>
  <c r="BE104" i="4"/>
  <c r="BE129" i="4"/>
  <c r="BE145" i="4"/>
  <c r="BE156" i="4"/>
  <c r="BE158" i="4"/>
  <c r="BE176" i="4"/>
  <c r="BE182" i="4"/>
  <c r="BE188" i="4"/>
  <c r="BE191" i="4"/>
  <c r="BE195" i="4"/>
  <c r="F55" i="4"/>
  <c r="BE89" i="4"/>
  <c r="BE96" i="4"/>
  <c r="BE109" i="4"/>
  <c r="BE112" i="4"/>
  <c r="BE116" i="4"/>
  <c r="BE125" i="4"/>
  <c r="BE126" i="4"/>
  <c r="BE127" i="4"/>
  <c r="BE131" i="4"/>
  <c r="BE136" i="4"/>
  <c r="BE143" i="4"/>
  <c r="BE149" i="4"/>
  <c r="BE150" i="4"/>
  <c r="BE185" i="4"/>
  <c r="BE197" i="4"/>
  <c r="BE200" i="4"/>
  <c r="BE98" i="4"/>
  <c r="BE105" i="4"/>
  <c r="BE106" i="4"/>
  <c r="BE113" i="4"/>
  <c r="BE118" i="4"/>
  <c r="BE119" i="4"/>
  <c r="BE121" i="4"/>
  <c r="BE135" i="4"/>
  <c r="BE138" i="4"/>
  <c r="BE147" i="4"/>
  <c r="BE153" i="4"/>
  <c r="BE154" i="4"/>
  <c r="BE161" i="4"/>
  <c r="BE174" i="4"/>
  <c r="BE189" i="4"/>
  <c r="BE194" i="4"/>
  <c r="BE198" i="4"/>
  <c r="J52" i="3"/>
  <c r="BE102" i="3"/>
  <c r="BE104" i="3"/>
  <c r="BE108" i="3"/>
  <c r="BE115" i="3"/>
  <c r="BE133" i="3"/>
  <c r="BE134" i="3"/>
  <c r="BE137" i="3"/>
  <c r="BE146" i="3"/>
  <c r="BE148" i="3"/>
  <c r="BE149" i="3"/>
  <c r="BE156" i="3"/>
  <c r="BE157" i="3"/>
  <c r="BE164" i="3"/>
  <c r="BE176" i="3"/>
  <c r="BE177" i="3"/>
  <c r="BE178" i="3"/>
  <c r="BE180" i="3"/>
  <c r="BE184" i="3"/>
  <c r="J55" i="3"/>
  <c r="J86" i="3"/>
  <c r="BE93" i="3"/>
  <c r="BE106" i="3"/>
  <c r="BE116" i="3"/>
  <c r="BE120" i="3"/>
  <c r="BE127" i="3"/>
  <c r="BE131" i="3"/>
  <c r="BE140" i="3"/>
  <c r="BE160" i="3"/>
  <c r="BE163" i="3"/>
  <c r="BE168" i="3"/>
  <c r="BE169" i="3"/>
  <c r="BE175" i="3"/>
  <c r="BE187" i="3"/>
  <c r="BE193" i="3"/>
  <c r="F55" i="3"/>
  <c r="BE95" i="3"/>
  <c r="BE99" i="3"/>
  <c r="BE103" i="3"/>
  <c r="BE110" i="3"/>
  <c r="BE113" i="3"/>
  <c r="BE118" i="3"/>
  <c r="BE122" i="3"/>
  <c r="BE125" i="3"/>
  <c r="BE129" i="3"/>
  <c r="BE130" i="3"/>
  <c r="BE136" i="3"/>
  <c r="BE141" i="3"/>
  <c r="BE144" i="3"/>
  <c r="BE147" i="3"/>
  <c r="BE151" i="3"/>
  <c r="BE159" i="3"/>
  <c r="BE161" i="3"/>
  <c r="BE165" i="3"/>
  <c r="BE166" i="3"/>
  <c r="BE171" i="3"/>
  <c r="BE174" i="3"/>
  <c r="BE185" i="3"/>
  <c r="BE191" i="3"/>
  <c r="BE192" i="3"/>
  <c r="BE181" i="3"/>
  <c r="BE182" i="3"/>
  <c r="BE94" i="3"/>
  <c r="BE98" i="3"/>
  <c r="BE100" i="3"/>
  <c r="BE101" i="3"/>
  <c r="BE107" i="3"/>
  <c r="BE112" i="3"/>
  <c r="BE114" i="3"/>
  <c r="BE123" i="3"/>
  <c r="BE124" i="3"/>
  <c r="BE126" i="3"/>
  <c r="BE138" i="3"/>
  <c r="BE142" i="3"/>
  <c r="BE145" i="3"/>
  <c r="BE153" i="3"/>
  <c r="BE154" i="3"/>
  <c r="BE155" i="3"/>
  <c r="BE158" i="3"/>
  <c r="BE172" i="3"/>
  <c r="BE173" i="3"/>
  <c r="BE186" i="3"/>
  <c r="BE190" i="3"/>
  <c r="BK111" i="2"/>
  <c r="J111" i="2"/>
  <c r="J60" i="2" s="1"/>
  <c r="E48" i="3"/>
  <c r="BE111" i="3"/>
  <c r="BE117" i="3"/>
  <c r="BE121" i="3"/>
  <c r="BE128" i="3"/>
  <c r="BE135" i="3"/>
  <c r="BE139" i="3"/>
  <c r="BE143" i="3"/>
  <c r="BE150" i="3"/>
  <c r="BE152" i="3"/>
  <c r="BE167" i="3"/>
  <c r="BE183" i="3"/>
  <c r="BE188" i="3"/>
  <c r="BE189" i="3"/>
  <c r="BE194" i="3"/>
  <c r="F55" i="2"/>
  <c r="J107" i="2"/>
  <c r="BE135" i="2"/>
  <c r="BE142" i="2"/>
  <c r="BE177" i="2"/>
  <c r="BE179" i="2"/>
  <c r="BE189" i="2"/>
  <c r="BE256" i="2"/>
  <c r="BE262" i="2"/>
  <c r="BE271" i="2"/>
  <c r="BE290" i="2"/>
  <c r="BE310" i="2"/>
  <c r="BE323" i="2"/>
  <c r="BE325" i="2"/>
  <c r="BE445" i="2"/>
  <c r="BE467" i="2"/>
  <c r="BE470" i="2"/>
  <c r="BE484" i="2"/>
  <c r="BE490" i="2"/>
  <c r="BE513" i="2"/>
  <c r="BE523" i="2"/>
  <c r="BE531" i="2"/>
  <c r="BE539" i="2"/>
  <c r="BE587" i="2"/>
  <c r="BE614" i="2"/>
  <c r="BE664" i="2"/>
  <c r="BE730" i="2"/>
  <c r="BE765" i="2"/>
  <c r="BE781" i="2"/>
  <c r="BE791" i="2"/>
  <c r="BE804" i="2"/>
  <c r="BE809" i="2"/>
  <c r="BE815" i="2"/>
  <c r="BE835" i="2"/>
  <c r="BE886" i="2"/>
  <c r="BE898" i="2"/>
  <c r="BE928" i="2"/>
  <c r="BE932" i="2"/>
  <c r="BE935" i="2"/>
  <c r="BE938" i="2"/>
  <c r="BE979" i="2"/>
  <c r="BE1014" i="2"/>
  <c r="J52" i="2"/>
  <c r="BE113" i="2"/>
  <c r="BE149" i="2"/>
  <c r="BE173" i="2"/>
  <c r="BE175" i="2"/>
  <c r="BE182" i="2"/>
  <c r="BE229" i="2"/>
  <c r="BE234" i="2"/>
  <c r="BE240" i="2"/>
  <c r="BE277" i="2"/>
  <c r="BE287" i="2"/>
  <c r="BE295" i="2"/>
  <c r="BE307" i="2"/>
  <c r="BE334" i="2"/>
  <c r="BE341" i="2"/>
  <c r="BE353" i="2"/>
  <c r="BE360" i="2"/>
  <c r="BE363" i="2"/>
  <c r="BE378" i="2"/>
  <c r="BE449" i="2"/>
  <c r="BE455" i="2"/>
  <c r="BE461" i="2"/>
  <c r="BE477" i="2"/>
  <c r="BE499" i="2"/>
  <c r="BE502" i="2"/>
  <c r="BE518" i="2"/>
  <c r="BE520" i="2"/>
  <c r="BE550" i="2"/>
  <c r="BE590" i="2"/>
  <c r="BE610" i="2"/>
  <c r="BE612" i="2"/>
  <c r="BE621" i="2"/>
  <c r="BE634" i="2"/>
  <c r="BE640" i="2"/>
  <c r="BE654" i="2"/>
  <c r="BE660" i="2"/>
  <c r="BE677" i="2"/>
  <c r="BE684" i="2"/>
  <c r="BE695" i="2"/>
  <c r="BE704" i="2"/>
  <c r="BE727" i="2"/>
  <c r="BE748" i="2"/>
  <c r="BE771" i="2"/>
  <c r="BE783" i="2"/>
  <c r="BE793" i="2"/>
  <c r="BE801" i="2"/>
  <c r="BE813" i="2"/>
  <c r="BE826" i="2"/>
  <c r="BE830" i="2"/>
  <c r="BE839" i="2"/>
  <c r="BE925" i="2"/>
  <c r="BE930" i="2"/>
  <c r="BE956" i="2"/>
  <c r="BE964" i="2"/>
  <c r="BE968" i="2"/>
  <c r="BE1022" i="2"/>
  <c r="BE1024" i="2"/>
  <c r="BE1028" i="2"/>
  <c r="BE1030" i="2"/>
  <c r="BE1031" i="2"/>
  <c r="BE1033" i="2"/>
  <c r="BE1035" i="2"/>
  <c r="BE1037" i="2"/>
  <c r="BE1038" i="2"/>
  <c r="BE1040" i="2"/>
  <c r="BE1042" i="2"/>
  <c r="BE1043" i="2"/>
  <c r="BE1048" i="2"/>
  <c r="BE1053" i="2"/>
  <c r="BE1054" i="2"/>
  <c r="BE1056" i="2"/>
  <c r="BE1057" i="2"/>
  <c r="BE1059" i="2"/>
  <c r="BE1062" i="2"/>
  <c r="BE1064" i="2"/>
  <c r="BE1066" i="2"/>
  <c r="BE1070" i="2"/>
  <c r="BE1071" i="2"/>
  <c r="BE1089" i="2"/>
  <c r="BE1099" i="2"/>
  <c r="BE1102" i="2"/>
  <c r="BE1106" i="2"/>
  <c r="BE1110" i="2"/>
  <c r="BE1115" i="2"/>
  <c r="BE1129" i="2"/>
  <c r="BE1131" i="2"/>
  <c r="BE1137" i="2"/>
  <c r="BE1140" i="2"/>
  <c r="BE1143" i="2"/>
  <c r="BE1145" i="2"/>
  <c r="BE1189" i="2"/>
  <c r="BE1193" i="2"/>
  <c r="BE1195" i="2"/>
  <c r="BE1208" i="2"/>
  <c r="BE1212" i="2"/>
  <c r="BE1214" i="2"/>
  <c r="E100" i="2"/>
  <c r="BE116" i="2"/>
  <c r="BE118" i="2"/>
  <c r="BE127" i="2"/>
  <c r="BE130" i="2"/>
  <c r="BE154" i="2"/>
  <c r="BE167" i="2"/>
  <c r="BE180" i="2"/>
  <c r="BE187" i="2"/>
  <c r="BE202" i="2"/>
  <c r="BE204" i="2"/>
  <c r="BE211" i="2"/>
  <c r="BE219" i="2"/>
  <c r="BE248" i="2"/>
  <c r="BE318" i="2"/>
  <c r="BE331" i="2"/>
  <c r="BE351" i="2"/>
  <c r="BE390" i="2"/>
  <c r="BE404" i="2"/>
  <c r="BE408" i="2"/>
  <c r="BE428" i="2"/>
  <c r="BE431" i="2"/>
  <c r="BE432" i="2"/>
  <c r="BE439" i="2"/>
  <c r="BE442" i="2"/>
  <c r="BE452" i="2"/>
  <c r="BE458" i="2"/>
  <c r="BE493" i="2"/>
  <c r="BE496" i="2"/>
  <c r="BE546" i="2"/>
  <c r="BE566" i="2"/>
  <c r="BE569" i="2"/>
  <c r="BE599" i="2"/>
  <c r="BE662" i="2"/>
  <c r="BE674" i="2"/>
  <c r="BE682" i="2"/>
  <c r="BE693" i="2"/>
  <c r="BE702" i="2"/>
  <c r="BE706" i="2"/>
  <c r="BE709" i="2"/>
  <c r="BE712" i="2"/>
  <c r="BE719" i="2"/>
  <c r="BE741" i="2"/>
  <c r="BE746" i="2"/>
  <c r="BE773" i="2"/>
  <c r="BE796" i="2"/>
  <c r="BE874" i="2"/>
  <c r="BE888" i="2"/>
  <c r="BE889" i="2"/>
  <c r="BE895" i="2"/>
  <c r="BE966" i="2"/>
  <c r="BE973" i="2"/>
  <c r="BE985" i="2"/>
  <c r="BE989" i="2"/>
  <c r="BE997" i="2"/>
  <c r="BE1002" i="2"/>
  <c r="BE1013" i="2"/>
  <c r="BE1217" i="2"/>
  <c r="BE144" i="2"/>
  <c r="BE157" i="2"/>
  <c r="BE185" i="2"/>
  <c r="BE192" i="2"/>
  <c r="BE207" i="2"/>
  <c r="BE213" i="2"/>
  <c r="BE226" i="2"/>
  <c r="BE235" i="2"/>
  <c r="BE238" i="2"/>
  <c r="BE243" i="2"/>
  <c r="BE259" i="2"/>
  <c r="BE268" i="2"/>
  <c r="BE280" i="2"/>
  <c r="BE315" i="2"/>
  <c r="BE356" i="2"/>
  <c r="BE366" i="2"/>
  <c r="BE383" i="2"/>
  <c r="BE385" i="2"/>
  <c r="BE406" i="2"/>
  <c r="BE425" i="2"/>
  <c r="BE434" i="2"/>
  <c r="BE481" i="2"/>
  <c r="BE549" i="2"/>
  <c r="BE553" i="2"/>
  <c r="BE572" i="2"/>
  <c r="BE575" i="2"/>
  <c r="BE584" i="2"/>
  <c r="BE596" i="2"/>
  <c r="BE618" i="2"/>
  <c r="BE626" i="2"/>
  <c r="BE667" i="2"/>
  <c r="BE724" i="2"/>
  <c r="BE735" i="2"/>
  <c r="BE760" i="2"/>
  <c r="BE779" i="2"/>
  <c r="BE788" i="2"/>
  <c r="BE818" i="2"/>
  <c r="BE837" i="2"/>
  <c r="BE912" i="2"/>
  <c r="BE915" i="2"/>
  <c r="BE924" i="2"/>
  <c r="BE929" i="2"/>
  <c r="BE954" i="2"/>
  <c r="BE976" i="2"/>
  <c r="BE1005" i="2"/>
  <c r="BE1009" i="2"/>
  <c r="BE1017" i="2"/>
  <c r="BE1018" i="2"/>
  <c r="BE1020" i="2"/>
  <c r="BE1021" i="2"/>
  <c r="BE1023" i="2"/>
  <c r="BE1029" i="2"/>
  <c r="BE1034" i="2"/>
  <c r="BE1036" i="2"/>
  <c r="BE1049" i="2"/>
  <c r="BE1055" i="2"/>
  <c r="BE1060" i="2"/>
  <c r="BE1061" i="2"/>
  <c r="BE1063" i="2"/>
  <c r="BE1068" i="2"/>
  <c r="BE1074" i="2"/>
  <c r="BE1083" i="2"/>
  <c r="BE1104" i="2"/>
  <c r="BE1107" i="2"/>
  <c r="BE1111" i="2"/>
  <c r="BE1113" i="2"/>
  <c r="BE1120" i="2"/>
  <c r="BE1180" i="2"/>
  <c r="BE1185" i="2"/>
  <c r="BE1200" i="2"/>
  <c r="BE133" i="2"/>
  <c r="BE138" i="2"/>
  <c r="BE140" i="2"/>
  <c r="BE245" i="2"/>
  <c r="BE283" i="2"/>
  <c r="BE298" i="2"/>
  <c r="BE301" i="2"/>
  <c r="BE327" i="2"/>
  <c r="BE329" i="2"/>
  <c r="BE339" i="2"/>
  <c r="BE346" i="2"/>
  <c r="BE373" i="2"/>
  <c r="BE394" i="2"/>
  <c r="BE396" i="2"/>
  <c r="BE401" i="2"/>
  <c r="BE420" i="2"/>
  <c r="BE422" i="2"/>
  <c r="BE444" i="2"/>
  <c r="BE464" i="2"/>
  <c r="BE487" i="2"/>
  <c r="BE508" i="2"/>
  <c r="BE516" i="2"/>
  <c r="BE525" i="2"/>
  <c r="BE528" i="2"/>
  <c r="BE561" i="2"/>
  <c r="BE564" i="2"/>
  <c r="BE628" i="2"/>
  <c r="BE631" i="2"/>
  <c r="BE646" i="2"/>
  <c r="BE649" i="2"/>
  <c r="BE670" i="2"/>
  <c r="BE679" i="2"/>
  <c r="BE691" i="2"/>
  <c r="BE738" i="2"/>
  <c r="BE754" i="2"/>
  <c r="BE786" i="2"/>
  <c r="BE832" i="2"/>
  <c r="BE865" i="2"/>
  <c r="BE894" i="2"/>
  <c r="BE911" i="2"/>
  <c r="BE918" i="2"/>
  <c r="BE921" i="2"/>
  <c r="BE951" i="2"/>
  <c r="BE983" i="2"/>
  <c r="BE1015" i="2"/>
  <c r="BE1016" i="2"/>
  <c r="BE1019" i="2"/>
  <c r="BE1025" i="2"/>
  <c r="BE1026" i="2"/>
  <c r="BE1027" i="2"/>
  <c r="BE1032" i="2"/>
  <c r="BE1039" i="2"/>
  <c r="BE1041" i="2"/>
  <c r="BE1044" i="2"/>
  <c r="BE1046" i="2"/>
  <c r="BE1050" i="2"/>
  <c r="BE1058" i="2"/>
  <c r="BE1065" i="2"/>
  <c r="BE1067" i="2"/>
  <c r="BE1069" i="2"/>
  <c r="BE1072" i="2"/>
  <c r="BE1076" i="2"/>
  <c r="BE1079" i="2"/>
  <c r="BE1092" i="2"/>
  <c r="BE1094" i="2"/>
  <c r="BE1108" i="2"/>
  <c r="BE1109" i="2"/>
  <c r="BE1112" i="2"/>
  <c r="BE1117" i="2"/>
  <c r="BE1123" i="2"/>
  <c r="BE1126" i="2"/>
  <c r="BE1134" i="2"/>
  <c r="BE1148" i="2"/>
  <c r="BE1157" i="2"/>
  <c r="BE1159" i="2"/>
  <c r="BE1166" i="2"/>
  <c r="BE1168" i="2"/>
  <c r="BE1173" i="2"/>
  <c r="BE1175" i="2"/>
  <c r="BE1182" i="2"/>
  <c r="BE1187" i="2"/>
  <c r="BE1204" i="2"/>
  <c r="BE1206" i="2"/>
  <c r="BE162" i="2"/>
  <c r="BE183" i="2"/>
  <c r="BE197" i="2"/>
  <c r="BE250" i="2"/>
  <c r="BE253" i="2"/>
  <c r="BE265" i="2"/>
  <c r="BE274" i="2"/>
  <c r="BE337" i="2"/>
  <c r="BE370" i="2"/>
  <c r="BE388" i="2"/>
  <c r="BE415" i="2"/>
  <c r="BE472" i="2"/>
  <c r="BE556" i="2"/>
  <c r="BE593" i="2"/>
  <c r="BE605" i="2"/>
  <c r="BE722" i="2"/>
  <c r="BE733" i="2"/>
  <c r="BE756" i="2"/>
  <c r="BE762" i="2"/>
  <c r="BE807" i="2"/>
  <c r="BE810" i="2"/>
  <c r="BE812" i="2"/>
  <c r="BE823" i="2"/>
  <c r="BE827" i="2"/>
  <c r="BE845" i="2"/>
  <c r="BE852" i="2"/>
  <c r="BE858" i="2"/>
  <c r="BE903" i="2"/>
  <c r="BE909" i="2"/>
  <c r="BE927" i="2"/>
  <c r="BE934" i="2"/>
  <c r="BE941" i="2"/>
  <c r="BE949" i="2"/>
  <c r="BE980" i="2"/>
  <c r="BE987" i="2"/>
  <c r="BE1012" i="2"/>
  <c r="BE1207" i="2"/>
  <c r="F35" i="4"/>
  <c r="BB57" i="1"/>
  <c r="F36" i="6"/>
  <c r="BC59" i="1" s="1"/>
  <c r="F36" i="4"/>
  <c r="BC57" i="1"/>
  <c r="F34" i="9"/>
  <c r="BA62" i="1" s="1"/>
  <c r="F34" i="2"/>
  <c r="BA55" i="1"/>
  <c r="J34" i="5"/>
  <c r="AW58" i="1" s="1"/>
  <c r="F37" i="8"/>
  <c r="BD61" i="1"/>
  <c r="F37" i="6"/>
  <c r="BD59" i="1" s="1"/>
  <c r="F37" i="3"/>
  <c r="BD56" i="1"/>
  <c r="J34" i="9"/>
  <c r="AW62" i="1" s="1"/>
  <c r="F34" i="5"/>
  <c r="BA58" i="1"/>
  <c r="F35" i="6"/>
  <c r="BB59" i="1" s="1"/>
  <c r="J34" i="4"/>
  <c r="AW57" i="1"/>
  <c r="F34" i="6"/>
  <c r="BA59" i="1" s="1"/>
  <c r="F36" i="2"/>
  <c r="BC55" i="1"/>
  <c r="F35" i="3"/>
  <c r="BB56" i="1" s="1"/>
  <c r="F37" i="2"/>
  <c r="BD55" i="1"/>
  <c r="J34" i="2"/>
  <c r="AW55" i="1" s="1"/>
  <c r="J34" i="6"/>
  <c r="AW59" i="1"/>
  <c r="F36" i="8"/>
  <c r="BC61" i="1" s="1"/>
  <c r="F36" i="5"/>
  <c r="BC58" i="1"/>
  <c r="F34" i="8"/>
  <c r="BA61" i="1" s="1"/>
  <c r="F37" i="9"/>
  <c r="BD62" i="1"/>
  <c r="F37" i="4"/>
  <c r="BD57" i="1" s="1"/>
  <c r="J34" i="8"/>
  <c r="AW61" i="1"/>
  <c r="J34" i="3"/>
  <c r="AW56" i="1" s="1"/>
  <c r="J34" i="7"/>
  <c r="AW60" i="1"/>
  <c r="F35" i="8"/>
  <c r="BB61" i="1" s="1"/>
  <c r="F36" i="3"/>
  <c r="BC56" i="1"/>
  <c r="F37" i="5"/>
  <c r="BD58" i="1" s="1"/>
  <c r="F36" i="7"/>
  <c r="BC60" i="1"/>
  <c r="F35" i="9"/>
  <c r="BB62" i="1" s="1"/>
  <c r="F34" i="3"/>
  <c r="BA56" i="1"/>
  <c r="F34" i="4"/>
  <c r="BA57" i="1" s="1"/>
  <c r="F35" i="7"/>
  <c r="BB60" i="1"/>
  <c r="F34" i="7"/>
  <c r="BA60" i="1"/>
  <c r="F36" i="9"/>
  <c r="BC62" i="1" s="1"/>
  <c r="F35" i="5"/>
  <c r="BB58" i="1"/>
  <c r="F37" i="7"/>
  <c r="BD60" i="1" s="1"/>
  <c r="F35" i="2"/>
  <c r="BB55" i="1"/>
  <c r="BK96" i="3" l="1"/>
  <c r="J96" i="3" s="1"/>
  <c r="J62" i="3" s="1"/>
  <c r="BK85" i="8"/>
  <c r="J85" i="8" s="1"/>
  <c r="J30" i="8" s="1"/>
  <c r="BK87" i="4"/>
  <c r="BK86" i="4" s="1"/>
  <c r="J86" i="4" s="1"/>
  <c r="J30" i="4" s="1"/>
  <c r="R96" i="3"/>
  <c r="R90" i="3" s="1"/>
  <c r="P83" i="5"/>
  <c r="AU58" i="1"/>
  <c r="BK86" i="9"/>
  <c r="J86" i="9"/>
  <c r="J60" i="9" s="1"/>
  <c r="T83" i="5"/>
  <c r="T86" i="9"/>
  <c r="T85" i="9"/>
  <c r="T83" i="6"/>
  <c r="P96" i="3"/>
  <c r="P672" i="2"/>
  <c r="R672" i="2"/>
  <c r="R110" i="2" s="1"/>
  <c r="R83" i="5"/>
  <c r="P87" i="4"/>
  <c r="P86" i="4"/>
  <c r="AU57" i="1" s="1"/>
  <c r="P90" i="3"/>
  <c r="AU56" i="1"/>
  <c r="T672" i="2"/>
  <c r="T85" i="8"/>
  <c r="P85" i="7"/>
  <c r="AU60" i="1"/>
  <c r="P86" i="9"/>
  <c r="P85" i="9" s="1"/>
  <c r="AU62" i="1" s="1"/>
  <c r="T87" i="4"/>
  <c r="T86" i="4" s="1"/>
  <c r="R83" i="6"/>
  <c r="BK672" i="2"/>
  <c r="J672" i="2"/>
  <c r="J70" i="2" s="1"/>
  <c r="T96" i="3"/>
  <c r="T90" i="3"/>
  <c r="R87" i="4"/>
  <c r="R86" i="4" s="1"/>
  <c r="P85" i="8"/>
  <c r="AU61" i="1"/>
  <c r="P111" i="2"/>
  <c r="P110" i="2" s="1"/>
  <c r="AU55" i="1" s="1"/>
  <c r="T111" i="2"/>
  <c r="T110" i="2"/>
  <c r="BK1210" i="2"/>
  <c r="J1210" i="2"/>
  <c r="J88" i="2"/>
  <c r="BK91" i="3"/>
  <c r="J91" i="3" s="1"/>
  <c r="J60" i="3" s="1"/>
  <c r="J87" i="9"/>
  <c r="J61" i="9"/>
  <c r="AG61" i="1"/>
  <c r="J59" i="8"/>
  <c r="BK83" i="5"/>
  <c r="J83" i="5"/>
  <c r="J59" i="5" s="1"/>
  <c r="AG57" i="1"/>
  <c r="J59" i="4"/>
  <c r="J87" i="4"/>
  <c r="J60" i="4" s="1"/>
  <c r="BK110" i="2"/>
  <c r="J110" i="2"/>
  <c r="F33" i="2"/>
  <c r="AZ55" i="1"/>
  <c r="J33" i="6"/>
  <c r="AV59" i="1" s="1"/>
  <c r="AT59" i="1" s="1"/>
  <c r="F33" i="5"/>
  <c r="AZ58" i="1" s="1"/>
  <c r="F33" i="8"/>
  <c r="AZ61" i="1"/>
  <c r="BA54" i="1"/>
  <c r="W30" i="1" s="1"/>
  <c r="BB54" i="1"/>
  <c r="W31" i="1"/>
  <c r="J33" i="4"/>
  <c r="AV57" i="1" s="1"/>
  <c r="AT57" i="1" s="1"/>
  <c r="AN57" i="1" s="1"/>
  <c r="F33" i="7"/>
  <c r="AZ60" i="1" s="1"/>
  <c r="BD54" i="1"/>
  <c r="W33" i="1"/>
  <c r="J30" i="7"/>
  <c r="AG60" i="1" s="1"/>
  <c r="J33" i="8"/>
  <c r="AV61" i="1"/>
  <c r="AT61" i="1"/>
  <c r="AN61" i="1" s="1"/>
  <c r="J33" i="2"/>
  <c r="AV55" i="1"/>
  <c r="AT55" i="1"/>
  <c r="J33" i="3"/>
  <c r="AV56" i="1"/>
  <c r="AT56" i="1"/>
  <c r="F33" i="4"/>
  <c r="AZ57" i="1" s="1"/>
  <c r="F33" i="6"/>
  <c r="AZ59" i="1"/>
  <c r="J30" i="2"/>
  <c r="AG55" i="1" s="1"/>
  <c r="J33" i="5"/>
  <c r="AV58" i="1"/>
  <c r="AT58" i="1"/>
  <c r="F33" i="9"/>
  <c r="AZ62" i="1"/>
  <c r="BC54" i="1"/>
  <c r="AY54" i="1"/>
  <c r="F33" i="3"/>
  <c r="AZ56" i="1"/>
  <c r="J30" i="6"/>
  <c r="AG59" i="1"/>
  <c r="J33" i="7"/>
  <c r="AV60" i="1"/>
  <c r="AT60" i="1"/>
  <c r="J33" i="9"/>
  <c r="AV62" i="1" s="1"/>
  <c r="AT62" i="1" s="1"/>
  <c r="BK90" i="3" l="1"/>
  <c r="J90" i="3" s="1"/>
  <c r="J59" i="3" s="1"/>
  <c r="BK85" i="9"/>
  <c r="J85" i="9"/>
  <c r="J30" i="9" s="1"/>
  <c r="AG62" i="1" s="1"/>
  <c r="AN60" i="1"/>
  <c r="J39" i="8"/>
  <c r="AN59" i="1"/>
  <c r="J39" i="7"/>
  <c r="J39" i="6"/>
  <c r="J39" i="4"/>
  <c r="AN55" i="1"/>
  <c r="J59" i="2"/>
  <c r="J39" i="2"/>
  <c r="AX54" i="1"/>
  <c r="J30" i="5"/>
  <c r="AG58" i="1" s="1"/>
  <c r="AN58" i="1" s="1"/>
  <c r="W32" i="1"/>
  <c r="J30" i="3"/>
  <c r="AG56" i="1" s="1"/>
  <c r="AW54" i="1"/>
  <c r="AK30" i="1"/>
  <c r="AU54" i="1"/>
  <c r="AZ54" i="1"/>
  <c r="W29" i="1" s="1"/>
  <c r="J39" i="9" l="1"/>
  <c r="J59" i="9"/>
  <c r="J39" i="5"/>
  <c r="J39" i="3"/>
  <c r="AN56" i="1"/>
  <c r="AN62" i="1"/>
  <c r="AV54" i="1"/>
  <c r="AK29" i="1"/>
  <c r="AG54" i="1"/>
  <c r="AK26" i="1"/>
  <c r="AK35" i="1" l="1"/>
  <c r="AT54" i="1"/>
  <c r="AN54" i="1" s="1"/>
</calcChain>
</file>

<file path=xl/sharedStrings.xml><?xml version="1.0" encoding="utf-8"?>
<sst xmlns="http://schemas.openxmlformats.org/spreadsheetml/2006/main" count="20165" uniqueCount="3514">
  <si>
    <t>Export Komplet</t>
  </si>
  <si>
    <t>VZ</t>
  </si>
  <si>
    <t>2.0</t>
  </si>
  <si>
    <t>ZAMOK</t>
  </si>
  <si>
    <t>False</t>
  </si>
  <si>
    <t>{fe69a65a-2ca6-407f-9eba-f06421bc57ba}</t>
  </si>
  <si>
    <t>0,01</t>
  </si>
  <si>
    <t>21</t>
  </si>
  <si>
    <t>15</t>
  </si>
  <si>
    <t>REKAPITULACE STAVBY</t>
  </si>
  <si>
    <t>v ---  níže se nacházejí doplnkové a pomocné údaje k sestavám  --- v</t>
  </si>
  <si>
    <t>Návod na vyplnění</t>
  </si>
  <si>
    <t>0,001</t>
  </si>
  <si>
    <t>Kód:</t>
  </si>
  <si>
    <t>EBC12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</si>
  <si>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</si>
  <si>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</si>
  <si>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Odstranění havarijního stavu, rekonstrukce a zajištění energ. úspor objektu Tylův dům</t>
  </si>
  <si>
    <t>KSO:</t>
  </si>
  <si>
    <t/>
  </si>
  <si>
    <t>CC-CZ:</t>
  </si>
  <si>
    <t>Místo:</t>
  </si>
  <si>
    <t>Tylova 507, Kutná Hora</t>
  </si>
  <si>
    <t>Datum:</t>
  </si>
  <si>
    <t>Zadavatel:</t>
  </si>
  <si>
    <t>IČ:</t>
  </si>
  <si>
    <t>České muzeum stříbra p.o.</t>
  </si>
  <si>
    <t>DIČ:</t>
  </si>
  <si>
    <t>Uchazeč:</t>
  </si>
  <si>
    <t>Vyplň údaj</t>
  </si>
  <si>
    <t>Projektant:</t>
  </si>
  <si>
    <t>Energy Benefit Centre a.s.</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</si>
  <si>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</si>
  <si>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</si>
  <si>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</si>
  <si>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</si>
  <si>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</si>
  <si>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</si>
  <si>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</si>
  <si>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</si>
  <si>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</si>
  <si>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</si>
  <si>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</si>
  <si>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</si>
  <si>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</si>
  <si>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</si>
  <si>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</si>
  <si>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</si>
  <si>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</si>
  <si>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</si>
  <si>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</si>
  <si>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</si>
  <si>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</si>
  <si>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</si>
  <si>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</si>
  <si>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</si>
  <si>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</si>
  <si>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</si>
  <si>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</si>
  <si>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</si>
  <si>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</si>
  <si>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</si>
  <si>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</si>
  <si>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</si>
  <si>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</si>
  <si>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</si>
  <si>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</si>
  <si>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</si>
  <si>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</si>
  <si>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</si>
  <si>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</si>
  <si>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</si>
  <si>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</si>
  <si>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</si>
  <si>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</si>
  <si>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</si>
  <si>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AR</t>
  </si>
  <si>
    <t>Stavební a konstrukční část</t>
  </si>
  <si>
    <t>STA</t>
  </si>
  <si>
    <t>1</t>
  </si>
  <si>
    <t>{025511ba-9ef1-476f-a6cf-ff86d34c0377}</t>
  </si>
  <si>
    <t>2</t>
  </si>
  <si>
    <t>ZT</t>
  </si>
  <si>
    <t>Zdravotně technické instalace</t>
  </si>
  <si>
    <t>{d644fa23-40ea-4c14-89d9-a205cb9bbde0}</t>
  </si>
  <si>
    <t>UT</t>
  </si>
  <si>
    <t>Zařízení pro vytápění stavby</t>
  </si>
  <si>
    <t>{9311d87d-828d-4d8f-83ef-a1f2f0d81b14}</t>
  </si>
  <si>
    <t>PL</t>
  </si>
  <si>
    <t>Plynová zařízení</t>
  </si>
  <si>
    <t>{4a7b473c-8c47-4b8f-a283-d1d2cce3bd7b}</t>
  </si>
  <si>
    <t>EL</t>
  </si>
  <si>
    <t>Elektroinstalace</t>
  </si>
  <si>
    <t>{09759069-7a5e-4d29-bcfd-8b77f5794ec2}</t>
  </si>
  <si>
    <t>VZT</t>
  </si>
  <si>
    <t>Vzduchotechnika</t>
  </si>
  <si>
    <t>{712382be-8534-4ff7-9e26-1b1a032ee3c8}</t>
  </si>
  <si>
    <t>VK</t>
  </si>
  <si>
    <t>Vnější rozvody vody a kanalizace</t>
  </si>
  <si>
    <t>{30cdd255-9809-4baf-a09f-29c055a6fa30}</t>
  </si>
  <si>
    <t>VON</t>
  </si>
  <si>
    <t>Vedlejší a ostatní náklady</t>
  </si>
  <si>
    <t>{dffd1f14-d826-4a0f-acec-af763d68dd70}</t>
  </si>
  <si>
    <t>F01</t>
  </si>
  <si>
    <t>podlaha skladba F01 dlažba</t>
  </si>
  <si>
    <t>213,51</t>
  </si>
  <si>
    <t>F02</t>
  </si>
  <si>
    <t>podlaha skladba F02 vlysy</t>
  </si>
  <si>
    <t>181,841</t>
  </si>
  <si>
    <t>KRYCÍ LIST SOUPISU PRACÍ</t>
  </si>
  <si>
    <t>F02C</t>
  </si>
  <si>
    <t>podlaha skladba F02 dlažba</t>
  </si>
  <si>
    <t>6,413</t>
  </si>
  <si>
    <t>F03</t>
  </si>
  <si>
    <t>podlaha skladba F03 dlažba</t>
  </si>
  <si>
    <t>242,007</t>
  </si>
  <si>
    <t>F04</t>
  </si>
  <si>
    <t>skladba F04 - sklo</t>
  </si>
  <si>
    <t>33,774</t>
  </si>
  <si>
    <t>F05</t>
  </si>
  <si>
    <t>skladba F05 - kámen</t>
  </si>
  <si>
    <t>2,194</t>
  </si>
  <si>
    <t>Objekt:</t>
  </si>
  <si>
    <t>F06</t>
  </si>
  <si>
    <t>skladba F06 - sklep</t>
  </si>
  <si>
    <t>80,4</t>
  </si>
  <si>
    <t>AR - Stavební a konstrukční část</t>
  </si>
  <si>
    <t>H04</t>
  </si>
  <si>
    <t>skladba H04 - svislá izolace vnější</t>
  </si>
  <si>
    <t>98,42</t>
  </si>
  <si>
    <t>H02</t>
  </si>
  <si>
    <t>skladba H02 - svislá vnitřní izolace s přizdívkoui</t>
  </si>
  <si>
    <t>57,66</t>
  </si>
  <si>
    <t>H01</t>
  </si>
  <si>
    <t>skladba H01 - vnitřní svislá izolace</t>
  </si>
  <si>
    <t>38,7</t>
  </si>
  <si>
    <t>R03</t>
  </si>
  <si>
    <t>skladba R03 - hlavní střecha</t>
  </si>
  <si>
    <t>284,553</t>
  </si>
  <si>
    <t>R02</t>
  </si>
  <si>
    <t>skladba R02 - úžlabí okolo světlíku</t>
  </si>
  <si>
    <t>76,419</t>
  </si>
  <si>
    <t>R01</t>
  </si>
  <si>
    <t>skladba R01 - střecha světlíku</t>
  </si>
  <si>
    <t>37,353</t>
  </si>
  <si>
    <t>ZP1</t>
  </si>
  <si>
    <t>skladba ZP1 - před vstupem</t>
  </si>
  <si>
    <t>10,784</t>
  </si>
  <si>
    <t>S01</t>
  </si>
  <si>
    <t>skladba S01 - svislá izolace půda</t>
  </si>
  <si>
    <t>232,11</t>
  </si>
  <si>
    <t>izv</t>
  </si>
  <si>
    <t>izolace vodorovná</t>
  </si>
  <si>
    <t>239,661</t>
  </si>
  <si>
    <t>izs</t>
  </si>
  <si>
    <t>izolace svislá</t>
  </si>
  <si>
    <t>110,1</t>
  </si>
  <si>
    <t>S04k</t>
  </si>
  <si>
    <t>omítka stropu - klenby</t>
  </si>
  <si>
    <t>268,038</t>
  </si>
  <si>
    <t>S04s</t>
  </si>
  <si>
    <t>omítka stěn</t>
  </si>
  <si>
    <t>1405,943</t>
  </si>
  <si>
    <t>S04T</t>
  </si>
  <si>
    <t>omítka rovný strop 2np</t>
  </si>
  <si>
    <t>173,85</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</si>
  <si>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</si>
  <si>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</si>
  <si>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</si>
  <si>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</si>
  <si>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</si>
  <si>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</si>
  <si>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</si>
  <si>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</si>
  <si>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</si>
  <si>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</si>
  <si>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</si>
  <si>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</si>
  <si>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</si>
  <si>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</si>
  <si>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</si>
  <si>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</si>
  <si>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</si>
  <si>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</si>
  <si>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</si>
  <si>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</si>
  <si>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</si>
  <si>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</si>
  <si>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</si>
  <si>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</si>
  <si>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</si>
  <si>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</si>
  <si>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a obklady z kamene</t>
  </si>
  <si>
    <t xml:space="preserve">    775 - Podlahy skládané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</si>
  <si>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</si>
  <si>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</si>
  <si>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</si>
  <si>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</si>
  <si>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</si>
  <si>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33-M - Montáže dopravních zařízení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</si>
  <si>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</si>
  <si>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</si>
  <si>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</si>
  <si>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</si>
  <si>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</si>
  <si>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</si>
  <si>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</si>
  <si>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</si>
  <si>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</si>
  <si>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</si>
  <si>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</si>
  <si>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</si>
  <si>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</si>
  <si>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</si>
  <si>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</si>
  <si>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</si>
  <si>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</si>
  <si>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</si>
  <si>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</si>
  <si>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113106161</t>
  </si>
  <si>
    <t>Rozebrání dlažeb vozovek z drobných kostek s ložem z kameniva ručně</t>
  </si>
  <si>
    <t>m2</t>
  </si>
  <si>
    <t>CS ÚRS 2024 01</t>
  </si>
  <si>
    <t>4</t>
  </si>
  <si>
    <t>1935482246</t>
  </si>
  <si>
    <t>Online PSC</t>
  </si>
  <si>
    <t>https://podminky.urs.cz/item/CS_URS_2024_01/113106161</t>
  </si>
  <si>
    <t>VV</t>
  </si>
  <si>
    <t>"ozn. P14 - kostky zpětně použít" 6,74*1,6</t>
  </si>
  <si>
    <t>121151103</t>
  </si>
  <si>
    <t>Sejmutí ornice plochy do 100 m2 tl vrstvy do 200 mm strojně</t>
  </si>
  <si>
    <t>-892503338</t>
  </si>
  <si>
    <t>https://podminky.urs.cz/item/CS_URS_2024_01/121151103</t>
  </si>
  <si>
    <t>3</t>
  </si>
  <si>
    <t>131213701</t>
  </si>
  <si>
    <t>Hloubení nezapažených jam v soudržných horninách třídy těžitelnosti I skupiny 3 ručně</t>
  </si>
  <si>
    <t>m3</t>
  </si>
  <si>
    <t>-27750724</t>
  </si>
  <si>
    <t>https://podminky.urs.cz/item/CS_URS_2024_01/131213701</t>
  </si>
  <si>
    <t>"vybrání podlahy 1np"</t>
  </si>
  <si>
    <t>(49,98-15,0+23,14+7,88+3,25+3,25+1,98+2,22+2,43+6,94)*1,05*0,38</t>
  </si>
  <si>
    <t>(25,98+18,65+19,5+15,0)*1,05*0,68</t>
  </si>
  <si>
    <t>(11,12+7,8+9,98)*1,05*1,26</t>
  </si>
  <si>
    <t>Mezisoučet</t>
  </si>
  <si>
    <t>"pro výtah"2,5*2,1*1,04</t>
  </si>
  <si>
    <t>Součet</t>
  </si>
  <si>
    <t>132212221</t>
  </si>
  <si>
    <t>Hloubení zapažených rýh šířky do 2000 mm v soudržných horninách třídy těžitelnosti I skupiny 3 ručně</t>
  </si>
  <si>
    <t>-2124054086</t>
  </si>
  <si>
    <t>https://podminky.urs.cz/item/CS_URS_2024_01/132212221</t>
  </si>
  <si>
    <t>"P01 odkop ze dvora"(20,87+5,565)*1,5*2,5</t>
  </si>
  <si>
    <t>5</t>
  </si>
  <si>
    <t>139711111</t>
  </si>
  <si>
    <t>Vykopávky v uzavřených prostorech v hornině třídy těžitelnosti I skupiny 1 až 3 ručně</t>
  </si>
  <si>
    <t>1540280065</t>
  </si>
  <si>
    <t>https://podminky.urs.cz/item/CS_URS_2024_01/139711111</t>
  </si>
  <si>
    <t>"1pp pod objektem"20,84*0,68</t>
  </si>
  <si>
    <t>6</t>
  </si>
  <si>
    <t>13971211.1</t>
  </si>
  <si>
    <t>Vysátí násypaniny sklepních prostor pomocí sacího bagru</t>
  </si>
  <si>
    <t>-263818975</t>
  </si>
  <si>
    <t>"1pp-zadní část sklepu, množství upřesnit dle skutečnosti"80,4*1,75</t>
  </si>
  <si>
    <t>7</t>
  </si>
  <si>
    <t>151101201</t>
  </si>
  <si>
    <t>Zřízení příložného pažení stěn výkopu hl do 4 m</t>
  </si>
  <si>
    <t>-1646966373</t>
  </si>
  <si>
    <t>https://podminky.urs.cz/item/CS_URS_2024_01/151101201</t>
  </si>
  <si>
    <t>"výkop ze dvora"(20,87+5,565)*2,5*2</t>
  </si>
  <si>
    <t>8</t>
  </si>
  <si>
    <t>151101211</t>
  </si>
  <si>
    <t>Odstranění příložného pažení stěn hl do 4 m</t>
  </si>
  <si>
    <t>1601663328</t>
  </si>
  <si>
    <t>https://podminky.urs.cz/item/CS_URS_2024_01/151101211</t>
  </si>
  <si>
    <t>9</t>
  </si>
  <si>
    <t>151101301</t>
  </si>
  <si>
    <t>Zřízení rozepření stěn při pažení příložném hl do 4 m</t>
  </si>
  <si>
    <t>-1388004002</t>
  </si>
  <si>
    <t>https://podminky.urs.cz/item/CS_URS_2024_01/151101301</t>
  </si>
  <si>
    <t>10</t>
  </si>
  <si>
    <t>151101311</t>
  </si>
  <si>
    <t>Odstranění rozepření stěn při pažení příložném hl do 4 m</t>
  </si>
  <si>
    <t>-1535378658</t>
  </si>
  <si>
    <t>https://podminky.urs.cz/item/CS_URS_2024_01/151101311</t>
  </si>
  <si>
    <t>11</t>
  </si>
  <si>
    <t>162251102</t>
  </si>
  <si>
    <t>Vodorovné přemístění přes 20 do 50 m výkopku/sypaniny z horniny třídy těžitelnosti I skupiny 1 až 3</t>
  </si>
  <si>
    <t>-1516378703</t>
  </si>
  <si>
    <t>https://podminky.urs.cz/item/CS_URS_2024_01/162251102</t>
  </si>
  <si>
    <t>42,4*0,2*2</t>
  </si>
  <si>
    <t>99,131*2</t>
  </si>
  <si>
    <t>12</t>
  </si>
  <si>
    <t>162751117</t>
  </si>
  <si>
    <t>Vodorovné přemístění do 10000 m výkopku/sypaniny z horniny třídy těžitelnosti I, skupiny 1 až 3</t>
  </si>
  <si>
    <t>1423574511</t>
  </si>
  <si>
    <t>https://podminky.urs.cz/item/CS_URS_2024_01/162751117</t>
  </si>
  <si>
    <t>134,536+99,131+14,171</t>
  </si>
  <si>
    <t>-99,131</t>
  </si>
  <si>
    <t>13</t>
  </si>
  <si>
    <t>162751137</t>
  </si>
  <si>
    <t>Vodorovné přemístění přes 9 000 do 10000 m výkopku/sypaniny z horniny třídy těžitelnosti II skupiny 4 a 5</t>
  </si>
  <si>
    <t>-977048404</t>
  </si>
  <si>
    <t>https://podminky.urs.cz/item/CS_URS_2024_01/162751137</t>
  </si>
  <si>
    <t>"odvoz násypaniny sklepa"140,7</t>
  </si>
  <si>
    <t>14</t>
  </si>
  <si>
    <t>167151101</t>
  </si>
  <si>
    <t>Nakládání výkopku z hornin třídy těžitelnosti I, skupiny 1 až 3 do 100 m3</t>
  </si>
  <si>
    <t>1853473017</t>
  </si>
  <si>
    <t>https://podminky.urs.cz/item/CS_URS_2024_01/167151101</t>
  </si>
  <si>
    <t>8,48</t>
  </si>
  <si>
    <t>99,131</t>
  </si>
  <si>
    <t>171201221</t>
  </si>
  <si>
    <t>Poplatek za uložení na skládce (skládkovné) zeminy a kamení kód odpadu 17 05 04</t>
  </si>
  <si>
    <t>t</t>
  </si>
  <si>
    <t>1330633356</t>
  </si>
  <si>
    <t>https://podminky.urs.cz/item/CS_URS_2024_01/171201221</t>
  </si>
  <si>
    <t>148,707*1,7</t>
  </si>
  <si>
    <t>140,7*1,8</t>
  </si>
  <si>
    <t>16</t>
  </si>
  <si>
    <t>171251201</t>
  </si>
  <si>
    <t>Uložení sypaniny na skládky nebo meziskládky</t>
  </si>
  <si>
    <t>769842821</t>
  </si>
  <si>
    <t>https://podminky.urs.cz/item/CS_URS_2024_01/171251201</t>
  </si>
  <si>
    <t>8,48+99,131</t>
  </si>
  <si>
    <t>148,707</t>
  </si>
  <si>
    <t>140,7</t>
  </si>
  <si>
    <t>17</t>
  </si>
  <si>
    <t>174111101</t>
  </si>
  <si>
    <t>Zásyp jam, šachet rýh nebo kolem objektů sypaninou se zhutněním ručně</t>
  </si>
  <si>
    <t>-488769457</t>
  </si>
  <si>
    <t>https://podminky.urs.cz/item/CS_URS_2024_01/174111101</t>
  </si>
  <si>
    <t>18</t>
  </si>
  <si>
    <t>181311103</t>
  </si>
  <si>
    <t>Rozprostření ornice tl vrstvy do 200 mm v rovině nebo ve svahu do 1:5 ručně</t>
  </si>
  <si>
    <t>-667867529</t>
  </si>
  <si>
    <t>https://podminky.urs.cz/item/CS_URS_2024_01/181311103</t>
  </si>
  <si>
    <t>19</t>
  </si>
  <si>
    <t>181411131</t>
  </si>
  <si>
    <t>Založení parkového trávníku výsevem plochy do 1000 m2 v rovině a ve svahu do 1:5</t>
  </si>
  <si>
    <t>-1149163022</t>
  </si>
  <si>
    <t>https://podminky.urs.cz/item/CS_URS_2024_01/181411131</t>
  </si>
  <si>
    <t>20</t>
  </si>
  <si>
    <t>M</t>
  </si>
  <si>
    <t>00572410</t>
  </si>
  <si>
    <t>osivo směs travní parková</t>
  </si>
  <si>
    <t>kg</t>
  </si>
  <si>
    <t>-628337256</t>
  </si>
  <si>
    <t>182303111</t>
  </si>
  <si>
    <t>Doplnění zeminy nebo substrátu na travnatých plochách tl 50 mm rovina v rovinně a svahu do 1:5</t>
  </si>
  <si>
    <t>1087330869</t>
  </si>
  <si>
    <t>https://podminky.urs.cz/item/CS_URS_2024_01/182303111</t>
  </si>
  <si>
    <t>22</t>
  </si>
  <si>
    <t>10371500</t>
  </si>
  <si>
    <t>substrát pro trávníky VL</t>
  </si>
  <si>
    <t>1604097580</t>
  </si>
  <si>
    <t>23</t>
  </si>
  <si>
    <t>183111314</t>
  </si>
  <si>
    <t>Jamky pro výsadbu s výměnou 100 % půdy zeminy tř 1 až 4 objem do 0,02 m3 v rovině a svahu do 1:5 vč. dodávky keřů</t>
  </si>
  <si>
    <t>kus</t>
  </si>
  <si>
    <t>-1897405560</t>
  </si>
  <si>
    <t>https://podminky.urs.cz/item/CS_URS_2024_01/183111314</t>
  </si>
  <si>
    <t>24</t>
  </si>
  <si>
    <t>10391100</t>
  </si>
  <si>
    <t>kůra mulčovací VL</t>
  </si>
  <si>
    <t>-822202557</t>
  </si>
  <si>
    <t>Zakládání</t>
  </si>
  <si>
    <t>25</t>
  </si>
  <si>
    <t>2127511.1</t>
  </si>
  <si>
    <t>Trativod z drenážních trubek flexibilních PVC-DN160 včetně obsypu fr. 16-64 a obalení geotextilí 2x300g/m2</t>
  </si>
  <si>
    <t>m</t>
  </si>
  <si>
    <t>-357726525</t>
  </si>
  <si>
    <t>"ozn. P12" 24,0</t>
  </si>
  <si>
    <t>26</t>
  </si>
  <si>
    <t>271532212</t>
  </si>
  <si>
    <t>Podsyp pod základové konstrukce se zhutněním z hrubého kameniva frakce 16 až 32 mm</t>
  </si>
  <si>
    <t>-351541884</t>
  </si>
  <si>
    <t>https://podminky.urs.cz/item/CS_URS_2024_01/271532212</t>
  </si>
  <si>
    <t>"výtah"2,4*2,1*0,10</t>
  </si>
  <si>
    <t>27</t>
  </si>
  <si>
    <t>273321511</t>
  </si>
  <si>
    <t>Základové desky ze ŽB bez zvýšených nároků na prostředí tř. C 25/30</t>
  </si>
  <si>
    <t>-2007225818</t>
  </si>
  <si>
    <t>https://podminky.urs.cz/item/CS_URS_2024_01/273321511</t>
  </si>
  <si>
    <t>"pod výtah"2,2*2,0*0,20</t>
  </si>
  <si>
    <t>2,4*2,1*0,10</t>
  </si>
  <si>
    <t>28</t>
  </si>
  <si>
    <t>273351121</t>
  </si>
  <si>
    <t>Zřízení bednění základových desek</t>
  </si>
  <si>
    <t>-426731935</t>
  </si>
  <si>
    <t>https://podminky.urs.cz/item/CS_URS_2024_01/273351121</t>
  </si>
  <si>
    <t>"pod výtah"(2,2+2,0)*2*0,20</t>
  </si>
  <si>
    <t>(2,4+2,1)*2*0,10</t>
  </si>
  <si>
    <t>29</t>
  </si>
  <si>
    <t>273351122</t>
  </si>
  <si>
    <t>Odstranění bednění základových desek</t>
  </si>
  <si>
    <t>-1131845924</t>
  </si>
  <si>
    <t>https://podminky.urs.cz/item/CS_URS_2024_01/273351122</t>
  </si>
  <si>
    <t>30</t>
  </si>
  <si>
    <t>273361821</t>
  </si>
  <si>
    <t>Výztuž základových desek betonářskou ocelí 10 505 (R)</t>
  </si>
  <si>
    <t>72017145</t>
  </si>
  <si>
    <t>https://podminky.urs.cz/item/CS_URS_2024_01/273361821</t>
  </si>
  <si>
    <t>2,58*70*0,001</t>
  </si>
  <si>
    <t>31</t>
  </si>
  <si>
    <t>279232511</t>
  </si>
  <si>
    <t>Postupná podezdívka základového zdiva cihlami pálenými na MC</t>
  </si>
  <si>
    <t>-237982352</t>
  </si>
  <si>
    <t>https://podminky.urs.cz/item/CS_URS_2024_01/279232511</t>
  </si>
  <si>
    <t>"u výtahu"2,0*0,6*0,4</t>
  </si>
  <si>
    <t>Svislé a kompletní konstrukce</t>
  </si>
  <si>
    <t>32</t>
  </si>
  <si>
    <t>310236261</t>
  </si>
  <si>
    <t>Zazdívka otvorů pl přes 0,0225 do 0,09 m2 ve zdivu nadzákladovém cihlami pálenými tl přes 450 do 600 mm</t>
  </si>
  <si>
    <t>-624110418</t>
  </si>
  <si>
    <t>https://podminky.urs.cz/item/CS_URS_2024_01/310236261</t>
  </si>
  <si>
    <t>33</t>
  </si>
  <si>
    <t>310238211</t>
  </si>
  <si>
    <t>Zazdívka otvorů pl přes 0,25 do 1 m2 ve zdivu nadzákladovém cihlami pálenými na MVC</t>
  </si>
  <si>
    <t>-756109696</t>
  </si>
  <si>
    <t>https://podminky.urs.cz/item/CS_URS_2024_01/310238211</t>
  </si>
  <si>
    <t>"1np"0,6*1,8*0,2*2</t>
  </si>
  <si>
    <t>"2np"0,65*0,65*0,2</t>
  </si>
  <si>
    <t>"nad věnci cca"2,5</t>
  </si>
  <si>
    <t>34</t>
  </si>
  <si>
    <t>310239211</t>
  </si>
  <si>
    <t>Zazdívka otvorů pl přes 1 do 4 m2 ve zdivu nadzákladovém cihlami pálenými na MVC</t>
  </si>
  <si>
    <t>-912404296</t>
  </si>
  <si>
    <t>https://podminky.urs.cz/item/CS_URS_2024_01/310239211</t>
  </si>
  <si>
    <t>"1np"1,695*2,6*0,3</t>
  </si>
  <si>
    <t>"2np"1,48*1,0*0,705+4,18*0,95*0,25</t>
  </si>
  <si>
    <t>0,78*2,05*0,55+2,3*3,66*0,3+0,75*0,5*2,1+1,0*1,5*0,2</t>
  </si>
  <si>
    <t>"ostatní zazdívky cca"5,0</t>
  </si>
  <si>
    <t>35</t>
  </si>
  <si>
    <t>311236301</t>
  </si>
  <si>
    <t>Zdivo jednovrstvé zvukově izolační na tenkovrstvou maltu z cihel děrovaných broušených do P15 tl 190 mm</t>
  </si>
  <si>
    <t>1196131894</t>
  </si>
  <si>
    <t>https://podminky.urs.cz/item/CS_URS_2024_01/311236301</t>
  </si>
  <si>
    <t>"2np"4,8*3,0-1,2*2,1</t>
  </si>
  <si>
    <t>36</t>
  </si>
  <si>
    <t>311321411</t>
  </si>
  <si>
    <t>Nosná zeď ze ŽB tř. C 25/30 bez výztuže</t>
  </si>
  <si>
    <t>1375059430</t>
  </si>
  <si>
    <t>https://podminky.urs.cz/item/CS_URS_2024_01/311321411</t>
  </si>
  <si>
    <t>"výtah"((2,2+2,0)*2*12,49-1,0*2,22*3)*0,20</t>
  </si>
  <si>
    <t>"dole u výtahu"2,1*0,94*0,15</t>
  </si>
  <si>
    <t>37</t>
  </si>
  <si>
    <t>3113219.1</t>
  </si>
  <si>
    <t>Nový anglický dvorek na západní fasádě - vel. dtto stávající</t>
  </si>
  <si>
    <t>soubor</t>
  </si>
  <si>
    <t>870202834</t>
  </si>
  <si>
    <t>38</t>
  </si>
  <si>
    <t>311351121</t>
  </si>
  <si>
    <t>Zřízení oboustranného bednění nosných nadzákladových zdí</t>
  </si>
  <si>
    <t>1818005774</t>
  </si>
  <si>
    <t>https://podminky.urs.cz/item/CS_URS_2024_01/311351121</t>
  </si>
  <si>
    <t>"výtah"(2,2+2,0)*2*12,49*2</t>
  </si>
  <si>
    <t>39</t>
  </si>
  <si>
    <t>311351122</t>
  </si>
  <si>
    <t>Odstranění oboustranného bednění nosných nadzákladových zdí</t>
  </si>
  <si>
    <t>-530086055</t>
  </si>
  <si>
    <t>https://podminky.urs.cz/item/CS_URS_2024_01/311351122</t>
  </si>
  <si>
    <t>40</t>
  </si>
  <si>
    <t>311351311</t>
  </si>
  <si>
    <t>Zřízení jednostranného bednění nosných nadzákladových zdí</t>
  </si>
  <si>
    <t>478238916</t>
  </si>
  <si>
    <t>https://podminky.urs.cz/item/CS_URS_2024_01/311351311</t>
  </si>
  <si>
    <t>2,1*0,94</t>
  </si>
  <si>
    <t>41</t>
  </si>
  <si>
    <t>311351312</t>
  </si>
  <si>
    <t>Odstranění jednostranného bednění nosných nadzákladových zdí</t>
  </si>
  <si>
    <t>-736665704</t>
  </si>
  <si>
    <t>https://podminky.urs.cz/item/CS_URS_2024_01/311351312</t>
  </si>
  <si>
    <t>42</t>
  </si>
  <si>
    <t>311361821</t>
  </si>
  <si>
    <t>Výztuž nosných zdí betonářskou ocelí 10 505</t>
  </si>
  <si>
    <t>-181952042</t>
  </si>
  <si>
    <t>https://podminky.urs.cz/item/CS_URS_2024_01/311361821</t>
  </si>
  <si>
    <t>"dle výpisu statiky"3,279</t>
  </si>
  <si>
    <t>43</t>
  </si>
  <si>
    <t>317168022</t>
  </si>
  <si>
    <t>Překlad keramický plochý š 145 mm dl 1250 mm</t>
  </si>
  <si>
    <t>2075065334</t>
  </si>
  <si>
    <t>https://podminky.urs.cz/item/CS_URS_2024_01/317168022</t>
  </si>
  <si>
    <t>44</t>
  </si>
  <si>
    <t>317234410</t>
  </si>
  <si>
    <t>Vyzdívka mezi nosníky z cihel pálených na MC</t>
  </si>
  <si>
    <t>867053205</t>
  </si>
  <si>
    <t>https://podminky.urs.cz/item/CS_URS_2024_01/317234410</t>
  </si>
  <si>
    <t>"ozn. P02"  3,0*0,3*0,3</t>
  </si>
  <si>
    <t>45</t>
  </si>
  <si>
    <t>31794.8</t>
  </si>
  <si>
    <t xml:space="preserve">Osazení a dodávka ocelových válcovaných nosníků - překladů (obloukových) včetně povchové úpravy a svařování </t>
  </si>
  <si>
    <t>207755820</t>
  </si>
  <si>
    <t>"dle statiky strop nad 1np"1566,81*1,1</t>
  </si>
  <si>
    <t>46</t>
  </si>
  <si>
    <t>31794.9</t>
  </si>
  <si>
    <t xml:space="preserve">Osazení a dodávka ocelových válcovaných nosníků - překladů včetně povchové úpravy a svařování </t>
  </si>
  <si>
    <t>-1314896130</t>
  </si>
  <si>
    <t>"dle statiky strop nad 2np"857,60*1,1</t>
  </si>
  <si>
    <t>47</t>
  </si>
  <si>
    <t>317944323</t>
  </si>
  <si>
    <t>Válcované nosníky č.14 až 22 dodatečně osazované do připravených otvorů</t>
  </si>
  <si>
    <t>1561344099</t>
  </si>
  <si>
    <t>https://podminky.urs.cz/item/CS_URS_2024_01/317944323</t>
  </si>
  <si>
    <t>"P02 IPE 200"  3,0*2*0,0224</t>
  </si>
  <si>
    <t>48</t>
  </si>
  <si>
    <t>319202124</t>
  </si>
  <si>
    <t>Dodatečná izolace zdiva tl přes 450 do 600 mm nízkotlakou injektáží křemičitým roztokem</t>
  </si>
  <si>
    <t>-1226126605</t>
  </si>
  <si>
    <t>https://podminky.urs.cz/item/CS_URS_2024_01/319202124</t>
  </si>
  <si>
    <t>"výměra odečtena z výkresu"6,92</t>
  </si>
  <si>
    <t>49</t>
  </si>
  <si>
    <t>319202125</t>
  </si>
  <si>
    <t>Dodatečná izolace zdiva tl přes 600 do 900 mm nízkotlakou injektáží křemičitým roztokem</t>
  </si>
  <si>
    <t>-1500338038</t>
  </si>
  <si>
    <t>https://podminky.urs.cz/item/CS_URS_2024_01/319202125</t>
  </si>
  <si>
    <t>"výměra odečtena z výkresu"71,49</t>
  </si>
  <si>
    <t>50</t>
  </si>
  <si>
    <t>319202126</t>
  </si>
  <si>
    <t>Dodatečná izolace zdiva tl přes 900 do 1200 mm nízkotlakou injektáží křemičitým roztokem</t>
  </si>
  <si>
    <t>1510110323</t>
  </si>
  <si>
    <t>https://podminky.urs.cz/item/CS_URS_2024_01/319202126</t>
  </si>
  <si>
    <t>"výměra odečtena z výkresu"59,05-6,4</t>
  </si>
  <si>
    <t>51</t>
  </si>
  <si>
    <t>319202127</t>
  </si>
  <si>
    <t>Dodatečná izolace zdiva tl přes 1200 do 1500 mm nízkotlakou injektáží křemičitým roztokem</t>
  </si>
  <si>
    <t>-64590056</t>
  </si>
  <si>
    <t>https://podminky.urs.cz/item/CS_URS_2024_01/319202127</t>
  </si>
  <si>
    <t>"výměra odečtena z výkresu"6,4</t>
  </si>
  <si>
    <t>52</t>
  </si>
  <si>
    <t>340237212</t>
  </si>
  <si>
    <t>Zazdívka otvorů v příčkách nebo stěnách pl přes 0,09 do 0,25 m2 cihlami plnými tl přes 100 mm</t>
  </si>
  <si>
    <t>-1197851440</t>
  </si>
  <si>
    <t>https://podminky.urs.cz/item/CS_URS_2024_01/340237212</t>
  </si>
  <si>
    <t>"nad dveřmi D06 a D07"2</t>
  </si>
  <si>
    <t>53</t>
  </si>
  <si>
    <t>342241161</t>
  </si>
  <si>
    <t>Příčky z cihel plných dl 290 mm pevnosti P 7,5 až 15 na MC tl 65 mm</t>
  </si>
  <si>
    <t>-1534210534</t>
  </si>
  <si>
    <t>https://podminky.urs.cz/item/CS_URS_2024_01/342241161</t>
  </si>
  <si>
    <t>"půda skladba S01 - odečteno z výkresu"87,1+73,11+71,9</t>
  </si>
  <si>
    <t>54</t>
  </si>
  <si>
    <t>342244221</t>
  </si>
  <si>
    <t>Příčka z cihel broušených na tenkovrstvou maltu tloušťky 140 mm</t>
  </si>
  <si>
    <t>1512201052</t>
  </si>
  <si>
    <t>https://podminky.urs.cz/item/CS_URS_2024_01/342244221</t>
  </si>
  <si>
    <t>"1np"(3,125+1,985+1,665)*3,5-0,7*1,97*3</t>
  </si>
  <si>
    <t>55</t>
  </si>
  <si>
    <t>346244811</t>
  </si>
  <si>
    <t>Přizdívky izolační tl 65 mm z cihel dl 290 mm pevnosti P 10 až P 20 na MC 10</t>
  </si>
  <si>
    <t>-1856266966</t>
  </si>
  <si>
    <t>https://podminky.urs.cz/item/CS_URS_2024_01/346244811</t>
  </si>
  <si>
    <t>"skladba H02 1np-2np"3,81*2,0+4,725*6,7+(3,585+2,98)*2,8</t>
  </si>
  <si>
    <t>56</t>
  </si>
  <si>
    <t>346244821</t>
  </si>
  <si>
    <t>Přizdívky izolační tl 140 mm z cihel dl 290 mm pevnosti P 10 až P 20 na MC 10</t>
  </si>
  <si>
    <t>-1137986892</t>
  </si>
  <si>
    <t>https://podminky.urs.cz/item/CS_URS_2024_01/346244821</t>
  </si>
  <si>
    <t>"2np"7,625*3,66</t>
  </si>
  <si>
    <t>57</t>
  </si>
  <si>
    <t>346272266</t>
  </si>
  <si>
    <t>Přizdívka z pórobetonových tvárnic tl 200 mm</t>
  </si>
  <si>
    <t>-1876118195</t>
  </si>
  <si>
    <t>https://podminky.urs.cz/item/CS_URS_2024_01/346272266</t>
  </si>
  <si>
    <t>"1np"(1,25+1,35)*1,3</t>
  </si>
  <si>
    <t>"3np"1,85*1,3</t>
  </si>
  <si>
    <t>58</t>
  </si>
  <si>
    <t>349231811</t>
  </si>
  <si>
    <t>Přizdívka ostění s ozubem z cihel tl přes 80 do 150 mm</t>
  </si>
  <si>
    <t>1059153086</t>
  </si>
  <si>
    <t>https://podminky.urs.cz/item/CS_URS_2024_01/349231811</t>
  </si>
  <si>
    <t>"1np"0,4*2,2</t>
  </si>
  <si>
    <t>59</t>
  </si>
  <si>
    <t>349231821</t>
  </si>
  <si>
    <t>Přizdívka ostění s ozubem z cihel tl přes 150 do 300 mm</t>
  </si>
  <si>
    <t>-1774759925</t>
  </si>
  <si>
    <t>https://podminky.urs.cz/item/CS_URS_2024_01/349231821</t>
  </si>
  <si>
    <t>"1np"0,75*2,2</t>
  </si>
  <si>
    <t>60</t>
  </si>
  <si>
    <t>389381001</t>
  </si>
  <si>
    <t>Dobetonování konstrukcí včetně bednění</t>
  </si>
  <si>
    <t>442163669</t>
  </si>
  <si>
    <t>https://podminky.urs.cz/item/CS_URS_2024_01/389381001</t>
  </si>
  <si>
    <t>"2np venku pod okap.chodník"21,0*0,6*0,8</t>
  </si>
  <si>
    <t>"pod válc.nosníky stropu"0,20*0,30*0,10*90</t>
  </si>
  <si>
    <t>Vodorovné konstrukce</t>
  </si>
  <si>
    <t>61</t>
  </si>
  <si>
    <t>411239211</t>
  </si>
  <si>
    <t>Zazdívka otvorů pl přes 1 do 4 m2 v klenbách cihlami tl do 150 mm</t>
  </si>
  <si>
    <t>-1153607267</t>
  </si>
  <si>
    <t>https://podminky.urs.cz/item/CS_URS_2024_01/411239211</t>
  </si>
  <si>
    <t>62</t>
  </si>
  <si>
    <t>411321414</t>
  </si>
  <si>
    <t>Stropy deskové ze ŽB tř. C 25/30</t>
  </si>
  <si>
    <t>2038985590</t>
  </si>
  <si>
    <t>https://podminky.urs.cz/item/CS_URS_2024_01/411321414</t>
  </si>
  <si>
    <t>"výtah"2,2*2,0*0,2</t>
  </si>
  <si>
    <t>"podesta"4,1*1,5*0,15</t>
  </si>
  <si>
    <t>63</t>
  </si>
  <si>
    <t>411322424</t>
  </si>
  <si>
    <t>Stropy z betonu železového (bez výztuže) do zabudovaného plechového bednění tř. C 25/30</t>
  </si>
  <si>
    <t>1397278517</t>
  </si>
  <si>
    <t>https://podminky.urs.cz/item/CS_URS_2024_01/411322424</t>
  </si>
  <si>
    <t>"strop nad 2np"220,006*0,10</t>
  </si>
  <si>
    <t>64</t>
  </si>
  <si>
    <t>411351011</t>
  </si>
  <si>
    <t>Zřízení bednění stropů deskových tl přes 5 do 25 cm bez podpěrné kce</t>
  </si>
  <si>
    <t>1687843388</t>
  </si>
  <si>
    <t>https://podminky.urs.cz/item/CS_URS_2024_01/411351011</t>
  </si>
  <si>
    <t>"výtah"2,2*2,0</t>
  </si>
  <si>
    <t>4,1*1,5</t>
  </si>
  <si>
    <t>65</t>
  </si>
  <si>
    <t>411351012</t>
  </si>
  <si>
    <t>Odstranění bednění stropů deskových tl přes 5 do 25 cm bez podpěrné kce</t>
  </si>
  <si>
    <t>802445758</t>
  </si>
  <si>
    <t>https://podminky.urs.cz/item/CS_URS_2024_01/411351012</t>
  </si>
  <si>
    <t>66</t>
  </si>
  <si>
    <t>41135420.1</t>
  </si>
  <si>
    <t>Bednění stropů ztracené z hraněných trapézových vln v 50 mm tl 1,0 mm</t>
  </si>
  <si>
    <t>1470400358</t>
  </si>
  <si>
    <t>220,006</t>
  </si>
  <si>
    <t>67</t>
  </si>
  <si>
    <t>411354313</t>
  </si>
  <si>
    <t>Zřízení podpěrné konstrukce stropů výšky do 4 m tl přes 15 do 25 cm</t>
  </si>
  <si>
    <t>1360163528</t>
  </si>
  <si>
    <t>https://podminky.urs.cz/item/CS_URS_2024_01/411354313</t>
  </si>
  <si>
    <t>68</t>
  </si>
  <si>
    <t>411354314</t>
  </si>
  <si>
    <t>Odstranění podpěrné konstrukce stropů výšky do 4 m tl přes 15 do 25 cm</t>
  </si>
  <si>
    <t>-818008444</t>
  </si>
  <si>
    <t>https://podminky.urs.cz/item/CS_URS_2024_01/411354314</t>
  </si>
  <si>
    <t>69</t>
  </si>
  <si>
    <t>411361821</t>
  </si>
  <si>
    <t>Výztuž stropů betonářskou ocelí 10 505</t>
  </si>
  <si>
    <t>-1256608737</t>
  </si>
  <si>
    <t>https://podminky.urs.cz/item/CS_URS_2024_01/411361821</t>
  </si>
  <si>
    <t>"dle statiky strop nad 2np"405,99*1,1*0,001</t>
  </si>
  <si>
    <t>70</t>
  </si>
  <si>
    <t>411362021</t>
  </si>
  <si>
    <t>Výztuž stropů svařovanými sítěmi Kari</t>
  </si>
  <si>
    <t>-784988524</t>
  </si>
  <si>
    <t>https://podminky.urs.cz/item/CS_URS_2024_01/411362021</t>
  </si>
  <si>
    <t>"dle statiky strop nad 2np"1274,0*1,1*0,001</t>
  </si>
  <si>
    <t>71</t>
  </si>
  <si>
    <t>413232221</t>
  </si>
  <si>
    <t>Zazdívka zhlaví válcovaných nosníků v přes 150 do 300 mm</t>
  </si>
  <si>
    <t>-1599989625</t>
  </si>
  <si>
    <t>https://podminky.urs.cz/item/CS_URS_2024_01/413232221</t>
  </si>
  <si>
    <t>72</t>
  </si>
  <si>
    <t>41394.1</t>
  </si>
  <si>
    <t xml:space="preserve">Osazení a dodávka ocelových válcovaných nosníků stropu nad 2np včetně povchové úpravy a svařování </t>
  </si>
  <si>
    <t>1899517336</t>
  </si>
  <si>
    <t>"dle statiky strop nad 2np"10940,91*1,1</t>
  </si>
  <si>
    <t>73</t>
  </si>
  <si>
    <t>417321515</t>
  </si>
  <si>
    <t>Ztužující pásy a věnce ze ŽB tř. C 25/30</t>
  </si>
  <si>
    <t>1500099999</t>
  </si>
  <si>
    <t>https://podminky.urs.cz/item/CS_URS_2024_01/417321515</t>
  </si>
  <si>
    <t>8,4*2*0,3*0,205</t>
  </si>
  <si>
    <t>4,2*2*0,20*0,205</t>
  </si>
  <si>
    <t>74</t>
  </si>
  <si>
    <t>417351115</t>
  </si>
  <si>
    <t>Zřízení bednění ztužujících věnců</t>
  </si>
  <si>
    <t>1736722575</t>
  </si>
  <si>
    <t>https://podminky.urs.cz/item/CS_URS_2024_01/417351115</t>
  </si>
  <si>
    <t>8,4*2*2*0,205</t>
  </si>
  <si>
    <t>4,2*2*2*0,205</t>
  </si>
  <si>
    <t>75</t>
  </si>
  <si>
    <t>417351116</t>
  </si>
  <si>
    <t>Odstranění bednění ztužujících věnců</t>
  </si>
  <si>
    <t>-1766250001</t>
  </si>
  <si>
    <t>https://podminky.urs.cz/item/CS_URS_2024_01/417351116</t>
  </si>
  <si>
    <t>76</t>
  </si>
  <si>
    <t>417361821</t>
  </si>
  <si>
    <t>Výztuž ztužujících pásů a věnců betonářskou ocelí 10 505</t>
  </si>
  <si>
    <t>1709079842</t>
  </si>
  <si>
    <t>https://podminky.urs.cz/item/CS_URS_2024_01/417361821</t>
  </si>
  <si>
    <t>"dle statiky věnce V1,V2"212,85*1,2*0,001</t>
  </si>
  <si>
    <t>77</t>
  </si>
  <si>
    <t>452311141</t>
  </si>
  <si>
    <t>Podkladní desky z betonu prostého bez zvýšených nároků na prostředí tř. C 16/20 otevřený výkop</t>
  </si>
  <si>
    <t>-1557203161</t>
  </si>
  <si>
    <t>https://podminky.urs.cz/item/CS_URS_2024_01/452311141</t>
  </si>
  <si>
    <t>"ozn. P12" 24,0*1,0*0,15</t>
  </si>
  <si>
    <t>Komunikace pozemní</t>
  </si>
  <si>
    <t>78</t>
  </si>
  <si>
    <t>564720001</t>
  </si>
  <si>
    <t>Podklad z kameniva hrubého drceného vel. 8-16 mm plochy do 100 m2 tl 80 mm</t>
  </si>
  <si>
    <t>-1294713724</t>
  </si>
  <si>
    <t>https://podminky.urs.cz/item/CS_URS_2024_01/564720001</t>
  </si>
  <si>
    <t>79</t>
  </si>
  <si>
    <t>564751101</t>
  </si>
  <si>
    <t>Podklad z kameniva hrubého drceného vel. 32-63 mm plochy do 100 m2 tl 150 mm</t>
  </si>
  <si>
    <t>1323237093</t>
  </si>
  <si>
    <t>https://podminky.urs.cz/item/CS_URS_2024_01/564751101</t>
  </si>
  <si>
    <t>80</t>
  </si>
  <si>
    <t>591211111</t>
  </si>
  <si>
    <t>Kladení dlažby z kostek drobných z kamene do lože z kameniva těženého tl 50 mm</t>
  </si>
  <si>
    <t>421713515</t>
  </si>
  <si>
    <t>https://podminky.urs.cz/item/CS_URS_2024_01/591211111</t>
  </si>
  <si>
    <t>"ozn. P15 - kostky zpětně použít - skladba ZP1" 6,74*1,6</t>
  </si>
  <si>
    <t>Úpravy povrchů, podlahy a osazování výplní</t>
  </si>
  <si>
    <t>81</t>
  </si>
  <si>
    <t>611131101</t>
  </si>
  <si>
    <t>Cementový postřik vnitřních stropů nanášený celoplošně ručně</t>
  </si>
  <si>
    <t>1365571294</t>
  </si>
  <si>
    <t>https://podminky.urs.cz/item/CS_URS_2024_01/611131101</t>
  </si>
  <si>
    <t>s04k</t>
  </si>
  <si>
    <t>82</t>
  </si>
  <si>
    <t>611142001</t>
  </si>
  <si>
    <t>Pletivo sklovláknité vnitřních stropů vtlačené do tmelu</t>
  </si>
  <si>
    <t>-1656443227</t>
  </si>
  <si>
    <t>https://podminky.urs.cz/item/CS_URS_2024_01/611142001</t>
  </si>
  <si>
    <t>"1np 30% v rizikových místech"S04k*0,30</t>
  </si>
  <si>
    <t>83</t>
  </si>
  <si>
    <t>611321123</t>
  </si>
  <si>
    <t>Vápenocementová omítka hladká jednovrstvá vnitřních kleneb nebo skořepin nanášená ručně</t>
  </si>
  <si>
    <t>806357577</t>
  </si>
  <si>
    <t>https://podminky.urs.cz/item/CS_URS_2024_01/611321123</t>
  </si>
  <si>
    <t>"1np"(194,1-9,16)*1,25</t>
  </si>
  <si>
    <t>"2np"(21,98+7,51)*1,25</t>
  </si>
  <si>
    <t>84</t>
  </si>
  <si>
    <t>611321131.1</t>
  </si>
  <si>
    <t>Vápenocementový štuk vnitřních rovných stropů tloušťky 4 mm ručně točený</t>
  </si>
  <si>
    <t>-531674757</t>
  </si>
  <si>
    <t>85</t>
  </si>
  <si>
    <t>611321191</t>
  </si>
  <si>
    <t>Příplatek k vápenocementové omítce vnitřních stropů za každých dalších 5 mm tloušťky ručně</t>
  </si>
  <si>
    <t>475962618</t>
  </si>
  <si>
    <t>https://podminky.urs.cz/item/CS_URS_2024_01/611321191</t>
  </si>
  <si>
    <t>S04k*3</t>
  </si>
  <si>
    <t>86</t>
  </si>
  <si>
    <t>611321134.1</t>
  </si>
  <si>
    <t>Vápenocementový štuk vnitřních kleneb nebo skořepin tloušťky 4 mm ručně točený</t>
  </si>
  <si>
    <t>-1970655435</t>
  </si>
  <si>
    <t>87</t>
  </si>
  <si>
    <t>611325413</t>
  </si>
  <si>
    <t>Oprava vnitřní vápenocementové hladké omítky stropů v rozsahu plochy přes 30 do 50 %</t>
  </si>
  <si>
    <t>309646800</t>
  </si>
  <si>
    <t>https://podminky.urs.cz/item/CS_URS_2024_01/611325413</t>
  </si>
  <si>
    <t>"2np"203,34-21,98-7,51</t>
  </si>
  <si>
    <t>88</t>
  </si>
  <si>
    <t>6121311.H</t>
  </si>
  <si>
    <t>Těsnící malta vodotěsná kompenzující smrštění tl. 2mm</t>
  </si>
  <si>
    <t>1680310537</t>
  </si>
  <si>
    <t>H01+H02</t>
  </si>
  <si>
    <t>89</t>
  </si>
  <si>
    <t>612131101</t>
  </si>
  <si>
    <t>Cementový postřik vnitřních stěn nanášený celoplošně ručně</t>
  </si>
  <si>
    <t>1533765540</t>
  </si>
  <si>
    <t>https://podminky.urs.cz/item/CS_URS_2024_01/612131101</t>
  </si>
  <si>
    <t>90</t>
  </si>
  <si>
    <t>612142001</t>
  </si>
  <si>
    <t>Pletivo sklovláknité vnitřních stěn vtlačené do tmelu</t>
  </si>
  <si>
    <t>1118242191</t>
  </si>
  <si>
    <t>https://podminky.urs.cz/item/CS_URS_2024_01/612142001</t>
  </si>
  <si>
    <t>"v rizikových místech a přechody mezi materiály cca 30%"S04s*0,30</t>
  </si>
  <si>
    <t>91</t>
  </si>
  <si>
    <t>61223.1</t>
  </si>
  <si>
    <t>Montáž a dodávka vnitřního zateplení tl.120mm - komín půda</t>
  </si>
  <si>
    <t>360113032</t>
  </si>
  <si>
    <t>(0,5*2+1,0)*5,86</t>
  </si>
  <si>
    <t>92</t>
  </si>
  <si>
    <t>612321111.1</t>
  </si>
  <si>
    <t>Vápenocementová omítka hrubá špachtlovaná vnitřních stěn nanášená ručně</t>
  </si>
  <si>
    <t>-1665772627</t>
  </si>
  <si>
    <t>93</t>
  </si>
  <si>
    <t>612321121</t>
  </si>
  <si>
    <t>Vápenocementová omítka hladká jednovrstvá vnitřních stěn nanášená ručně</t>
  </si>
  <si>
    <t>-923401436</t>
  </si>
  <si>
    <t>https://podminky.urs.cz/item/CS_URS_2024_01/612321121</t>
  </si>
  <si>
    <t>"obvody odečteny z výkresu"</t>
  </si>
  <si>
    <t>"1np"222,15*3,0</t>
  </si>
  <si>
    <t>"2np"238,815*3,5</t>
  </si>
  <si>
    <t>"odpočet sanační"-96,36</t>
  </si>
  <si>
    <t>94</t>
  </si>
  <si>
    <t>612321191</t>
  </si>
  <si>
    <t>Příplatek k vápenocementové omítce vnitřních stěn za každých dalších 5 mm tloušťky ručně</t>
  </si>
  <si>
    <t>-1674379790</t>
  </si>
  <si>
    <t>https://podminky.urs.cz/item/CS_URS_2024_01/612321191</t>
  </si>
  <si>
    <t>S04s*3</t>
  </si>
  <si>
    <t>S01*2</t>
  </si>
  <si>
    <t>95</t>
  </si>
  <si>
    <t>612321131.1</t>
  </si>
  <si>
    <t>Vápenocementový štuk vnitřních stěn tloušťky 4 mm ručně točený</t>
  </si>
  <si>
    <t>-1440168411</t>
  </si>
  <si>
    <t>96</t>
  </si>
  <si>
    <t>612324111</t>
  </si>
  <si>
    <t>Sanační omítka podkladní vnitřních stěn nanášená ručně</t>
  </si>
  <si>
    <t>-1713558069</t>
  </si>
  <si>
    <t>https://podminky.urs.cz/item/CS_URS_2024_01/612324111</t>
  </si>
  <si>
    <t>97</t>
  </si>
  <si>
    <t>612325131</t>
  </si>
  <si>
    <t>Omítka sanační jádrová vnitřních stěn nanášená ručně</t>
  </si>
  <si>
    <t>-81925084</t>
  </si>
  <si>
    <t>https://podminky.urs.cz/item/CS_URS_2024_01/612325131</t>
  </si>
  <si>
    <t>98</t>
  </si>
  <si>
    <t>612328131</t>
  </si>
  <si>
    <t>Sanační štuk vnitřních stěn tloušťky do 3 mm</t>
  </si>
  <si>
    <t>512961475</t>
  </si>
  <si>
    <t>https://podminky.urs.cz/item/CS_URS_2024_01/612328131</t>
  </si>
  <si>
    <t>(H01+H02)*2</t>
  </si>
  <si>
    <t>99</t>
  </si>
  <si>
    <t>6193451.V16</t>
  </si>
  <si>
    <t>D+M sádrových fabionů - popis Výpis výrobků ozn.V16</t>
  </si>
  <si>
    <t>-2137931226</t>
  </si>
  <si>
    <t>100</t>
  </si>
  <si>
    <t>622131101</t>
  </si>
  <si>
    <t>Cementový postřik vnějších stěn nanášený celoplošně ručně</t>
  </si>
  <si>
    <t>-16897824</t>
  </si>
  <si>
    <t>https://podminky.urs.cz/item/CS_URS_2024_01/622131101</t>
  </si>
  <si>
    <t>101</t>
  </si>
  <si>
    <t>622321121</t>
  </si>
  <si>
    <t>Vápenocementová omítka hladká jednovrstvá vnějších stěn nanášená ručně</t>
  </si>
  <si>
    <t>-530075087</t>
  </si>
  <si>
    <t>https://podminky.urs.cz/item/CS_URS_2024_01/622321121</t>
  </si>
  <si>
    <t>"vnější omítka jih+západ"161,0</t>
  </si>
  <si>
    <t>"východ zatím neřešen-až po dohodě s majitelem pozemku"0</t>
  </si>
  <si>
    <t>102</t>
  </si>
  <si>
    <t>622321191</t>
  </si>
  <si>
    <t>Příplatek k vápenocementové omítce vnějších stěn za každých dalších 5 mm tloušťky ručně</t>
  </si>
  <si>
    <t>1589056515</t>
  </si>
  <si>
    <t>https://podminky.urs.cz/item/CS_URS_2024_01/622321191</t>
  </si>
  <si>
    <t>161,0*2</t>
  </si>
  <si>
    <t>103</t>
  </si>
  <si>
    <t>622326.1</t>
  </si>
  <si>
    <t xml:space="preserve">Severní (čelní) fasáda - lokální vyspravení vadných míst injektážní maltou (bez otlučení omítky) před provedením nátěru </t>
  </si>
  <si>
    <t>1774030152</t>
  </si>
  <si>
    <t>"severní fasáda - rozsah upřesnit dle skutečnosti "143,100</t>
  </si>
  <si>
    <t>104</t>
  </si>
  <si>
    <t>6223282.1</t>
  </si>
  <si>
    <t>Renovační štuk vnějších stěn tloušťky do 3 mm</t>
  </si>
  <si>
    <t>137244484</t>
  </si>
  <si>
    <t>105</t>
  </si>
  <si>
    <t>6223253.1</t>
  </si>
  <si>
    <t>Štuková omítka vnějšího ostění nebo nadpraží</t>
  </si>
  <si>
    <t>1482837303</t>
  </si>
  <si>
    <t>"dle pozn. P14 - kolem oken 2np"(1,0*2*6+2,27*10)*0,25+(1,0+1,77*2)*0,25*6</t>
  </si>
  <si>
    <t>"vstup.dveře"(3,0*2+2,84+0,4*2)*0,4</t>
  </si>
  <si>
    <t>106</t>
  </si>
  <si>
    <t>622331111</t>
  </si>
  <si>
    <t>Cementová omítka hrubá jednovrstvá zatřená vnějších stěn nanášená ručně</t>
  </si>
  <si>
    <t>793786507</t>
  </si>
  <si>
    <t>https://podminky.urs.cz/item/CS_URS_2024_01/622331111</t>
  </si>
  <si>
    <t>H04*2</t>
  </si>
  <si>
    <t>107</t>
  </si>
  <si>
    <t>622331191</t>
  </si>
  <si>
    <t>Příplatek k cementové omítce vnějších stěn za každých dalších 5 mm tloušťky ručně</t>
  </si>
  <si>
    <t>1148082616</t>
  </si>
  <si>
    <t>https://podminky.urs.cz/item/CS_URS_2024_01/622331191</t>
  </si>
  <si>
    <t>108</t>
  </si>
  <si>
    <t>629135102</t>
  </si>
  <si>
    <t>Vyrovnávací vrstva pod klempířské prvky z MC š přes 150 mm</t>
  </si>
  <si>
    <t>-1771322969</t>
  </si>
  <si>
    <t>https://podminky.urs.cz/item/CS_URS_2024_01/629135102</t>
  </si>
  <si>
    <t>11,0+6,5</t>
  </si>
  <si>
    <t>109</t>
  </si>
  <si>
    <t>629991011</t>
  </si>
  <si>
    <t>Zakrytí výplní otvorů a svislých ploch fólií přilepenou lepící páskou</t>
  </si>
  <si>
    <t>-1469071282</t>
  </si>
  <si>
    <t>https://podminky.urs.cz/item/CS_URS_2024_01/629991011</t>
  </si>
  <si>
    <t>(1,0*1,77*6*2+1,0*1,77*4+2,85*3,275*2)*2</t>
  </si>
  <si>
    <t>110</t>
  </si>
  <si>
    <t>629995101</t>
  </si>
  <si>
    <t>Očištění vnějších ploch tlakovou vodou</t>
  </si>
  <si>
    <t>-2001361000</t>
  </si>
  <si>
    <t>https://podminky.urs.cz/item/CS_URS_2024_01/629995101</t>
  </si>
  <si>
    <t>"čelní fasáda vč.soklu"162,2</t>
  </si>
  <si>
    <t>111</t>
  </si>
  <si>
    <t>631311126</t>
  </si>
  <si>
    <t>Mazanina tl přes 80 do 120 mm z betonu prostého bez zvýšených nároků na prostředí tř. C 25/30</t>
  </si>
  <si>
    <t>-1532163076</t>
  </si>
  <si>
    <t>https://podminky.urs.cz/item/CS_URS_2024_01/631311126</t>
  </si>
  <si>
    <t>F01*0,10</t>
  </si>
  <si>
    <t>112</t>
  </si>
  <si>
    <t>631319173</t>
  </si>
  <si>
    <t>Příplatek k mazanině tl přes 80 do 120 mm za stržení povrchu spodní vrstvy před vložením výztuže</t>
  </si>
  <si>
    <t>439179039</t>
  </si>
  <si>
    <t>https://podminky.urs.cz/item/CS_URS_2024_01/631319173</t>
  </si>
  <si>
    <t>113</t>
  </si>
  <si>
    <t>631319239.1</t>
  </si>
  <si>
    <t>Příplatek k mazaninám za plastifikátor pro podlahové vytápění</t>
  </si>
  <si>
    <t>-2049272240</t>
  </si>
  <si>
    <t>(F01+F02C+F03)*0,085</t>
  </si>
  <si>
    <t>114</t>
  </si>
  <si>
    <t>631362021</t>
  </si>
  <si>
    <t>Výztuž mazanin svařovanými sítěmi Kari</t>
  </si>
  <si>
    <t>-250502979</t>
  </si>
  <si>
    <t>https://podminky.urs.cz/item/CS_URS_2024_01/631362021</t>
  </si>
  <si>
    <t>F01*1,25*3,1*0,001</t>
  </si>
  <si>
    <t>F02*1,25*3,1*0,001</t>
  </si>
  <si>
    <t>115</t>
  </si>
  <si>
    <t>632451254</t>
  </si>
  <si>
    <t>Potěr cementový samonivelační litý C30 tl přes 45 do 50 mm</t>
  </si>
  <si>
    <t>-884816959</t>
  </si>
  <si>
    <t>https://podminky.urs.cz/item/CS_URS_2024_01/632451254</t>
  </si>
  <si>
    <t>(F01+F02+F02C+F03)</t>
  </si>
  <si>
    <t>116</t>
  </si>
  <si>
    <t>632451293</t>
  </si>
  <si>
    <t>Příplatek k cementovému samonivelačnímu litému potěru C30 ZKD 5 mm tl přes 50 mm</t>
  </si>
  <si>
    <t>-1557195100</t>
  </si>
  <si>
    <t>https://podminky.urs.cz/item/CS_URS_2024_01/632451293</t>
  </si>
  <si>
    <t>"tl.85mm"(F01+F02+F02C+F03)*7</t>
  </si>
  <si>
    <t>117</t>
  </si>
  <si>
    <t>634112115</t>
  </si>
  <si>
    <t xml:space="preserve">Obvodová dilatace podlahovým páskem z pěnového PE mezi stěnou a mazaninou nebo potěrem </t>
  </si>
  <si>
    <t>1922090547</t>
  </si>
  <si>
    <t>https://podminky.urs.cz/item/CS_URS_2024_01/634112115</t>
  </si>
  <si>
    <t>377,3*1,1</t>
  </si>
  <si>
    <t>118</t>
  </si>
  <si>
    <t>635111132</t>
  </si>
  <si>
    <t>Násyp pod podlahy z drobného kameniva 0-4 s udusáním</t>
  </si>
  <si>
    <t>-1255816176</t>
  </si>
  <si>
    <t>https://podminky.urs.cz/item/CS_URS_2024_01/635111132</t>
  </si>
  <si>
    <t>F06*0,10</t>
  </si>
  <si>
    <t>119</t>
  </si>
  <si>
    <t>635111142</t>
  </si>
  <si>
    <t>Násyp pod podlahy z hrubého kameniva 16-32 s udusáním</t>
  </si>
  <si>
    <t>1815088570</t>
  </si>
  <si>
    <t>https://podminky.urs.cz/item/CS_URS_2024_01/635111142</t>
  </si>
  <si>
    <t>F06*0,12</t>
  </si>
  <si>
    <t>120</t>
  </si>
  <si>
    <t>635111311</t>
  </si>
  <si>
    <t>Násyp tl do 20 mm pod plovoucí nebo tepelně izolační vrstvy podlah z písku prosátého</t>
  </si>
  <si>
    <t>2021986143</t>
  </si>
  <si>
    <t>https://podminky.urs.cz/item/CS_URS_2024_01/635111311</t>
  </si>
  <si>
    <t>F02+F02C+F05</t>
  </si>
  <si>
    <t>121</t>
  </si>
  <si>
    <t>63621222.1</t>
  </si>
  <si>
    <t>Dlažba z ruční historické dlažby obdélníkové 290x140x30mm do písku</t>
  </si>
  <si>
    <t>1459765947</t>
  </si>
  <si>
    <t>"sklepení, kladeno do písku"80,4</t>
  </si>
  <si>
    <t>Ostatní konstrukce a práce, bourání</t>
  </si>
  <si>
    <t>122</t>
  </si>
  <si>
    <t>919726123</t>
  </si>
  <si>
    <t>Geotextilie pro ochranu, separaci a filtraci netkaná měrná hm přes 300 do 500 g/m2</t>
  </si>
  <si>
    <t>484819664</t>
  </si>
  <si>
    <t>https://podminky.urs.cz/item/CS_URS_2024_01/919726123</t>
  </si>
  <si>
    <t>F06*2*1,1</t>
  </si>
  <si>
    <t>123</t>
  </si>
  <si>
    <t>919726125</t>
  </si>
  <si>
    <t>Geotextilie pro ochranu, separaci a filtraci netkaná měrná hm přes 800 do 1000 g/m2</t>
  </si>
  <si>
    <t>-1580353859</t>
  </si>
  <si>
    <t>https://podminky.urs.cz/item/CS_URS_2024_01/919726125</t>
  </si>
  <si>
    <t>F01*1,1</t>
  </si>
  <si>
    <t>(F02+F02C)*1,1</t>
  </si>
  <si>
    <t>"P12"24,0*1,0</t>
  </si>
  <si>
    <t>124</t>
  </si>
  <si>
    <t>941111121</t>
  </si>
  <si>
    <t>Montáž lešení řadového trubkového lehkého s podlahami zatížení do 200 kg/m2 š od 0,9 do 1,2 m v do 10 m</t>
  </si>
  <si>
    <t>1368861477</t>
  </si>
  <si>
    <t>https://podminky.urs.cz/item/CS_URS_2024_01/941111121</t>
  </si>
  <si>
    <t>"zadní fasády"161,0*1,2</t>
  </si>
  <si>
    <t>"čelní"19,0*8,5</t>
  </si>
  <si>
    <t>125</t>
  </si>
  <si>
    <t>941111221</t>
  </si>
  <si>
    <t>Příplatek k lešení řadovému trubkovému lehkému s podlahami do 200 kg/m2 š od 0,9 do 1,2 m v 10 m za každý den použití</t>
  </si>
  <si>
    <t>2062371344</t>
  </si>
  <si>
    <t>https://podminky.urs.cz/item/CS_URS_2024_01/941111221</t>
  </si>
  <si>
    <t>354,7*90 'Přepočtené koeficientem množství</t>
  </si>
  <si>
    <t>126</t>
  </si>
  <si>
    <t>941111821</t>
  </si>
  <si>
    <t>Demontáž lešení řadového trubkového lehkého s podlahami zatížení do 200 kg/m2 š od 0,9 do 1,2 m v do 10 m</t>
  </si>
  <si>
    <t>-1267824526</t>
  </si>
  <si>
    <t>https://podminky.urs.cz/item/CS_URS_2024_01/941111821</t>
  </si>
  <si>
    <t>127</t>
  </si>
  <si>
    <t>944511111</t>
  </si>
  <si>
    <t>Montáž ochranné sítě z textilie z umělých vláken</t>
  </si>
  <si>
    <t>1250338052</t>
  </si>
  <si>
    <t>https://podminky.urs.cz/item/CS_URS_2024_01/944511111</t>
  </si>
  <si>
    <t>128</t>
  </si>
  <si>
    <t>944511211</t>
  </si>
  <si>
    <t>Příplatek k ochranné síti za každý den použití</t>
  </si>
  <si>
    <t>-1241887119</t>
  </si>
  <si>
    <t>https://podminky.urs.cz/item/CS_URS_2024_01/944511211</t>
  </si>
  <si>
    <t>129</t>
  </si>
  <si>
    <t>944511811</t>
  </si>
  <si>
    <t>Demontáž ochranné sítě z textilie z umělých vláken</t>
  </si>
  <si>
    <t>1619482431</t>
  </si>
  <si>
    <t>https://podminky.urs.cz/item/CS_URS_2024_01/944511811</t>
  </si>
  <si>
    <t>130</t>
  </si>
  <si>
    <t>949101111</t>
  </si>
  <si>
    <t>Lešení pomocné pro objekty pozemních staveb s lešeňovou podlahou v do 1,9 m zatížení do 150 kg/m2</t>
  </si>
  <si>
    <t>721011990</t>
  </si>
  <si>
    <t>https://podminky.urs.cz/item/CS_URS_2024_01/949101111</t>
  </si>
  <si>
    <t>F01+F02+F02C+F03+F05</t>
  </si>
  <si>
    <t>131</t>
  </si>
  <si>
    <t>952901111</t>
  </si>
  <si>
    <t>Vyčištění budov bytové a občanské výstavby při výšce podlaží do 4 m</t>
  </si>
  <si>
    <t>854010046</t>
  </si>
  <si>
    <t>https://podminky.urs.cz/item/CS_URS_2024_01/952901111</t>
  </si>
  <si>
    <t>(F01+F02+F02c+F03+F04+F05+F06)*1,2</t>
  </si>
  <si>
    <t>132</t>
  </si>
  <si>
    <t>962031132</t>
  </si>
  <si>
    <t>Bourání příček nebo přizdívek z cihel pálených tl do 100 mm</t>
  </si>
  <si>
    <t>1036814795</t>
  </si>
  <si>
    <t>https://podminky.urs.cz/item/CS_URS_2024_01/962031132</t>
  </si>
  <si>
    <t>"P10"(3,8+4,6+3,65+3,1)*2,8+4,18*4,5</t>
  </si>
  <si>
    <t>"1np"(1,85+1,475)*2,1</t>
  </si>
  <si>
    <t>"2np"2,8*2,4</t>
  </si>
  <si>
    <t>133</t>
  </si>
  <si>
    <t>962031133</t>
  </si>
  <si>
    <t>Bourání příček nebo přizdívek z cihel pálených tl přes 100 do 150 mm</t>
  </si>
  <si>
    <t>783908325</t>
  </si>
  <si>
    <t>https://podminky.urs.cz/item/CS_URS_2024_01/962031133</t>
  </si>
  <si>
    <t>"P10"(3,82+0,15+3,725)*3,7</t>
  </si>
  <si>
    <t>"2np"(3,06+2,49)*3,66</t>
  </si>
  <si>
    <t>134</t>
  </si>
  <si>
    <t>962032231</t>
  </si>
  <si>
    <t>Bourání zdiva z cihel pálených nebo vápenopískových na MV nebo MVC přes 1 m3</t>
  </si>
  <si>
    <t>1840483742</t>
  </si>
  <si>
    <t>https://podminky.urs.cz/item/CS_URS_2024_01/962032231</t>
  </si>
  <si>
    <t>"2np"2,9*2,4*0,25+2,16*3,66*0,21</t>
  </si>
  <si>
    <t>135</t>
  </si>
  <si>
    <t>9620326.1</t>
  </si>
  <si>
    <t>Vybourání konstrukce anglického dvorku na západní straně</t>
  </si>
  <si>
    <t>-871870288</t>
  </si>
  <si>
    <t>136</t>
  </si>
  <si>
    <t>962032631</t>
  </si>
  <si>
    <t>Bourání zdiva komínového z cihel pálených, šamotových nebo vápenopískových na MV nebo MVC</t>
  </si>
  <si>
    <t>-1253443518</t>
  </si>
  <si>
    <t>https://podminky.urs.cz/item/CS_URS_2024_01/962032631</t>
  </si>
  <si>
    <t>0,85*0,85*(6,0*2+5,0*2)</t>
  </si>
  <si>
    <t>137</t>
  </si>
  <si>
    <t>963023712</t>
  </si>
  <si>
    <t>Vybourání schodišťových stupňů ze zdi cihelné oboustranně</t>
  </si>
  <si>
    <t>-995024883</t>
  </si>
  <si>
    <t>https://podminky.urs.cz/item/CS_URS_2024_01/963023712</t>
  </si>
  <si>
    <t>1,55*4+1,2*9</t>
  </si>
  <si>
    <t>138</t>
  </si>
  <si>
    <t>965042141</t>
  </si>
  <si>
    <t>Bourání podkladů pod dlažby nebo mazanin betonových nebo z litého asfaltu tl do 100 mm pl přes 4 m2</t>
  </si>
  <si>
    <t>1252361067</t>
  </si>
  <si>
    <t>https://podminky.urs.cz/item/CS_URS_2024_01/965042141</t>
  </si>
  <si>
    <t>"podlaha 1np předpoklad 8cm"194,1*1,03*0,08</t>
  </si>
  <si>
    <t>"podlaha půdy (část) předpoklad 6cm"7,51*8,345*0,06</t>
  </si>
  <si>
    <t>139</t>
  </si>
  <si>
    <t>965042241</t>
  </si>
  <si>
    <t>Bourání podkladů pod dlažby nebo mazanin betonových nebo z litého asfaltu tl přes 100 mm pl přes 4 m2</t>
  </si>
  <si>
    <t>-1009660060</t>
  </si>
  <si>
    <t>https://podminky.urs.cz/item/CS_URS_2024_01/965042241</t>
  </si>
  <si>
    <t>"podkl.beton 1np"194,1*1,03*0,12</t>
  </si>
  <si>
    <t>140</t>
  </si>
  <si>
    <t>965049111</t>
  </si>
  <si>
    <t>Příplatek k bourání betonových mazanin za bourání mazanin se svařovanou sítí tl do 100 mm</t>
  </si>
  <si>
    <t>-333960528</t>
  </si>
  <si>
    <t>https://podminky.urs.cz/item/CS_URS_2024_01/965049111</t>
  </si>
  <si>
    <t>141</t>
  </si>
  <si>
    <t>965081213</t>
  </si>
  <si>
    <t>Bourání podlah z dlaždic keramických nebo xylolitových tl do 10 mm plochy přes 1 m2</t>
  </si>
  <si>
    <t>1122147295</t>
  </si>
  <si>
    <t>https://podminky.urs.cz/item/CS_URS_2024_01/965081213</t>
  </si>
  <si>
    <t>"1np"194,1*1,03</t>
  </si>
  <si>
    <t>142</t>
  </si>
  <si>
    <t>965082933</t>
  </si>
  <si>
    <t>Odstranění násypů pod podlahami tl do 200 mm pl přes 2 m2</t>
  </si>
  <si>
    <t>-1490577723</t>
  </si>
  <si>
    <t>https://podminky.urs.cz/item/CS_URS_2024_01/965082933</t>
  </si>
  <si>
    <t>"podlaha 2np"(F02+F02C)*0,20</t>
  </si>
  <si>
    <t>143</t>
  </si>
  <si>
    <t>965083122</t>
  </si>
  <si>
    <t>Odstranění násypů pod podlahami mezi trámy tl do 200 mm pl přes 2 m2</t>
  </si>
  <si>
    <t>2144137662</t>
  </si>
  <si>
    <t>https://podminky.urs.cz/item/CS_URS_2024_01/965083122</t>
  </si>
  <si>
    <t>"strop 2np pro zesílení stropu?"220,0*0,2</t>
  </si>
  <si>
    <t>144</t>
  </si>
  <si>
    <t>967021112</t>
  </si>
  <si>
    <t>Přisekání rovných ostění ve zdivu kamenném nebo smíšeném</t>
  </si>
  <si>
    <t>-2113472652</t>
  </si>
  <si>
    <t>https://podminky.urs.cz/item/CS_URS_2024_01/967021112</t>
  </si>
  <si>
    <t>"po vybouraných otvorech"</t>
  </si>
  <si>
    <t>"1np P19"(0,9+2*2,15)*0,30</t>
  </si>
  <si>
    <t>"1np"(1,34+2*2,2)*0,24</t>
  </si>
  <si>
    <t>"2np"(1,03+2*2,05)*0,25</t>
  </si>
  <si>
    <t>"1NP P18"(1,06+2*2,4)*0,6</t>
  </si>
  <si>
    <t>"2np"(1,05+2*2,05)*0,425+(1,05+2*2,05)*0,6</t>
  </si>
  <si>
    <t>145</t>
  </si>
  <si>
    <t>967031734</t>
  </si>
  <si>
    <t>Přisekání plošné zdiva z cihel pálených na MV nebo MVC tl do 300 mm</t>
  </si>
  <si>
    <t>-1558900689</t>
  </si>
  <si>
    <t>https://podminky.urs.cz/item/CS_URS_2024_01/967031734</t>
  </si>
  <si>
    <t>"2np"4,4*2,5</t>
  </si>
  <si>
    <t>146</t>
  </si>
  <si>
    <t>968062355</t>
  </si>
  <si>
    <t>Vybourání dřevěných rámů oken dvojitých včetně křídel pl do 2 m2</t>
  </si>
  <si>
    <t>-1420645970</t>
  </si>
  <si>
    <t>https://podminky.urs.cz/item/CS_URS_2024_01/968062355</t>
  </si>
  <si>
    <t>1,22*1,15*1</t>
  </si>
  <si>
    <t>147</t>
  </si>
  <si>
    <t>968062455</t>
  </si>
  <si>
    <t>Vybourání dřevěných dveřních zárubní pl do 2 m2</t>
  </si>
  <si>
    <t>-637036274</t>
  </si>
  <si>
    <t>https://podminky.urs.cz/item/CS_URS_2024_01/968062455</t>
  </si>
  <si>
    <t>2,0*13</t>
  </si>
  <si>
    <t>148</t>
  </si>
  <si>
    <t>968062456</t>
  </si>
  <si>
    <t>Vybourání dřevěných dveřních zárubní pl přes 2 m2</t>
  </si>
  <si>
    <t>-271356097</t>
  </si>
  <si>
    <t>https://podminky.urs.cz/item/CS_URS_2024_01/968062456</t>
  </si>
  <si>
    <t>2,5*5</t>
  </si>
  <si>
    <t>149</t>
  </si>
  <si>
    <t>968062559</t>
  </si>
  <si>
    <t>Vybourání dřevěných vrat pl přes 5 m2</t>
  </si>
  <si>
    <t>-1725274784</t>
  </si>
  <si>
    <t>https://podminky.urs.cz/item/CS_URS_2024_01/968062559</t>
  </si>
  <si>
    <t>"ozn.D01" 2,85*3,275</t>
  </si>
  <si>
    <t>150</t>
  </si>
  <si>
    <t>971033641</t>
  </si>
  <si>
    <t>Vybourání otvorů ve zdivu cihelném pl do 4 m2 na MVC nebo MV tl do 300 mm</t>
  </si>
  <si>
    <t>290766245</t>
  </si>
  <si>
    <t>https://podminky.urs.cz/item/CS_URS_2024_01/971033641</t>
  </si>
  <si>
    <t>"1np P19"0,9*2,15*0,30</t>
  </si>
  <si>
    <t>"1np"1,34*2,2*0,24</t>
  </si>
  <si>
    <t>"2np"1,03*2,05*0,25</t>
  </si>
  <si>
    <t>151</t>
  </si>
  <si>
    <t>971033651</t>
  </si>
  <si>
    <t>Vybourání otvorů ve zdivu cihelném pl do 4 m2 na MVC nebo MV tl do 600 mm</t>
  </si>
  <si>
    <t>1320973530</t>
  </si>
  <si>
    <t>https://podminky.urs.cz/item/CS_URS_2024_01/971033651</t>
  </si>
  <si>
    <t>"1NP P18"1,06*2,4*0,6</t>
  </si>
  <si>
    <t>"2np"1,05*2,05*0,425+1,05*2,05*0,6</t>
  </si>
  <si>
    <t>152</t>
  </si>
  <si>
    <t>97109.98</t>
  </si>
  <si>
    <t xml:space="preserve">Příprava a zapravení dveřních otvorů pro a po osazení ocelových překladů (obloukových) - rýhy, plentování apod. </t>
  </si>
  <si>
    <t>-584889508</t>
  </si>
  <si>
    <t>"1np"4</t>
  </si>
  <si>
    <t>153</t>
  </si>
  <si>
    <t>97109.99</t>
  </si>
  <si>
    <t xml:space="preserve">Příprava a zapravení dveřních otvorů pro a po osazení ocelových překladů (rovných) - rýhy, plentování apod. </t>
  </si>
  <si>
    <t>1673422273</t>
  </si>
  <si>
    <t>"2np"4</t>
  </si>
  <si>
    <t>154</t>
  </si>
  <si>
    <t>97109.P20</t>
  </si>
  <si>
    <t>Úprava stávajících dveřních otvorů dle poznámky bouracích prací P20</t>
  </si>
  <si>
    <t>-515264669</t>
  </si>
  <si>
    <t>"P20 odstranění válc. nosníků, upraven rozměr"</t>
  </si>
  <si>
    <t>"1np"3</t>
  </si>
  <si>
    <t>155</t>
  </si>
  <si>
    <t>972021691</t>
  </si>
  <si>
    <t>Vybourání otvorů v klenbách pl do 4 m2</t>
  </si>
  <si>
    <t>1817924680</t>
  </si>
  <si>
    <t>https://podminky.urs.cz/item/CS_URS_2024_01/972021691</t>
  </si>
  <si>
    <t>2,0*2,05*0,6</t>
  </si>
  <si>
    <t>156</t>
  </si>
  <si>
    <t>973031325</t>
  </si>
  <si>
    <t>Vysekání kapes ve zdivu cihelném na MV nebo MVC pl do 0,10 m2 hl do 300 mm</t>
  </si>
  <si>
    <t>-1208145264</t>
  </si>
  <si>
    <t>https://podminky.urs.cz/item/CS_URS_2024_01/973031325</t>
  </si>
  <si>
    <t>"P02"2</t>
  </si>
  <si>
    <t>"pro válc.nosníky stropu"90</t>
  </si>
  <si>
    <t>157</t>
  </si>
  <si>
    <t>97502.1</t>
  </si>
  <si>
    <t>Podchycování stropů a konstrukcí potřebné k provedení bouracích prací (otvory, stropy pro výt.šachtu, vyřezání části střechy apod.) - celkem</t>
  </si>
  <si>
    <t>154170312</t>
  </si>
  <si>
    <t>"upřesnit dle skutečnosti"1</t>
  </si>
  <si>
    <t>158</t>
  </si>
  <si>
    <t>978011191</t>
  </si>
  <si>
    <t>Otlučení (osekání) vnitřní vápenné nebo vápenocementové omítky stropů v rozsahu přes 50 do 100 %</t>
  </si>
  <si>
    <t>1536489779</t>
  </si>
  <si>
    <t>https://podminky.urs.cz/item/CS_URS_2024_01/978011191</t>
  </si>
  <si>
    <t>159</t>
  </si>
  <si>
    <t>978012161</t>
  </si>
  <si>
    <t>Otlučení (osekání) vnitřní vápenné nebo vápenocementové omítky stropů rákosových v rozsahu přes 30 do 50 %</t>
  </si>
  <si>
    <t>1275364718</t>
  </si>
  <si>
    <t>https://podminky.urs.cz/item/CS_URS_2024_01/978012161</t>
  </si>
  <si>
    <t>S04t</t>
  </si>
  <si>
    <t>160</t>
  </si>
  <si>
    <t>978013191</t>
  </si>
  <si>
    <t>Otlučení vápenných nebo vápenocementových omítek vnitřních ploch stěn s vyškrabáním spar, s očištěním zdiva, v rozsahu přes 50 do 100 %</t>
  </si>
  <si>
    <t>-537108040</t>
  </si>
  <si>
    <t>https://podminky.urs.cz/item/CS_URS_2024_01/978013191</t>
  </si>
  <si>
    <t>"odpočet nové příčky"-19,5*2</t>
  </si>
  <si>
    <t>"půda"S01</t>
  </si>
  <si>
    <t>161</t>
  </si>
  <si>
    <t>978015391</t>
  </si>
  <si>
    <t>Otlučení vápenných nebo vápenocementových omítek vnějších ploch s vyškrabáním spar a s očištěním zdiva stupně členitosti 1 a 2, v rozsahu přes 80 do 100 %</t>
  </si>
  <si>
    <t>-618782081</t>
  </si>
  <si>
    <t>https://podminky.urs.cz/item/CS_URS_2024_01/978015391</t>
  </si>
  <si>
    <t>"jih - odečteno z výkresu pohledu"108,0</t>
  </si>
  <si>
    <t>"západ - odečteno z výkresu pohledu"53,0</t>
  </si>
  <si>
    <t>"východ - zatím neřešeno"0</t>
  </si>
  <si>
    <t>162</t>
  </si>
  <si>
    <t>985131111</t>
  </si>
  <si>
    <t>Očištění ploch stěn, rubu kleneb a podlah tlakovou vodou</t>
  </si>
  <si>
    <t>1359180075</t>
  </si>
  <si>
    <t>https://podminky.urs.cz/item/CS_URS_2024_01/985131111</t>
  </si>
  <si>
    <t>163</t>
  </si>
  <si>
    <t>985131311</t>
  </si>
  <si>
    <t>Ruční dočištění ploch stěn, rubu kleneb a podlah ocelových kartáči</t>
  </si>
  <si>
    <t>-1908299597</t>
  </si>
  <si>
    <t>https://podminky.urs.cz/item/CS_URS_2024_01/985131311</t>
  </si>
  <si>
    <t>164</t>
  </si>
  <si>
    <t>98513251.1</t>
  </si>
  <si>
    <t>Oprava kamenného zdiva, podlahy, schodů sklepních prostorů - čištění ploch, doplnění, ochranný nátěr - podrobně viz TZ</t>
  </si>
  <si>
    <t>-113236265</t>
  </si>
  <si>
    <t>"podlaha"95,0</t>
  </si>
  <si>
    <t>"stěny"115,54*2,0</t>
  </si>
  <si>
    <t>"klenba"95,0*1,3</t>
  </si>
  <si>
    <t>997</t>
  </si>
  <si>
    <t>Přesun sutě</t>
  </si>
  <si>
    <t>165</t>
  </si>
  <si>
    <t>997013154</t>
  </si>
  <si>
    <t>Vnitrostaveništní doprava suti a vybouraných hmot pro budovy v přes 12 do 15 m s omezením mechanizace</t>
  </si>
  <si>
    <t>-700032914</t>
  </si>
  <si>
    <t>https://podminky.urs.cz/item/CS_URS_2024_01/997013154</t>
  </si>
  <si>
    <t>166</t>
  </si>
  <si>
    <t>997013501</t>
  </si>
  <si>
    <t>Odvoz suti a vybouraných hmot na skládku nebo meziskládku do 1 km se složením</t>
  </si>
  <si>
    <t>-328903894</t>
  </si>
  <si>
    <t>https://podminky.urs.cz/item/CS_URS_2024_01/997013501</t>
  </si>
  <si>
    <t>167</t>
  </si>
  <si>
    <t>997013509</t>
  </si>
  <si>
    <t>Příplatek k odvozu suti a vybouraných hmot na skládku ZKD 1 km přes 1 km</t>
  </si>
  <si>
    <t>-1900955050</t>
  </si>
  <si>
    <t>https://podminky.urs.cz/item/CS_URS_2024_01/997013509</t>
  </si>
  <si>
    <t>462,923*19 'Přepočtené koeficientem množství</t>
  </si>
  <si>
    <t>168</t>
  </si>
  <si>
    <t>997013631</t>
  </si>
  <si>
    <t>Poplatek za uložení na skládce (skládkovné) stavebního odpadu směsného kód odpadu 17 09 04</t>
  </si>
  <si>
    <t>881126527</t>
  </si>
  <si>
    <t>https://podminky.urs.cz/item/CS_URS_2024_01/997013631</t>
  </si>
  <si>
    <t>998</t>
  </si>
  <si>
    <t>Přesun hmot</t>
  </si>
  <si>
    <t>169</t>
  </si>
  <si>
    <t>998011010</t>
  </si>
  <si>
    <t>Přesun hmot pro budovy zděné s omezením mechanizace pro budovy v přes 12 do 24 m</t>
  </si>
  <si>
    <t>-1923062531</t>
  </si>
  <si>
    <t>https://podminky.urs.cz/item/CS_URS_2024_01/998011010</t>
  </si>
  <si>
    <t>PSV</t>
  </si>
  <si>
    <t>Práce a dodávky PSV</t>
  </si>
  <si>
    <t>711</t>
  </si>
  <si>
    <t>Izolace proti vodě, vlhkosti a plynům</t>
  </si>
  <si>
    <t>170</t>
  </si>
  <si>
    <t>711111001</t>
  </si>
  <si>
    <t>Provedení izolace proti zemní vlhkosti vodorovné za studena nátěrem penetračním</t>
  </si>
  <si>
    <t>-588603964</t>
  </si>
  <si>
    <t>https://podminky.urs.cz/item/CS_URS_2024_01/711111001</t>
  </si>
  <si>
    <t>171</t>
  </si>
  <si>
    <t>11163150</t>
  </si>
  <si>
    <t>lak penetrační asfaltový</t>
  </si>
  <si>
    <t>-1853788613</t>
  </si>
  <si>
    <t>izv*0,00030</t>
  </si>
  <si>
    <t>172</t>
  </si>
  <si>
    <t>711112001</t>
  </si>
  <si>
    <t>Provedení izolace proti zemní vlhkosti svislé za studena nátěrem penetračním</t>
  </si>
  <si>
    <t>-420414917</t>
  </si>
  <si>
    <t>https://podminky.urs.cz/item/CS_URS_2024_01/711112001</t>
  </si>
  <si>
    <t>173</t>
  </si>
  <si>
    <t>-2000704079</t>
  </si>
  <si>
    <t>H04*0,00034</t>
  </si>
  <si>
    <t>174</t>
  </si>
  <si>
    <t>711141559</t>
  </si>
  <si>
    <t>Provedení izolace proti zemní vlhkosti pásy přitavením vodorovné NAIP</t>
  </si>
  <si>
    <t>397469938</t>
  </si>
  <si>
    <t>https://podminky.urs.cz/item/CS_URS_2024_01/711141559</t>
  </si>
  <si>
    <t>"výtah"2,4*2,0</t>
  </si>
  <si>
    <t>175</t>
  </si>
  <si>
    <t>62855001</t>
  </si>
  <si>
    <t>pás asfaltový natavitelný modifikovaný SBS s vložkou z polyesterové rohože a spalitelnou PE fólií nebo jemnozrnným minerálním posypem na horním povrchu tl 4,0mm</t>
  </si>
  <si>
    <t>-532004109</t>
  </si>
  <si>
    <t>izv*1,1655</t>
  </si>
  <si>
    <t>176</t>
  </si>
  <si>
    <t>62856011</t>
  </si>
  <si>
    <t>pás asfaltový natavitelný modifikovaný SBS s vložkou z hliníkové fólie s textilií a spalitelnou PE fólií nebo jemnozrnným minerálním posypem na horním povrchu tl 4,0mm</t>
  </si>
  <si>
    <t>1535234287</t>
  </si>
  <si>
    <t>177</t>
  </si>
  <si>
    <t>711142559</t>
  </si>
  <si>
    <t>Provedení izolace proti zemní vlhkosti pásy přitavením svislé NAIP</t>
  </si>
  <si>
    <t>-1042584713</t>
  </si>
  <si>
    <t>https://podminky.urs.cz/item/CS_URS_2024_01/711142559</t>
  </si>
  <si>
    <t>"H04"(5,3+21,3)*3,7</t>
  </si>
  <si>
    <t>"výtah"(2,2*2+2,0)*1,5+2,0*1,04</t>
  </si>
  <si>
    <t>178</t>
  </si>
  <si>
    <t>-1878316802</t>
  </si>
  <si>
    <t>izs*1,221</t>
  </si>
  <si>
    <t>179</t>
  </si>
  <si>
    <t>522272357</t>
  </si>
  <si>
    <t>180</t>
  </si>
  <si>
    <t>711161215</t>
  </si>
  <si>
    <t>Izolace proti zemní vlhkosti nopovou fólií svislá, nopek v 20,0 mm, tl do 1,0 mm</t>
  </si>
  <si>
    <t>671184477</t>
  </si>
  <si>
    <t>https://podminky.urs.cz/item/CS_URS_2024_01/711161215</t>
  </si>
  <si>
    <t>H04*1,2</t>
  </si>
  <si>
    <t>181</t>
  </si>
  <si>
    <t>711161383</t>
  </si>
  <si>
    <t>Izolace proti zemní vlhkosti nopovou fólií ukončení horní lištou</t>
  </si>
  <si>
    <t>-35634998</t>
  </si>
  <si>
    <t>https://podminky.urs.cz/item/CS_URS_2024_01/711161383</t>
  </si>
  <si>
    <t>(5,3+21,3)</t>
  </si>
  <si>
    <t>182</t>
  </si>
  <si>
    <t>711192201.H</t>
  </si>
  <si>
    <t xml:space="preserve">Provedení a dodávka vodotěsné podkladní stěrky pro sanační omítky svislé, tl.10mm </t>
  </si>
  <si>
    <t>-416596127</t>
  </si>
  <si>
    <t>"skladba H01 1np"(5,5+7,4)*3,0</t>
  </si>
  <si>
    <t>"2.vrstva"H01</t>
  </si>
  <si>
    <t>H02*2</t>
  </si>
  <si>
    <t>183</t>
  </si>
  <si>
    <t>711491272</t>
  </si>
  <si>
    <t>Provedení doplňků izolace proti vodě na ploše svislé z textilií vrstva ochranná</t>
  </si>
  <si>
    <t>-1027878852</t>
  </si>
  <si>
    <t>https://podminky.urs.cz/item/CS_URS_2024_01/711491272</t>
  </si>
  <si>
    <t>184</t>
  </si>
  <si>
    <t>69311086</t>
  </si>
  <si>
    <t>geotextilie netkaná separační, ochranná, filtrační, drenážní PP 1000g/m2</t>
  </si>
  <si>
    <t>-1639834113</t>
  </si>
  <si>
    <t>185</t>
  </si>
  <si>
    <t>998711213</t>
  </si>
  <si>
    <t>Přesun hmot procentní pro izolace proti vodě, vlhkosti a plynům s omezením mechanizace v objektech v přes 12 do 60 m</t>
  </si>
  <si>
    <t>%</t>
  </si>
  <si>
    <t>-894687468</t>
  </si>
  <si>
    <t>https://podminky.urs.cz/item/CS_URS_2024_01/998711213</t>
  </si>
  <si>
    <t>712</t>
  </si>
  <si>
    <t>Povlakové krytiny</t>
  </si>
  <si>
    <t>186</t>
  </si>
  <si>
    <t>712431111</t>
  </si>
  <si>
    <t>Provedení povlakové krytiny střech přes 10° do 30° podkladní vrstvy pásy na sucho samolepící</t>
  </si>
  <si>
    <t>-2134953497</t>
  </si>
  <si>
    <t>https://podminky.urs.cz/item/CS_URS_2024_01/712431111</t>
  </si>
  <si>
    <t>187</t>
  </si>
  <si>
    <t>712631111</t>
  </si>
  <si>
    <t>Provedení povlakové krytiny střech přes 30° podkladní vrstvy pásy na sucho samolepící</t>
  </si>
  <si>
    <t>223099399</t>
  </si>
  <si>
    <t>https://podminky.urs.cz/item/CS_URS_2024_01/712631111</t>
  </si>
  <si>
    <t>188</t>
  </si>
  <si>
    <t>62853001</t>
  </si>
  <si>
    <t>pás asfaltový samolepicí modifikovaný SBS s vložkou ze skleněné tkaniny se spalitelnou fólií nebo jemnozrnným minerálním posypem nebo textilií na horním povrchu tl 4,0mm</t>
  </si>
  <si>
    <t>-1803793840</t>
  </si>
  <si>
    <t>(R02+R01)*1,1655</t>
  </si>
  <si>
    <t>189</t>
  </si>
  <si>
    <t>998712213</t>
  </si>
  <si>
    <t>Přesun hmot procentní pro krytiny povlakové s omezením mechanizace v objektech v přes 12 do 24 m</t>
  </si>
  <si>
    <t>-82576250</t>
  </si>
  <si>
    <t>https://podminky.urs.cz/item/CS_URS_2024_01/998712213</t>
  </si>
  <si>
    <t>713</t>
  </si>
  <si>
    <t>Izolace tepelné</t>
  </si>
  <si>
    <t>190</t>
  </si>
  <si>
    <t>713110813</t>
  </si>
  <si>
    <t>Odstranění tepelné izolace stropů volně kladené z vláknitých materiálů suchých tl přes 100 mm</t>
  </si>
  <si>
    <t>-541019886</t>
  </si>
  <si>
    <t>https://podminky.urs.cz/item/CS_URS_2024_01/713110813</t>
  </si>
  <si>
    <t>"půda" 224,01</t>
  </si>
  <si>
    <t>191</t>
  </si>
  <si>
    <t>713121111</t>
  </si>
  <si>
    <t>Montáž izolace tepelné podlah volně kladenými rohožemi, pásy, dílci, deskami 1 vrstva</t>
  </si>
  <si>
    <t>-2077360390</t>
  </si>
  <si>
    <t>https://podminky.urs.cz/item/CS_URS_2024_01/713121111</t>
  </si>
  <si>
    <t>F02+F02C</t>
  </si>
  <si>
    <t>192</t>
  </si>
  <si>
    <t>28376555</t>
  </si>
  <si>
    <t>deska polystyrénová pro snížení kročejového hluku (max. zatížení 4 kN/m2) tl 50mm</t>
  </si>
  <si>
    <t>1382941473</t>
  </si>
  <si>
    <t>(F02+F02C+F05)*1,05</t>
  </si>
  <si>
    <t>193</t>
  </si>
  <si>
    <t>713121121</t>
  </si>
  <si>
    <t>Montáž izolace tepelné podlah volně kladenými rohožemi, pásy, dílci, deskami 2 vrstvy</t>
  </si>
  <si>
    <t>-1010357197</t>
  </si>
  <si>
    <t>https://podminky.urs.cz/item/CS_URS_2024_01/713121121</t>
  </si>
  <si>
    <t>194</t>
  </si>
  <si>
    <t>28375910</t>
  </si>
  <si>
    <t>deska EPS 150 pro konstrukce s vysokým zatížením λ=0,035 tl 60mm</t>
  </si>
  <si>
    <t>2146416605</t>
  </si>
  <si>
    <t>F01*2*1,05</t>
  </si>
  <si>
    <t>195</t>
  </si>
  <si>
    <t>28375909</t>
  </si>
  <si>
    <t>deska EPS 150 pro konstrukce s vysokým zatížením λ=0,035 tl 50mm</t>
  </si>
  <si>
    <t>-126675382</t>
  </si>
  <si>
    <t>F03*1,05</t>
  </si>
  <si>
    <t>F05*2*1,05</t>
  </si>
  <si>
    <t>196</t>
  </si>
  <si>
    <t>28375908</t>
  </si>
  <si>
    <t>deska EPS 150 pro konstrukce s vysokým zatížením λ=0,035 tl 40mm</t>
  </si>
  <si>
    <t>-40089440</t>
  </si>
  <si>
    <t>197</t>
  </si>
  <si>
    <t>713134113</t>
  </si>
  <si>
    <t>Tepelná foukaná izolace celulózová vlákna stěn tl přes 200 do 250 mm</t>
  </si>
  <si>
    <t>829674528</t>
  </si>
  <si>
    <t>https://podminky.urs.cz/item/CS_URS_2024_01/713134113</t>
  </si>
  <si>
    <t>S01*0,22</t>
  </si>
  <si>
    <t>198</t>
  </si>
  <si>
    <t>713151111</t>
  </si>
  <si>
    <t>Montáž izolace tepelné střech šikmých kladené volně mezi krokve rohoží, pásů, desek</t>
  </si>
  <si>
    <t>-8485307</t>
  </si>
  <si>
    <t>https://podminky.urs.cz/item/CS_URS_2024_01/713151111</t>
  </si>
  <si>
    <t>"dle skladby R02 a R03"</t>
  </si>
  <si>
    <t>R03*1,1</t>
  </si>
  <si>
    <t>199</t>
  </si>
  <si>
    <t>63153712</t>
  </si>
  <si>
    <t>deska tepelně izolační minerální univerzální λ=0,036-0,037 tl 150mm</t>
  </si>
  <si>
    <t>291832807</t>
  </si>
  <si>
    <t>(R02+R03*1,1)*1,05</t>
  </si>
  <si>
    <t>200</t>
  </si>
  <si>
    <t>713151121</t>
  </si>
  <si>
    <t>Montáž izolace tepelné střech šikmých kladené pod krokve rohoží, pásů, desek</t>
  </si>
  <si>
    <t>943027465</t>
  </si>
  <si>
    <t>https://podminky.urs.cz/item/CS_URS_2024_01/713151121</t>
  </si>
  <si>
    <t>R02*2</t>
  </si>
  <si>
    <t>R03*1,1*2</t>
  </si>
  <si>
    <t>201</t>
  </si>
  <si>
    <t>63153706</t>
  </si>
  <si>
    <t>deska tepelně izolační minerální univerzální λ=0,036-0,037 tl 100mm</t>
  </si>
  <si>
    <t>2067437716</t>
  </si>
  <si>
    <t>202</t>
  </si>
  <si>
    <t>28329282</t>
  </si>
  <si>
    <t>fólie PE vyztužená Al vrstvou pro parotěsnou vrstvu 170g/m2</t>
  </si>
  <si>
    <t>516153834</t>
  </si>
  <si>
    <t>(R02+R03*1,1)*1,1</t>
  </si>
  <si>
    <t>203</t>
  </si>
  <si>
    <t>713151157</t>
  </si>
  <si>
    <t>Montáž izolace tepelné střech šikmých přišroubované nad krokve z desek sklonu do 30° tl přes 180 do 200 mm</t>
  </si>
  <si>
    <t>-1490237019</t>
  </si>
  <si>
    <t>https://podminky.urs.cz/item/CS_URS_2024_01/713151157</t>
  </si>
  <si>
    <t>"dle skladby R01"R01*1,3</t>
  </si>
  <si>
    <t>204</t>
  </si>
  <si>
    <t>28376544</t>
  </si>
  <si>
    <t>deska izolační PIR s oboustrannou hliníkovou fólií a doplňkovou hydroizolační vrstvou pro šikmé střechy λ=0,022 tl 200mm</t>
  </si>
  <si>
    <t>3246448</t>
  </si>
  <si>
    <t>R01*1,3*1,05</t>
  </si>
  <si>
    <t>205</t>
  </si>
  <si>
    <t>998713213</t>
  </si>
  <si>
    <t>Přesun hmot procentní pro izolace tepelné s omezením mechanizace v objektech v přes 12 do 24 m</t>
  </si>
  <si>
    <t>-556832701</t>
  </si>
  <si>
    <t>https://podminky.urs.cz/item/CS_URS_2024_01/998713213</t>
  </si>
  <si>
    <t>721</t>
  </si>
  <si>
    <t>Zdravotechnika - vnitřní kanalizace</t>
  </si>
  <si>
    <t>206</t>
  </si>
  <si>
    <t>721241103</t>
  </si>
  <si>
    <t>Lapač střešních splavenin z litiny DN 150 - popis Výpis výrobků ozn. V12</t>
  </si>
  <si>
    <t>-213195985</t>
  </si>
  <si>
    <t>https://podminky.urs.cz/item/CS_URS_2024_01/721241103</t>
  </si>
  <si>
    <t>207</t>
  </si>
  <si>
    <t>998721213</t>
  </si>
  <si>
    <t>Přesun hmot procentní pro vnitřní kanalizaci s omezením mechanizace v objektech v přes 12 do 24 m</t>
  </si>
  <si>
    <t>1180003776</t>
  </si>
  <si>
    <t>https://podminky.urs.cz/item/CS_URS_2024_01/998721213</t>
  </si>
  <si>
    <t>762</t>
  </si>
  <si>
    <t>Konstrukce tesařské</t>
  </si>
  <si>
    <t>208</t>
  </si>
  <si>
    <t>762083121</t>
  </si>
  <si>
    <t>Impregnace řeziva proti dřevokaznému hmyzu, houbám a plísním máčením třída ohrožení 1 a 2</t>
  </si>
  <si>
    <t>-2070730</t>
  </si>
  <si>
    <t>https://podminky.urs.cz/item/CS_URS_2024_01/762083121</t>
  </si>
  <si>
    <t>154*0,02+5,0*0,06+5,0</t>
  </si>
  <si>
    <t>1,5</t>
  </si>
  <si>
    <t>209</t>
  </si>
  <si>
    <t>762134811</t>
  </si>
  <si>
    <t>Demontáž bednění svislých stěn z fošen</t>
  </si>
  <si>
    <t>-1897344459</t>
  </si>
  <si>
    <t>https://podminky.urs.cz/item/CS_URS_2024_01/762134811</t>
  </si>
  <si>
    <t>"půda" (7,51+8,345)*2,6</t>
  </si>
  <si>
    <t>210</t>
  </si>
  <si>
    <t>762214811</t>
  </si>
  <si>
    <t>Demontáž schodiště přímočarého nebo křivočarého š přes 1,0 do 1,5 m s podstupnicemi</t>
  </si>
  <si>
    <t>2014226854</t>
  </si>
  <si>
    <t>https://podminky.urs.cz/item/CS_URS_2024_01/762214811</t>
  </si>
  <si>
    <t>"P05 mč 214"1,5*14</t>
  </si>
  <si>
    <t>211</t>
  </si>
  <si>
    <t>76233.2</t>
  </si>
  <si>
    <t>Ošetření krovu - stávající prvky krovu budou očištěny a opatřeny bezbarvým olejem - popis P06</t>
  </si>
  <si>
    <t>1018613166</t>
  </si>
  <si>
    <t>"krokve, vaznice,pozednice, sloupky, kleštiny-předběžně"352,0</t>
  </si>
  <si>
    <t>212</t>
  </si>
  <si>
    <t>76233.31</t>
  </si>
  <si>
    <t xml:space="preserve">Práce na opravě poškozených částí krovu (vyřezání a doplnění prvků průřezu do 600cm2 vč. statického zajištění) v souladu s průzkumem krovu z hlediska poškození biologickými vlivy - podrobný popis viz TZ._x000D_
Vážnější poškození:_x000D_
2x protéza stropních trámů poškozených hnědou hnilobou stupeň č. 3. - dl. 1,5m_x000D_
1x krokev zhlaví poškození hnědou hnilobou - stupeň č.3 - dl. 1,5m_x000D_
1x vazný trám lokální poškození hnědou hnilobou - stupeň č.3 - dl.1,5m_x000D_
1x pozednice lokální poškození hnědou hnilobou - stupeň č.3 - dl. 1,5m_x000D_
1x stropní trám zhlaví poškození tesaříkem krovovým - stupeň č.3 - dl. 1,5m_x000D_
</t>
  </si>
  <si>
    <t>-707974168</t>
  </si>
  <si>
    <t>213</t>
  </si>
  <si>
    <t>605111.1</t>
  </si>
  <si>
    <t xml:space="preserve">materiál (řezivo) na opravu a doplnění krovu </t>
  </si>
  <si>
    <t>534239210</t>
  </si>
  <si>
    <t>"popis viz položka 76233.31"1,5</t>
  </si>
  <si>
    <t>214</t>
  </si>
  <si>
    <t>76233.32</t>
  </si>
  <si>
    <t>Účast na stavbě - spolupráce statika na způsobu opravy poškozených částí krovu.</t>
  </si>
  <si>
    <t>287362051</t>
  </si>
  <si>
    <t>215</t>
  </si>
  <si>
    <t>7623318.1</t>
  </si>
  <si>
    <t>Demontáž konstrukce střechy (krokve, sloupky apod.) potřebné pro novou střechu (úžlabí, světlík)</t>
  </si>
  <si>
    <t>92283760</t>
  </si>
  <si>
    <t>"půdorysná plocha pro nové úžlabí a světlík cca"110,0</t>
  </si>
  <si>
    <t>216</t>
  </si>
  <si>
    <t>762331921</t>
  </si>
  <si>
    <t>Vyřezání části střešní vazby průřezové pl řeziva přes 120 do 224 cm2 dl do 3 m</t>
  </si>
  <si>
    <t>-199761120</t>
  </si>
  <si>
    <t>https://podminky.urs.cz/item/CS_URS_2024_01/762331921</t>
  </si>
  <si>
    <t>"předběžně (nejedná se o demontáž střechy nad pavlačí)"20,0</t>
  </si>
  <si>
    <t>217</t>
  </si>
  <si>
    <t>762332922</t>
  </si>
  <si>
    <t>Doplnění části střešní vazby hranoly průřezové pl přes 120 do 224 cm2 včetně materiálu</t>
  </si>
  <si>
    <t>1916680439</t>
  </si>
  <si>
    <t>https://podminky.urs.cz/item/CS_URS_2024_01/762332922</t>
  </si>
  <si>
    <t>"krokve"3,0*16+4,0*16</t>
  </si>
  <si>
    <t>"sloupek"3,0*14</t>
  </si>
  <si>
    <t>218</t>
  </si>
  <si>
    <t>762332925</t>
  </si>
  <si>
    <t>Doplnění střešní vazby řezivem (materiál v ceně) průřezové plochy přes 450 do 600 cm2</t>
  </si>
  <si>
    <t>503555490</t>
  </si>
  <si>
    <t>https://podminky.urs.cz/item/CS_URS_2024_01/762332925</t>
  </si>
  <si>
    <t>"vazný trám"5,0*2</t>
  </si>
  <si>
    <t>219</t>
  </si>
  <si>
    <t>76233901.1</t>
  </si>
  <si>
    <t xml:space="preserve">Zesílení stávajích krokví příložkami 2x50/160mm + svorníky po 0,5m + vruty - celkem cca 5m3 řeziva C24 </t>
  </si>
  <si>
    <t>1863850248</t>
  </si>
  <si>
    <t>220</t>
  </si>
  <si>
    <t>762342311</t>
  </si>
  <si>
    <t>Montáž laťování na střechách složitých sklonu do 60° osové vzdálenosti do 150 mm</t>
  </si>
  <si>
    <t>-1498557626</t>
  </si>
  <si>
    <t>https://podminky.urs.cz/item/CS_URS_2024_01/762342311</t>
  </si>
  <si>
    <t>221</t>
  </si>
  <si>
    <t>60514114</t>
  </si>
  <si>
    <t>řezivo jehličnaté lať impregnovaná dl 4 m</t>
  </si>
  <si>
    <t>-810883283</t>
  </si>
  <si>
    <t>R03*6,667*0,04*0,05*1,1</t>
  </si>
  <si>
    <t>222</t>
  </si>
  <si>
    <t>762342511</t>
  </si>
  <si>
    <t>Montáž kontralatí na podklad bez tepelné izolace</t>
  </si>
  <si>
    <t>1150851896</t>
  </si>
  <si>
    <t>https://podminky.urs.cz/item/CS_URS_2024_01/762342511</t>
  </si>
  <si>
    <t>R03/0,9</t>
  </si>
  <si>
    <t>223</t>
  </si>
  <si>
    <t>-240228370</t>
  </si>
  <si>
    <t>R03/0,9*0,05*0,05*1,1</t>
  </si>
  <si>
    <t>224</t>
  </si>
  <si>
    <t>762395000</t>
  </si>
  <si>
    <t>Spojovací prostředky krovů, bednění, laťování, nadstřešních konstrukcí</t>
  </si>
  <si>
    <t>-835264623</t>
  </si>
  <si>
    <t>https://podminky.urs.cz/item/CS_URS_2024_01/762395000</t>
  </si>
  <si>
    <t>225</t>
  </si>
  <si>
    <t>762411025.1</t>
  </si>
  <si>
    <t>M+D vnitřní stěny dle skladby S02 (mimo sdk)</t>
  </si>
  <si>
    <t>1441453154</t>
  </si>
  <si>
    <t xml:space="preserve">položka obsahuje dodávku a montáž: </t>
  </si>
  <si>
    <t>dřevěná 3-vrstvá biodeska tl. 27mm, povrch středně kartáčovaný, olejovaný 1x</t>
  </si>
  <si>
    <t xml:space="preserve">nosná konstrukce z hranolů 60/80 po 600mm </t>
  </si>
  <si>
    <t>"ozn. T05"(3,915+1,845+2,655+2,69)*3,0</t>
  </si>
  <si>
    <t>226</t>
  </si>
  <si>
    <t>762411025.2</t>
  </si>
  <si>
    <t>M+D vnitřní stěny dle skladby S03 (tech.místnost)</t>
  </si>
  <si>
    <t>-2014495880</t>
  </si>
  <si>
    <t xml:space="preserve">nosná konstrukce z hranolů 40/80 po 600mm </t>
  </si>
  <si>
    <t>minerální vata tl. 40mm</t>
  </si>
  <si>
    <t>"ozn. T06"4,815*(5,865+2,5)/2+(3,68+1,0*2)*2,5</t>
  </si>
  <si>
    <t>227</t>
  </si>
  <si>
    <t>762411025.3</t>
  </si>
  <si>
    <t>M+D stropní kce nad m.č.303</t>
  </si>
  <si>
    <t>1980888265</t>
  </si>
  <si>
    <t>"303"4,75*1,1</t>
  </si>
  <si>
    <t>228</t>
  </si>
  <si>
    <t>762421025.1</t>
  </si>
  <si>
    <t>M+D vnitřního obkladu podhledu střechy dle skladby R03 (pod izolací)</t>
  </si>
  <si>
    <t>-301296520</t>
  </si>
  <si>
    <t>desky OSB p+d 20mm na krokvových závěsech</t>
  </si>
  <si>
    <t>srovnávací rošt latě 30/50mm</t>
  </si>
  <si>
    <t>hranoly KVH 40/50 po 250mm, povrch kartáčovaný, olejovaný</t>
  </si>
  <si>
    <t>229</t>
  </si>
  <si>
    <t>762421025.2</t>
  </si>
  <si>
    <t>M+D skladby střechy světlíku dle skladby R01 ( mimo krytinu a tepelnou izolaci)</t>
  </si>
  <si>
    <t>-2089683244</t>
  </si>
  <si>
    <t>podrobně viz výkres detailu světlíku</t>
  </si>
  <si>
    <t>2x voděodolná smrková překližka tl. 27mm</t>
  </si>
  <si>
    <t>parozábrana PE folie s hliníkovou vrstvou</t>
  </si>
  <si>
    <t>srovnávací rošt latě 60/40mm</t>
  </si>
  <si>
    <t>ostatní doplňky dle detailu</t>
  </si>
  <si>
    <t>R01*1,3</t>
  </si>
  <si>
    <t>230</t>
  </si>
  <si>
    <t>762421025.3</t>
  </si>
  <si>
    <t>M+D skladby střechy okolo světlíku (úžlabí) dle skladby R02 (mimo krytinu a tepelnou izolaci)</t>
  </si>
  <si>
    <t>-1836129905</t>
  </si>
  <si>
    <t>smrková prkna  tl. 25mm</t>
  </si>
  <si>
    <t>provětrávaná mezera - latě 40/60</t>
  </si>
  <si>
    <t>fošnová výdřeva z fošen 60/150mm - proměnlivá výška</t>
  </si>
  <si>
    <t>fošny 80/150 v.150mm</t>
  </si>
  <si>
    <t>osb p+d záklop  tl. 20mm</t>
  </si>
  <si>
    <t>231</t>
  </si>
  <si>
    <t>762421025.4</t>
  </si>
  <si>
    <t>M+D obkladu výt.šachty 3np - biodeska tl.27mm na roštu</t>
  </si>
  <si>
    <t>-703949376</t>
  </si>
  <si>
    <t>(2,2*2+2,0)*2,5-1,18*2,22</t>
  </si>
  <si>
    <t>232</t>
  </si>
  <si>
    <t>76251.T04</t>
  </si>
  <si>
    <t>D+M dřevěné masivní pražce 1000x150x300mm, povrchová úprava - popis Výpis TR ozn. T04</t>
  </si>
  <si>
    <t>ks</t>
  </si>
  <si>
    <t>644411520</t>
  </si>
  <si>
    <t>233</t>
  </si>
  <si>
    <t>762522811</t>
  </si>
  <si>
    <t>Demontáž podlah s polštáři z prken tloušťky do 32 mm</t>
  </si>
  <si>
    <t>-1767883818</t>
  </si>
  <si>
    <t>https://podminky.urs.cz/item/CS_URS_2024_01/762522811</t>
  </si>
  <si>
    <t>"P05 2np" 203,66-24,48</t>
  </si>
  <si>
    <t>"půda"224,01</t>
  </si>
  <si>
    <t>234</t>
  </si>
  <si>
    <t>76281.1</t>
  </si>
  <si>
    <t>Demontáž části stropu nad 2np pro výtahovou šachtu cca 5m2</t>
  </si>
  <si>
    <t>1351766102</t>
  </si>
  <si>
    <t>235</t>
  </si>
  <si>
    <t>998762213</t>
  </si>
  <si>
    <t>Přesun hmot procentní pro kce tesařské s omezením mechanizace v objektech v přes 12 do 24 m</t>
  </si>
  <si>
    <t>1870136079</t>
  </si>
  <si>
    <t>https://podminky.urs.cz/item/CS_URS_2024_01/998762213</t>
  </si>
  <si>
    <t>763</t>
  </si>
  <si>
    <t>Konstrukce suché výstavby</t>
  </si>
  <si>
    <t>236</t>
  </si>
  <si>
    <t>763131821</t>
  </si>
  <si>
    <t>Demontáž SDK podhledu s dvouvrstvou nosnou kcí z ocelových profilů opláštění jednoduché</t>
  </si>
  <si>
    <t>-325353675</t>
  </si>
  <si>
    <t>https://podminky.urs.cz/item/CS_URS_2024_01/763131821</t>
  </si>
  <si>
    <t>"P11" 38,0</t>
  </si>
  <si>
    <t>5,0</t>
  </si>
  <si>
    <t>237</t>
  </si>
  <si>
    <t>763164561</t>
  </si>
  <si>
    <t>SDK obklad kcí tvaru desky 1xH2 12,5</t>
  </si>
  <si>
    <t>391237468</t>
  </si>
  <si>
    <t>https://podminky.urs.cz/item/CS_URS_2024_01/763164561</t>
  </si>
  <si>
    <t>"pod obklad na stěně S02 - půda"</t>
  </si>
  <si>
    <t>"302"(0,6+2,655+1,66+0,6)*1,5</t>
  </si>
  <si>
    <t>"303"(1,05*2+0,85+1,715*2+1,845*2-0,7)*1,2+1,845*0,2</t>
  </si>
  <si>
    <t>238</t>
  </si>
  <si>
    <t>76341111.T09</t>
  </si>
  <si>
    <t>Sanitární příčky do mokrého prostředí, desky s HPL - laminátem tl 25 mm</t>
  </si>
  <si>
    <t>-982485856</t>
  </si>
  <si>
    <t>"m.č.303 ozn. T09"1,55*2,0</t>
  </si>
  <si>
    <t>239</t>
  </si>
  <si>
    <t>76341112.T09</t>
  </si>
  <si>
    <t>Dveře sanitárních příček, desky s HPL - laminátem tl 25mm, š do 800 mm, v do 2000 mm</t>
  </si>
  <si>
    <t>1367553233</t>
  </si>
  <si>
    <t>240</t>
  </si>
  <si>
    <t>998763413</t>
  </si>
  <si>
    <t>Přesun hmot procentní pro konstrukce montované z desek s omezením mechanizace v objektech v přes 12 do 24 m</t>
  </si>
  <si>
    <t>-2021671463</t>
  </si>
  <si>
    <t>https://podminky.urs.cz/item/CS_URS_2024_01/998763413</t>
  </si>
  <si>
    <t>764</t>
  </si>
  <si>
    <t>Konstrukce klempířské</t>
  </si>
  <si>
    <t>241</t>
  </si>
  <si>
    <t>764001891</t>
  </si>
  <si>
    <t>Demontáž úžlabí do suti</t>
  </si>
  <si>
    <t>-2098052709</t>
  </si>
  <si>
    <t>https://podminky.urs.cz/item/CS_URS_2024_01/764001891</t>
  </si>
  <si>
    <t>8,85*2+11,9+7,5</t>
  </si>
  <si>
    <t>242</t>
  </si>
  <si>
    <t>764131401</t>
  </si>
  <si>
    <t>Krytina střechy rovné drážkováním ze svitků z Cu plechu rš 500 mm sklonu do 30°</t>
  </si>
  <si>
    <t>-1703080726</t>
  </si>
  <si>
    <t>https://podminky.urs.cz/item/CS_URS_2024_01/764131401</t>
  </si>
  <si>
    <t>"úžlabí R02 - odečteno z výkresu, výpis klempířiny ozn. K03"72,78*1,05</t>
  </si>
  <si>
    <t>243</t>
  </si>
  <si>
    <t>764131403</t>
  </si>
  <si>
    <t>Krytina střechy rovné drážkováním ze svitků z Cu plechu rš 500 mm sklonu přes 30 do 60°</t>
  </si>
  <si>
    <t>-783667965</t>
  </si>
  <si>
    <t>https://podminky.urs.cz/item/CS_URS_2024_01/764131403</t>
  </si>
  <si>
    <t>"R01 střecha světlíku sklon cca 50, výpis klempířiny ozn. K03"(33,37-9,36)*1/cos(50)</t>
  </si>
  <si>
    <t>244</t>
  </si>
  <si>
    <t>7642314.K11</t>
  </si>
  <si>
    <t>Oplechování úžlabí z Cu plechu rš 950 mm - ozn.K11</t>
  </si>
  <si>
    <t>261696927</t>
  </si>
  <si>
    <t>245</t>
  </si>
  <si>
    <t>7642324.K08-9</t>
  </si>
  <si>
    <t>Oplechování rovné okapové hrany z Cu plechu rš 450 mm - ozn.K08,K09</t>
  </si>
  <si>
    <t>-1836484933</t>
  </si>
  <si>
    <t>19,000+19,0</t>
  </si>
  <si>
    <t>246</t>
  </si>
  <si>
    <t>7642384.K01</t>
  </si>
  <si>
    <t>Oplechování římsy z Cu plechu tl. 0,6mm rš 450 mm - ozn. K01</t>
  </si>
  <si>
    <t>1536277232</t>
  </si>
  <si>
    <t>247</t>
  </si>
  <si>
    <t>7642384.K02</t>
  </si>
  <si>
    <t>Oplechování římsy z Cu plechu tl. 0,6mm rš 600 mm - ozn. K02</t>
  </si>
  <si>
    <t>-245436582</t>
  </si>
  <si>
    <t>248</t>
  </si>
  <si>
    <t>7643314.K10</t>
  </si>
  <si>
    <t>Lemování rovných zdí střech s krytinou skládanou z Cu plechu rš 350 mm - ozn.K10</t>
  </si>
  <si>
    <t>-794543118</t>
  </si>
  <si>
    <t>249</t>
  </si>
  <si>
    <t>7643344.K04</t>
  </si>
  <si>
    <t>Lemování prostupů střech s krytinou skládanou nebo plechovou z Cu plechu tl. 0,6mm ozn.K04</t>
  </si>
  <si>
    <t>-240063091</t>
  </si>
  <si>
    <t>"K04"14,0*0,5</t>
  </si>
  <si>
    <t>250</t>
  </si>
  <si>
    <t>7643354.K05</t>
  </si>
  <si>
    <t>Lemování trub, konzol, držáků z Cu plechu tl. 0,6mm střech s krytinou skládanou D přes 150 do 200 mm</t>
  </si>
  <si>
    <t>1516114591</t>
  </si>
  <si>
    <t>"K05"4,000</t>
  </si>
  <si>
    <t>251</t>
  </si>
  <si>
    <t>7645334.K07</t>
  </si>
  <si>
    <t>Žlaby nadokapní (nástřešní ) oblého tvaru včetně háků, čel a hrdel z Cu plechu rš 950 mm - ozn.K07</t>
  </si>
  <si>
    <t>-325696958</t>
  </si>
  <si>
    <t>252</t>
  </si>
  <si>
    <t>764538423</t>
  </si>
  <si>
    <t>Svody kruhové včetně objímek, kolen, odskoků z Cu plechu průměru 125 mm</t>
  </si>
  <si>
    <t>789575188</t>
  </si>
  <si>
    <t>https://podminky.urs.cz/item/CS_URS_2024_01/764538423</t>
  </si>
  <si>
    <t>"K06"10,0</t>
  </si>
  <si>
    <t>253</t>
  </si>
  <si>
    <t>998764213</t>
  </si>
  <si>
    <t>Přesun hmot procentní pro konstrukce klempířské s omezením mechanizace v objektech v přes 12 do 24 m</t>
  </si>
  <si>
    <t>1071205602</t>
  </si>
  <si>
    <t>https://podminky.urs.cz/item/CS_URS_2024_01/998764213</t>
  </si>
  <si>
    <t>765</t>
  </si>
  <si>
    <t>Krytina skládaná</t>
  </si>
  <si>
    <t>254</t>
  </si>
  <si>
    <t>765111823</t>
  </si>
  <si>
    <t>Demontáž krytiny keramické hladké sklonu do 30° na sucho k dalšímu použití</t>
  </si>
  <si>
    <t>-1988071304</t>
  </si>
  <si>
    <t>https://podminky.urs.cz/item/CS_URS_2024_01/765111823</t>
  </si>
  <si>
    <t>"střecha sklon 45"105,62*1/cos(45)</t>
  </si>
  <si>
    <t>"střecha sklon 60"16,96*1/cos(60)</t>
  </si>
  <si>
    <t>"střecha sklon 39"51,29*1/cos(39)</t>
  </si>
  <si>
    <t>"střecha sklon 35"99,14*1/cos(35)</t>
  </si>
  <si>
    <t>"střecha sklon 30"23,09*1/cos(30)</t>
  </si>
  <si>
    <t>255</t>
  </si>
  <si>
    <t>765111833</t>
  </si>
  <si>
    <t>Příplatek k demontáži krytiny keramické hladké k dalšímu použití za sklon přes 30°</t>
  </si>
  <si>
    <t>-869300822</t>
  </si>
  <si>
    <t>https://podminky.urs.cz/item/CS_URS_2024_01/765111833</t>
  </si>
  <si>
    <t>256</t>
  </si>
  <si>
    <t>765111863</t>
  </si>
  <si>
    <t>Demontáž krytiny keramické hřebenů a nároží sklonu do 30° na sucho k dalšímu použití</t>
  </si>
  <si>
    <t>1088996078</t>
  </si>
  <si>
    <t>https://podminky.urs.cz/item/CS_URS_2024_01/765111863</t>
  </si>
  <si>
    <t>31,0</t>
  </si>
  <si>
    <t>257</t>
  </si>
  <si>
    <t>765111883</t>
  </si>
  <si>
    <t>Příplatek k dmtž krytiny keramické hřebenů a nároží z prejzů k dalšímu použití za sklon přes 30°</t>
  </si>
  <si>
    <t>-2134188503</t>
  </si>
  <si>
    <t>https://podminky.urs.cz/item/CS_URS_2024_01/765111883</t>
  </si>
  <si>
    <t>258</t>
  </si>
  <si>
    <t>765114021</t>
  </si>
  <si>
    <t>Krytina keramická bobrovka režná šupinové krytí sklonu do 30° na sucho</t>
  </si>
  <si>
    <t>1535763102</t>
  </si>
  <si>
    <t>https://podminky.urs.cz/item/CS_URS_2024_01/765114021</t>
  </si>
  <si>
    <t>"hlavní střecha R03"</t>
  </si>
  <si>
    <t>111,97*1/cos(45)</t>
  </si>
  <si>
    <t>10,24*1/cos(60)</t>
  </si>
  <si>
    <t>29,68*1/cos(39)</t>
  </si>
  <si>
    <t>55,32*1/cos(35)</t>
  </si>
  <si>
    <t>259</t>
  </si>
  <si>
    <t>765114311</t>
  </si>
  <si>
    <t>Krytina keramická bobrovka hřeben z hřebenáčů režných na sucho s větracím pásem olověným</t>
  </si>
  <si>
    <t>-1421607617</t>
  </si>
  <si>
    <t>https://podminky.urs.cz/item/CS_URS_2024_01/765114311</t>
  </si>
  <si>
    <t>260</t>
  </si>
  <si>
    <t>765114421</t>
  </si>
  <si>
    <t>Krytina keramická bobrovka úžlabí vykládané vložené z tašek režných</t>
  </si>
  <si>
    <t>1120729041</t>
  </si>
  <si>
    <t>https://podminky.urs.cz/item/CS_URS_2024_01/765114421</t>
  </si>
  <si>
    <t>261</t>
  </si>
  <si>
    <t>765114581</t>
  </si>
  <si>
    <t>Příplatek ke krytině keramické hladké za sklon přes 30° do 40°</t>
  </si>
  <si>
    <t>1631262653</t>
  </si>
  <si>
    <t>https://podminky.urs.cz/item/CS_URS_2024_01/765114581</t>
  </si>
  <si>
    <t>262</t>
  </si>
  <si>
    <t>765114585</t>
  </si>
  <si>
    <t>Příplatek ke krytině keramické hladké za sklon přes 40° do 50°</t>
  </si>
  <si>
    <t>2080614202</t>
  </si>
  <si>
    <t>https://podminky.urs.cz/item/CS_URS_2024_01/765114585</t>
  </si>
  <si>
    <t>263</t>
  </si>
  <si>
    <t>765114589</t>
  </si>
  <si>
    <t>Příplatek ke krytině keramické hladké za sklon přes 50°</t>
  </si>
  <si>
    <t>-745486972</t>
  </si>
  <si>
    <t>https://podminky.urs.cz/item/CS_URS_2024_01/765114589</t>
  </si>
  <si>
    <t>264</t>
  </si>
  <si>
    <t>7651152.V17</t>
  </si>
  <si>
    <t>D+M odvětrávací hlavice kanalizace pro keramickou krytinu vč.oplechování - ozn.V17</t>
  </si>
  <si>
    <t>-1627322331</t>
  </si>
  <si>
    <t>265</t>
  </si>
  <si>
    <t>765191021</t>
  </si>
  <si>
    <t>Montáž pojistné hydroizolační nebo parotěsné fólie kladené ve sklonu přes 20° s lepenými spoji na krokve</t>
  </si>
  <si>
    <t>1018445727</t>
  </si>
  <si>
    <t>https://podminky.urs.cz/item/CS_URS_2024_01/765191021</t>
  </si>
  <si>
    <t>266</t>
  </si>
  <si>
    <t>28329036</t>
  </si>
  <si>
    <t>fólie difuzně propustná pro doplňkovou hydroizolační vrstvu, HDPE +  PP vlákna s integrovanou samolepící  páskou</t>
  </si>
  <si>
    <t>-1375017803</t>
  </si>
  <si>
    <t>R03*1,165</t>
  </si>
  <si>
    <t>267</t>
  </si>
  <si>
    <t>765192001.1</t>
  </si>
  <si>
    <t>Nouzové (provizorní) zakrytí střechy plachtou včetně nutné podkladní konstrukce a odvodnění</t>
  </si>
  <si>
    <t>768023630</t>
  </si>
  <si>
    <t>268</t>
  </si>
  <si>
    <t>765192811</t>
  </si>
  <si>
    <t>Demontáž střešního výlezu jakékoliv plochy</t>
  </si>
  <si>
    <t>845577383</t>
  </si>
  <si>
    <t>https://podminky.urs.cz/item/CS_URS_2024_01/765192811</t>
  </si>
  <si>
    <t>269</t>
  </si>
  <si>
    <t>765211813</t>
  </si>
  <si>
    <t>Demontáž krytiny keramické hladké na zdech na sucho k dalšímu použití</t>
  </si>
  <si>
    <t>-589516708</t>
  </si>
  <si>
    <t>https://podminky.urs.cz/item/CS_URS_2024_01/765211813</t>
  </si>
  <si>
    <t>10,63+8,469</t>
  </si>
  <si>
    <t>5,52*1/cos(39)</t>
  </si>
  <si>
    <t>9,913*1/cos(35)</t>
  </si>
  <si>
    <t>3,2*1/cos(30)</t>
  </si>
  <si>
    <t>(5,902+7,865)*1/cos(45)</t>
  </si>
  <si>
    <t>270</t>
  </si>
  <si>
    <t>765214061</t>
  </si>
  <si>
    <t>Krytina keramická hladká režná na zdech na sucho šupinové krytí š přes 20 do 40 cm</t>
  </si>
  <si>
    <t>-1444608165</t>
  </si>
  <si>
    <t>https://podminky.urs.cz/item/CS_URS_2024_01/765214061</t>
  </si>
  <si>
    <t>10,9+8,5+5,9*1/cos(45)+2,8*1/cos(39)+5,8*1/cos(35)</t>
  </si>
  <si>
    <t>4,9*1/cos(50)</t>
  </si>
  <si>
    <t>271</t>
  </si>
  <si>
    <t>998765213</t>
  </si>
  <si>
    <t>Přesun hmot procentní pro krytiny skládané s omezením mechanizace v objektech v přes 12 do 24 m</t>
  </si>
  <si>
    <t>-1930331151</t>
  </si>
  <si>
    <t>https://podminky.urs.cz/item/CS_URS_2024_01/998765213</t>
  </si>
  <si>
    <t>766</t>
  </si>
  <si>
    <t>Konstrukce truhlářské</t>
  </si>
  <si>
    <t>272</t>
  </si>
  <si>
    <t>76662.W01</t>
  </si>
  <si>
    <t>Repase stávajících dvojitých špaletových oken - podrobný popis Výpis oken ozn. W01</t>
  </si>
  <si>
    <t>-295795565</t>
  </si>
  <si>
    <t>"W01"1,0*1,77*6</t>
  </si>
  <si>
    <t>"W03"1,22*1,15*1</t>
  </si>
  <si>
    <t>273</t>
  </si>
  <si>
    <t>76662.W02</t>
  </si>
  <si>
    <t>Repase stávajících dvojitých špaletových oken vč. mříží - podrobný popis Výpis oken ozn. W02</t>
  </si>
  <si>
    <t>-44786650</t>
  </si>
  <si>
    <t>"W02-včetně mříží"1,0*1,77*4</t>
  </si>
  <si>
    <t>274</t>
  </si>
  <si>
    <t>76662.W03</t>
  </si>
  <si>
    <t>D+M okna 1219/1150mm vzhled dle původního - podrobný popis Výpis oken ozn. W03</t>
  </si>
  <si>
    <t>-715296921</t>
  </si>
  <si>
    <t>275</t>
  </si>
  <si>
    <t>76662.W04</t>
  </si>
  <si>
    <t>D+M replika stávajícího okna na pavlač, dvojité špaletové, 1000/1600mm - podrobný popis Výpis oken ozn. W04</t>
  </si>
  <si>
    <t>-1938994022</t>
  </si>
  <si>
    <t>276</t>
  </si>
  <si>
    <t>76662.W05</t>
  </si>
  <si>
    <t>Repase stávajícího okénka pod pavlačí včetně mříže - podrobný popis Výpis oken ozn. W05</t>
  </si>
  <si>
    <t>1795214770</t>
  </si>
  <si>
    <t>277</t>
  </si>
  <si>
    <t>76666.D05</t>
  </si>
  <si>
    <t>D+M dveře vnitřní dřevěné plné hladké ke skladu vč. kování a skryté hliníkové zárubně 850/2390mm - podrobný popis Výpis dveří ozn.D05</t>
  </si>
  <si>
    <t>2050849657</t>
  </si>
  <si>
    <t>278</t>
  </si>
  <si>
    <t>76666.D06</t>
  </si>
  <si>
    <t>D+M dveře vnitřní dřevěné plné hladké otočné vč. obložkové zárubně a kování 1060/2220mm - podrobný popis Výpis dveří ozn.D06</t>
  </si>
  <si>
    <t>1405911459</t>
  </si>
  <si>
    <t>279</t>
  </si>
  <si>
    <t>76666.D07</t>
  </si>
  <si>
    <t>D+M dveře vnitřní dřevěné plné hladké otočné vč. obložkové zárubně a kování 1060/2220mm - podrobný popis Výpis dveří ozn.D07</t>
  </si>
  <si>
    <t>-187963736</t>
  </si>
  <si>
    <t>280</t>
  </si>
  <si>
    <t>76666.D08</t>
  </si>
  <si>
    <t>D+M dveře vnitřní dřevěné plné hladké otočné vč. obložkové zárubně a kování 900/2220mm - podrobný popis Výpis dveří ozn.D08</t>
  </si>
  <si>
    <t>1812931229</t>
  </si>
  <si>
    <t>281</t>
  </si>
  <si>
    <t>76666.D09</t>
  </si>
  <si>
    <t>D+M dveře vnitřní dřevěné plné hladké otočné vč. obložkové zárubně a kování s hliníkovým madlem 1088/2220mm - podrobný popis Výpis dveří ozn.D09</t>
  </si>
  <si>
    <t>1249215845</t>
  </si>
  <si>
    <t>282</t>
  </si>
  <si>
    <t>76666.D10</t>
  </si>
  <si>
    <t>D+M dveře vnitřní dřevěné plné hladké otočné vč. obložkové zárubně a kování 848/1780mm - podrobný popis Výpis dveří ozn.D10</t>
  </si>
  <si>
    <t>1908130825</t>
  </si>
  <si>
    <t>283</t>
  </si>
  <si>
    <t>76666.D11</t>
  </si>
  <si>
    <t>D+M dveře vnitřní dřevěné plné hladké 700/2047mm se skrytou zárubní hliníkovou vč. kování - podrobný popis Výpis dveří ozn.D11</t>
  </si>
  <si>
    <t>-1277452201</t>
  </si>
  <si>
    <t>284</t>
  </si>
  <si>
    <t>76666.D12</t>
  </si>
  <si>
    <t>Repase stávajících vnitřních dveří vč. zárubně a kování - podrobný popis Výpis dveří ozn.D12</t>
  </si>
  <si>
    <t>-1078125003</t>
  </si>
  <si>
    <t>285</t>
  </si>
  <si>
    <t>76666.D13</t>
  </si>
  <si>
    <t>Repase stávajících vnitřních dveří vč. zárubně a kování - podrobný popis Výpis dveří ozn.D13</t>
  </si>
  <si>
    <t>-383274873</t>
  </si>
  <si>
    <t>286</t>
  </si>
  <si>
    <t>76666.D14</t>
  </si>
  <si>
    <t>Repase stávajících vnitřních dveří vč. zárubně a kování - podrobný popis Výpis dveří ozn.D14</t>
  </si>
  <si>
    <t>2109318572</t>
  </si>
  <si>
    <t>287</t>
  </si>
  <si>
    <t>76666.D15</t>
  </si>
  <si>
    <t>Repase stávajících vnitřních dveří vč. zárubně a kování - podrobný popis Výpis dveří ozn.D15</t>
  </si>
  <si>
    <t>199857222</t>
  </si>
  <si>
    <t>288</t>
  </si>
  <si>
    <t>76666.D16</t>
  </si>
  <si>
    <t>Repase stávajících vnitřních dveří vč. zárubně a kování - podrobný popis Výpis dveří ozn.D16</t>
  </si>
  <si>
    <t>-419852103</t>
  </si>
  <si>
    <t>289</t>
  </si>
  <si>
    <t>76666.D17</t>
  </si>
  <si>
    <t>Repase stávajících vnitřních dveří vč. zárubně a kování - podrobný popis Výpis dveří ozn.D17</t>
  </si>
  <si>
    <t>190040159</t>
  </si>
  <si>
    <t>290</t>
  </si>
  <si>
    <t>76666.D18</t>
  </si>
  <si>
    <t>Repase stávajících vnitřních dveří vč. zárubně a kování - podrobný popis Výpis dveří ozn.D18</t>
  </si>
  <si>
    <t>1371411486</t>
  </si>
  <si>
    <t>291</t>
  </si>
  <si>
    <t>76666.D19</t>
  </si>
  <si>
    <t>Repase stávajících vnitřních dveří vč. zárubně a kování - podrobný popis Výpis dveří ozn.D19</t>
  </si>
  <si>
    <t>-939908819</t>
  </si>
  <si>
    <t>292</t>
  </si>
  <si>
    <t>76666.D20</t>
  </si>
  <si>
    <t>D+M replika stávajících vnitřních dveří vč. zárubně a kování - podrobný popis Výpis dveří ozn.D20</t>
  </si>
  <si>
    <t>1997279193</t>
  </si>
  <si>
    <t>293</t>
  </si>
  <si>
    <t>76666.D21</t>
  </si>
  <si>
    <t>D+M replika stávajících vnitřních dveří vč. zárubně a kování - podrobný popis Výpis dveří ozn.D21</t>
  </si>
  <si>
    <t>-1002946409</t>
  </si>
  <si>
    <t>294</t>
  </si>
  <si>
    <t>76666.D22</t>
  </si>
  <si>
    <t>Repase stávajících vnitřních dveří pod schody na půdu vč. rámu a kování - podrobný popis Výpis dveří ozn.D22</t>
  </si>
  <si>
    <t>553273325</t>
  </si>
  <si>
    <t>295</t>
  </si>
  <si>
    <t>76666.D23</t>
  </si>
  <si>
    <t>D+M dveře vnitřní dřevěné hladké plné skrytá hliníková zárubeň vč. kování s madlem 1000/2220mm - podrobný popis Výpis dveří ozn. D23</t>
  </si>
  <si>
    <t>138076689</t>
  </si>
  <si>
    <t>296</t>
  </si>
  <si>
    <t>76666.D24</t>
  </si>
  <si>
    <t>D+M dveře vnitřní dřevěné hladké plné skrytá hliníková zárubeň vč. kování 905/2220mm - podrobný popis Výpis dveří ozn. D24</t>
  </si>
  <si>
    <t>1952037182</t>
  </si>
  <si>
    <t>297</t>
  </si>
  <si>
    <t>76666.D25</t>
  </si>
  <si>
    <t>D+M dveře vnitřní dřevěné hladké plné skrytá hliníková zárubeň vč. kování 800/2220mm - podrobný popis Výpis dveří ozn. D25</t>
  </si>
  <si>
    <t>-330843620</t>
  </si>
  <si>
    <t>298</t>
  </si>
  <si>
    <t>76666.D28</t>
  </si>
  <si>
    <t>D+M dveře vnitřní dřevěné povrch biodeska plné skrytá zárubeň vč. kování 800/1970mm - podrobný popis Výpis dveří ozn. D28</t>
  </si>
  <si>
    <t>1042397253</t>
  </si>
  <si>
    <t>299</t>
  </si>
  <si>
    <t>76666.D29</t>
  </si>
  <si>
    <t>D+M dveře vnitřní dřevěné povrch biodeska plné skrytá zárubeň vč. kování 700/1970mm - podrobný popis Výpis dveří ozn. D29</t>
  </si>
  <si>
    <t>1091310035</t>
  </si>
  <si>
    <t>300</t>
  </si>
  <si>
    <t>76666.D30</t>
  </si>
  <si>
    <t>D+M dveře vnitřní dřevěné povrch biodeska plné skrytá zárubeň vč. kování 1000/1970mm - podrobný popis Výpis dveří ozn. D30</t>
  </si>
  <si>
    <t>1043896023</t>
  </si>
  <si>
    <t>301</t>
  </si>
  <si>
    <t>76666.GK</t>
  </si>
  <si>
    <t>Příplatek ke dveřím za systém generálního klíče - podrobně viz TZ</t>
  </si>
  <si>
    <t>59536140</t>
  </si>
  <si>
    <t>302</t>
  </si>
  <si>
    <t>76669.T07</t>
  </si>
  <si>
    <t>D+M vnitřního parapetu tl. 25mm 425/325mm - popis Výpis TR ozn. T07</t>
  </si>
  <si>
    <t>2001959197</t>
  </si>
  <si>
    <t>303</t>
  </si>
  <si>
    <t>76669.T08</t>
  </si>
  <si>
    <t>D+M parapetu uskočeného zdiva tl. 25mm 2500/150mm - popis Výpis TR ozn. T08</t>
  </si>
  <si>
    <t>-1630042757</t>
  </si>
  <si>
    <t>304</t>
  </si>
  <si>
    <t>76669.V04</t>
  </si>
  <si>
    <t>D+M střešní výlez 600/1200mm dřevěný rám z Europrofilů opláštění Cu plech výplň biodeska 27mm - popis Výpis výrobků ozn. V04</t>
  </si>
  <si>
    <t>-1184978659</t>
  </si>
  <si>
    <t>305</t>
  </si>
  <si>
    <t>76669.V04a</t>
  </si>
  <si>
    <t>D+M střešní výlez 600/600mm dřevěný rám z Europrofilů opláštění Cu plech výplň biodeska 27mm - popis Výpis výrobků ozn. V04a</t>
  </si>
  <si>
    <t>-1727052866</t>
  </si>
  <si>
    <t>306</t>
  </si>
  <si>
    <t>76681.T01</t>
  </si>
  <si>
    <t>D+M kuchyňská linka materiál DTD, povrch HPL laminát, hrany, ABS spodní a horní skříňky - podrobný popis Výpis TR ozn. T01</t>
  </si>
  <si>
    <t>-1269999741</t>
  </si>
  <si>
    <t>"č.m. 115"1</t>
  </si>
  <si>
    <t>307</t>
  </si>
  <si>
    <t>76681.T02</t>
  </si>
  <si>
    <t>D+M kuchyňská linka materiál DTD, povrch HPL laminát, hrany, ABS spodní a horní skříňky - podrobný popis Výpis TR ozn. T02</t>
  </si>
  <si>
    <t>1146712031</t>
  </si>
  <si>
    <t>"č.m. 302"1</t>
  </si>
  <si>
    <t>308</t>
  </si>
  <si>
    <t>76682.V01</t>
  </si>
  <si>
    <t>D+M Vestavná myčka nádobí vel. 598/550/815mm - podrobný popis Výpis výrobků ozn. V01</t>
  </si>
  <si>
    <t>-56409732</t>
  </si>
  <si>
    <t>309</t>
  </si>
  <si>
    <t>76682.V05</t>
  </si>
  <si>
    <t>D+M Vestavná chladnička malá vel. 598/548/825mm - podrobný popis Výpis výrobků ozn. V05</t>
  </si>
  <si>
    <t>-1748069135</t>
  </si>
  <si>
    <t>310</t>
  </si>
  <si>
    <t>998766213</t>
  </si>
  <si>
    <t>Přesun hmot procentní pro kce truhlářské s omezením mechanizace v objektech v přes 12 do 24 m</t>
  </si>
  <si>
    <t>-453943276</t>
  </si>
  <si>
    <t>https://podminky.urs.cz/item/CS_URS_2024_01/998766213</t>
  </si>
  <si>
    <t>767</t>
  </si>
  <si>
    <t>Konstrukce zámečnické</t>
  </si>
  <si>
    <t>311</t>
  </si>
  <si>
    <t>76721.Z04</t>
  </si>
  <si>
    <t>Renovace historického kovaného zábradlí - podrobný popis Výpis zám. výrobků ozn. Z04</t>
  </si>
  <si>
    <t>2071418854</t>
  </si>
  <si>
    <t>312</t>
  </si>
  <si>
    <t>76721.Z05</t>
  </si>
  <si>
    <t>Renovace historického kovaného zábradlí - podrobný popis Výpis zám. výrobků ozn. Z05</t>
  </si>
  <si>
    <t>-722656296</t>
  </si>
  <si>
    <t>313</t>
  </si>
  <si>
    <t>76721.Z07</t>
  </si>
  <si>
    <t>D+M nového kovaného zábradlí, celk.dl. 9,4m (část jen madlo) - podrobný popis Výpis zám. výrobků ozn. Z07</t>
  </si>
  <si>
    <t>-345276438</t>
  </si>
  <si>
    <t>314</t>
  </si>
  <si>
    <t>76721.Z08</t>
  </si>
  <si>
    <t>D+M nové kované madlo zábradlí, celk.dl. 4m- podrobný popis Výpis zám. výrobků ozn. Z08</t>
  </si>
  <si>
    <t>-1752522063</t>
  </si>
  <si>
    <t>315</t>
  </si>
  <si>
    <t>76722.V07-08</t>
  </si>
  <si>
    <t>D+M skleněné zábradlí rovné včetně kotevního držáku, celk.dl. 1,5m - podrobný popis Výpis výrobků ozn. V08+V07</t>
  </si>
  <si>
    <t>-2020229987</t>
  </si>
  <si>
    <t>316</t>
  </si>
  <si>
    <t>76722.V10-11</t>
  </si>
  <si>
    <t>D+M skleněné zábradlí šikmé včetně kotevního držáku, celk.dl. 1,6m - podrobný popis Výpis výrobků ozn. V10+V11</t>
  </si>
  <si>
    <t>1854188980</t>
  </si>
  <si>
    <t>317</t>
  </si>
  <si>
    <t>76753.V15</t>
  </si>
  <si>
    <t>D+M čistící zóna hl.vstup včetně hliníkového rámu vel. 3650x1500mm - popis Výpis výrobků ozn. V15</t>
  </si>
  <si>
    <t>-1352817825</t>
  </si>
  <si>
    <t>318</t>
  </si>
  <si>
    <t>76764.D01</t>
  </si>
  <si>
    <t>D+M dveře vstupní hliníkové zasklené izolačním dvojsklem zateplené vč. kování a samozavírače 2840/3300mm - podrobný popis Výpis dveří ozn. D01</t>
  </si>
  <si>
    <t>-1181700674</t>
  </si>
  <si>
    <t>319</t>
  </si>
  <si>
    <t>76764.D02</t>
  </si>
  <si>
    <t>D+M dveře vnitřní ocelové zateplené vč. kování 900/1900mm - podrobný popis Výpis dveří ozn.D02</t>
  </si>
  <si>
    <t>911326641</t>
  </si>
  <si>
    <t>320</t>
  </si>
  <si>
    <t>76764.D03</t>
  </si>
  <si>
    <t>Úprava dveří - vnitřní ocelové 1 kř. na schodiště na půdu vč. kování a nátěru - podrobný popis Výpis dveří ozn.D03</t>
  </si>
  <si>
    <t>-551019431</t>
  </si>
  <si>
    <t>321</t>
  </si>
  <si>
    <t>76764.D26</t>
  </si>
  <si>
    <t>D+M dveře do sklepa celoskleněné 1200/2227mm do kamenného ostění - podrobný popis Výpis dveří ozn.D26</t>
  </si>
  <si>
    <t>963191443</t>
  </si>
  <si>
    <t>322</t>
  </si>
  <si>
    <t>76764.D27</t>
  </si>
  <si>
    <t>D+M dveře do sklepa celoskleněné 1078/2320mm do kamenného ostění - podrobný popis Výpis dveří ozn.D27</t>
  </si>
  <si>
    <t>806879234</t>
  </si>
  <si>
    <t>323</t>
  </si>
  <si>
    <t>76795.AK</t>
  </si>
  <si>
    <t>Atrapa komínu pro VZT - kompletní skladba dle detailu D15</t>
  </si>
  <si>
    <t>-1648075068</t>
  </si>
  <si>
    <t>324</t>
  </si>
  <si>
    <t>76795.Z01</t>
  </si>
  <si>
    <t>D+M sokl schodiště do sklepa z plechů 400/10mm šířka 377mm vč. povrchové úpravy - podrobný popis Výpis zám. výrobků ozn. Z01</t>
  </si>
  <si>
    <t>bm</t>
  </si>
  <si>
    <t>53549725</t>
  </si>
  <si>
    <t>325</t>
  </si>
  <si>
    <t>76795.Z02</t>
  </si>
  <si>
    <t>D+M ocelová podschodnice z plech tl.10mm vč. povrch. úpravy a kotvení - podrobný popis Výpis zám. výrobků ozn. Z02</t>
  </si>
  <si>
    <t>-534075757</t>
  </si>
  <si>
    <t>326</t>
  </si>
  <si>
    <t>76795.Z03</t>
  </si>
  <si>
    <t>D+M parapet schodiště do sklepa z plechu tl. 10mm šířka 170mm vč. povrch.úpravy - podrobný popis Výpis zám. výrobků ozn. Z03</t>
  </si>
  <si>
    <t>795283716</t>
  </si>
  <si>
    <t>327</t>
  </si>
  <si>
    <t>76795.Z06</t>
  </si>
  <si>
    <t>D+M mříž okna na půdu vel. 500/500mm, povrch.úprava - podrobný popis Výpis zám. výrobků ozn. Z06</t>
  </si>
  <si>
    <t>-1633566483</t>
  </si>
  <si>
    <t>328</t>
  </si>
  <si>
    <t>76795.V13</t>
  </si>
  <si>
    <t>D+M mřížky VZT ve výstavních prostorech + krycí rámeček vel. upřesnit dle VZT cca 800/1200mm, povrch.úprava - podrobný popis Výpis výrobků ozn. V13</t>
  </si>
  <si>
    <t>-188965503</t>
  </si>
  <si>
    <t>329</t>
  </si>
  <si>
    <t>76795.V14</t>
  </si>
  <si>
    <t>D+M mřížky VZT (obecně) + krycí rámeček vel. upřesnit dle VZT, povrch.úprava - podrobný popis Výpis výrobků ozn. V14</t>
  </si>
  <si>
    <t>347437423</t>
  </si>
  <si>
    <t>330</t>
  </si>
  <si>
    <t>76795.SV</t>
  </si>
  <si>
    <t>D+M ocelové konstrukce světlíku včetně povrchové úpravy a svařování</t>
  </si>
  <si>
    <t>-344684807</t>
  </si>
  <si>
    <t>"dle statily"2340,1*1,1</t>
  </si>
  <si>
    <t>331</t>
  </si>
  <si>
    <t>767851803</t>
  </si>
  <si>
    <t>Demontáž komínových lávek - celé komínové lávky</t>
  </si>
  <si>
    <t>-1201730207</t>
  </si>
  <si>
    <t>https://podminky.urs.cz/item/CS_URS_2024_01/767851803</t>
  </si>
  <si>
    <t>332</t>
  </si>
  <si>
    <t>998767213</t>
  </si>
  <si>
    <t>Přesun hmot procentní pro zámečnické konstrukce s omezením mechanizace v objektech v přes 12 do 24 m</t>
  </si>
  <si>
    <t>-426842044</t>
  </si>
  <si>
    <t>https://podminky.urs.cz/item/CS_URS_2024_01/998767213</t>
  </si>
  <si>
    <t>771</t>
  </si>
  <si>
    <t>Podlahy z dlaždic</t>
  </si>
  <si>
    <t>333</t>
  </si>
  <si>
    <t>771121011</t>
  </si>
  <si>
    <t>Nátěr penetrační na podlahu</t>
  </si>
  <si>
    <t>-2045477282</t>
  </si>
  <si>
    <t>https://podminky.urs.cz/item/CS_URS_2024_01/771121011</t>
  </si>
  <si>
    <t>(F01+F02C+F03)</t>
  </si>
  <si>
    <t>334</t>
  </si>
  <si>
    <t>771531047</t>
  </si>
  <si>
    <t>Montáž podlahy z dlaždic cihelných lepením flexibilním lepidlem do 25 ks/m2</t>
  </si>
  <si>
    <t>-495350731</t>
  </si>
  <si>
    <t>https://podminky.urs.cz/item/CS_URS_2024_01/771531047</t>
  </si>
  <si>
    <t>"1np"194,1*1,1</t>
  </si>
  <si>
    <t>"2np"(5,83)*1,1</t>
  </si>
  <si>
    <t>"půda"(222,73-F04+4,25+4,75+16,25+5,8)*1,1</t>
  </si>
  <si>
    <t>335</t>
  </si>
  <si>
    <t>59631107</t>
  </si>
  <si>
    <t>dlažba ruční režná šestihranná 6b x130x30mm - podrobný popis Výpis povrchů ozn. P01</t>
  </si>
  <si>
    <t>955657801</t>
  </si>
  <si>
    <t>(F01+F02C+F03)*21*1,15</t>
  </si>
  <si>
    <t>336</t>
  </si>
  <si>
    <t>771531104.1</t>
  </si>
  <si>
    <t>Příplatek k cenám montáže podlahy z dlaždic cihelných za silnější vrstvu flexibilní lepící hmoty (5-10mm)</t>
  </si>
  <si>
    <t>1024940534</t>
  </si>
  <si>
    <t>337</t>
  </si>
  <si>
    <t>771591112</t>
  </si>
  <si>
    <t>Izolace pod dlažbu stěrkou ve dvou vrstvách</t>
  </si>
  <si>
    <t>66437402</t>
  </si>
  <si>
    <t>https://podminky.urs.cz/item/CS_URS_2024_01/771591112</t>
  </si>
  <si>
    <t>"1np"(3,25+3,25+1,98+2,22)*1,1</t>
  </si>
  <si>
    <t>"3np"4,75*1,1</t>
  </si>
  <si>
    <t>338</t>
  </si>
  <si>
    <t>998771213</t>
  </si>
  <si>
    <t>Přesun hmot procentní pro podlahy z dlaždic s omezením mechanizace v objektech v přes 12 do 24 m</t>
  </si>
  <si>
    <t>1342867073</t>
  </si>
  <si>
    <t>https://podminky.urs.cz/item/CS_URS_2024_01/998771213</t>
  </si>
  <si>
    <t>772</t>
  </si>
  <si>
    <t>Podlahy a obklady z kamene</t>
  </si>
  <si>
    <t>339</t>
  </si>
  <si>
    <t>77252.KA7</t>
  </si>
  <si>
    <t>Dodávka a montáž kamenné dlažby 600/600 mm, konop.žula, tl. 50mm - podrobně detail a Výpis kam.výrobků ozn. KA7</t>
  </si>
  <si>
    <t>680167093</t>
  </si>
  <si>
    <t>"sokl dvora"14,0</t>
  </si>
  <si>
    <t>340</t>
  </si>
  <si>
    <t>7725251.1</t>
  </si>
  <si>
    <t>Dodávka a montáž historické kamenné dlažby, kosodélník, tl. 50mm, flexibilní lep.hmota 5-10mm</t>
  </si>
  <si>
    <t>904185397</t>
  </si>
  <si>
    <t>"podesta 2np 4 sestry"1,4*1,31+0,9*0,4</t>
  </si>
  <si>
    <t>341</t>
  </si>
  <si>
    <t>77295.KA1</t>
  </si>
  <si>
    <t>D+M kamenný stupeň schodiště do sklepa 1080/320/55mm - podrobný popis Výpis kam. výrobků ozn. KA1</t>
  </si>
  <si>
    <t>249799059</t>
  </si>
  <si>
    <t>342</t>
  </si>
  <si>
    <t>77295.KA2</t>
  </si>
  <si>
    <t>D+M kamenný podstupeň schodiště do sklepa 1080/147/50mm - podrobný popis Výpis kam. výrobků ozn. KA1</t>
  </si>
  <si>
    <t>-1601280068</t>
  </si>
  <si>
    <t>343</t>
  </si>
  <si>
    <t>77295.KA3</t>
  </si>
  <si>
    <t>Rozebrání schodišťového ramene vč. podezdívky,označení jedn. kusů, úprava a zpětné smontování - podrobný popis Výpis kam. výrobků ozn. KA3</t>
  </si>
  <si>
    <t>-680838729</t>
  </si>
  <si>
    <t>344</t>
  </si>
  <si>
    <t>77295.KA4</t>
  </si>
  <si>
    <t>Repase povrchu kamenného schodišťě, počet stupňů 16ks - podrobný popis Výpis kam. výrobků ozn. KA4</t>
  </si>
  <si>
    <t>1096175877</t>
  </si>
  <si>
    <t>345</t>
  </si>
  <si>
    <t>77295.KA5</t>
  </si>
  <si>
    <t>Repase povrchu kamenných nášlapných bloků pavlače, cca 19m2 - podrobný popis Výpis kam. výrobků ozn. KA5</t>
  </si>
  <si>
    <t>549453257</t>
  </si>
  <si>
    <t>346</t>
  </si>
  <si>
    <t>77295.KA8</t>
  </si>
  <si>
    <t>D+M obruba soklu do dvora 1000/350/150mm, konop.žula - podrobný popis Výpis kam. výrobků ozn. KA8</t>
  </si>
  <si>
    <t>1167531901</t>
  </si>
  <si>
    <t>347</t>
  </si>
  <si>
    <t>77295.KA9</t>
  </si>
  <si>
    <t>D+M dvouram. zalomené schodiště na půdu (celkem 29 st), materiál dtto stáv.schody - podrobný popis Výpis kam. výrobků ozn. KA9</t>
  </si>
  <si>
    <t>293084029</t>
  </si>
  <si>
    <t>348</t>
  </si>
  <si>
    <t>77295.1</t>
  </si>
  <si>
    <t>Ochrana kamenné podlahy pavlače a nedemontovaných stupňů vč. kovového zábradlí geotextilií, na dlažbu desky OSB</t>
  </si>
  <si>
    <t>-1183699799</t>
  </si>
  <si>
    <t>( 12,2*1,0+2,0*2,3+1,2*1,2+10,5*1,0*2)*1,2</t>
  </si>
  <si>
    <t>349</t>
  </si>
  <si>
    <t>77295.2</t>
  </si>
  <si>
    <t>Renovace soklu čelní fasády - popis viz TZ</t>
  </si>
  <si>
    <t>-1872395579</t>
  </si>
  <si>
    <t>16,5</t>
  </si>
  <si>
    <t>350</t>
  </si>
  <si>
    <t>998772213</t>
  </si>
  <si>
    <t>Přesun hmot procentní pro podlahy z kamene s omezením mechanizace v objektech v přes 12 do 60 m</t>
  </si>
  <si>
    <t>-1694182837</t>
  </si>
  <si>
    <t>https://podminky.urs.cz/item/CS_URS_2024_01/998772213</t>
  </si>
  <si>
    <t>775</t>
  </si>
  <si>
    <t>Podlahy skládané</t>
  </si>
  <si>
    <t>351</t>
  </si>
  <si>
    <t>775121111</t>
  </si>
  <si>
    <t>Vodou ředitelná penetrace savého podkladu skládaných podlah</t>
  </si>
  <si>
    <t>-772643031</t>
  </si>
  <si>
    <t>https://podminky.urs.cz/item/CS_URS_2024_01/775121111</t>
  </si>
  <si>
    <t>352</t>
  </si>
  <si>
    <t>775141121</t>
  </si>
  <si>
    <t>Stěrka podlahová nivelační pro vyrovnání podkladu skládaných podlah pevnosti 30 MPa tl do 3 mm</t>
  </si>
  <si>
    <t>-880558850</t>
  </si>
  <si>
    <t>https://podminky.urs.cz/item/CS_URS_2024_01/775141121</t>
  </si>
  <si>
    <t>353</t>
  </si>
  <si>
    <t>775413320</t>
  </si>
  <si>
    <t xml:space="preserve">Montáž soklíku ze dřeva tvrdého </t>
  </si>
  <si>
    <t>-428924996</t>
  </si>
  <si>
    <t>https://podminky.urs.cz/item/CS_URS_2024_01/775413320</t>
  </si>
  <si>
    <t xml:space="preserve">"dle výpisu TR ozn.T03"343,0*1,1 </t>
  </si>
  <si>
    <t>354</t>
  </si>
  <si>
    <t>61418.T03</t>
  </si>
  <si>
    <t>soklová lišta podlahová dubové prkno KVH  100/15 mm - podrobný popis viz výpis TR ozn. T03</t>
  </si>
  <si>
    <t>-1186656352</t>
  </si>
  <si>
    <t>355</t>
  </si>
  <si>
    <t>775511611</t>
  </si>
  <si>
    <t>Podlahy z vlysů lepených tl do 22 mm š přes 60 do 70 mm dl přes 400 do 500 mm dub I - podrobný popis Výpis povrchů ozn. P04</t>
  </si>
  <si>
    <t>383733589</t>
  </si>
  <si>
    <t>https://podminky.urs.cz/item/CS_URS_2024_01/775511611</t>
  </si>
  <si>
    <t>"2np"(21,98+27,94+17,18+26,61+7,51+5,01+23,53+22,22+13,33)*1,1</t>
  </si>
  <si>
    <t>356</t>
  </si>
  <si>
    <t>775511810</t>
  </si>
  <si>
    <t>Demontáž podlah vlysových přibíjených s lištami přibíjenými do suti</t>
  </si>
  <si>
    <t>-652827161</t>
  </si>
  <si>
    <t>https://podminky.urs.cz/item/CS_URS_2024_01/775511810</t>
  </si>
  <si>
    <t>"P05" 203,66-24,48</t>
  </si>
  <si>
    <t>357</t>
  </si>
  <si>
    <t>775591411</t>
  </si>
  <si>
    <t>Podlahy dřevěné, nátěr olejem a voskování</t>
  </si>
  <si>
    <t>-564995253</t>
  </si>
  <si>
    <t>https://podminky.urs.cz/item/CS_URS_2024_01/775591411</t>
  </si>
  <si>
    <t>358</t>
  </si>
  <si>
    <t>998775213</t>
  </si>
  <si>
    <t>Přesun hmot procentní pro podlahy skládané s omezením mechanizace v objektech v přes 12 do 24 m</t>
  </si>
  <si>
    <t>-1936917086</t>
  </si>
  <si>
    <t>https://podminky.urs.cz/item/CS_URS_2024_01/998775213</t>
  </si>
  <si>
    <t>781</t>
  </si>
  <si>
    <t>Dokončovací práce - obklady</t>
  </si>
  <si>
    <t>359</t>
  </si>
  <si>
    <t>781121011</t>
  </si>
  <si>
    <t>Nátěr penetrační na stěnu</t>
  </si>
  <si>
    <t>1943236026</t>
  </si>
  <si>
    <t>https://podminky.urs.cz/item/CS_URS_2024_01/781121011</t>
  </si>
  <si>
    <t>360</t>
  </si>
  <si>
    <t>781131112</t>
  </si>
  <si>
    <t>Izolace pod obklad stěrkou ve dvou vrstvách</t>
  </si>
  <si>
    <t>-1321538420</t>
  </si>
  <si>
    <t>https://podminky.urs.cz/item/CS_URS_2024_01/781131112</t>
  </si>
  <si>
    <t>"jen vytažení u podlahy"38,749/1,2*0,25</t>
  </si>
  <si>
    <t>361</t>
  </si>
  <si>
    <t>781472220</t>
  </si>
  <si>
    <t>Montáž obkladů keramických hladkých lepených cementovým flexibilním lepidlem přes 25 do 35 ks/m2</t>
  </si>
  <si>
    <t>-1484872411</t>
  </si>
  <si>
    <t>https://podminky.urs.cz/item/CS_URS_2024_01/781472220</t>
  </si>
  <si>
    <t>"115"(0,6+3,803+1,848)*0,60</t>
  </si>
  <si>
    <t>"111"(1,85+1,75)*2*1,2-0,9*1,2+1,75*0,2</t>
  </si>
  <si>
    <t>"112"(1,665+1,25)*2*1,2-0,7*1,2*2</t>
  </si>
  <si>
    <t>"113"(1,85+1,25)*2*1,2-0,7*1,2+1,25*0,2</t>
  </si>
  <si>
    <t>"302"(0,6+2,655+1,66+0,6)*0,6</t>
  </si>
  <si>
    <t>362</t>
  </si>
  <si>
    <t>597617.1</t>
  </si>
  <si>
    <t>obklad glazovaný střep vel. 100x300x8mm - podrobný popis Výpis povrchů ozn. P15</t>
  </si>
  <si>
    <t>-120046687</t>
  </si>
  <si>
    <t>38,749*1,1 'Přepočtené koeficientem množství</t>
  </si>
  <si>
    <t>363</t>
  </si>
  <si>
    <t>781472222</t>
  </si>
  <si>
    <t>Montáž obkladů keramických hladkých lepených cementovým flexibilním lepidlem přes 45 do 50 ks/m2</t>
  </si>
  <si>
    <t>941855292</t>
  </si>
  <si>
    <t>https://podminky.urs.cz/item/CS_URS_2024_01/781472222</t>
  </si>
  <si>
    <t>"111"(1,85+1,75)*2*2,2-0,9*0,8</t>
  </si>
  <si>
    <t>"112"(1,665+1,25)*2*2,2-0,7*0,8*2</t>
  </si>
  <si>
    <t>"113"(1,85+1,25)*2*2,2-0,7*0,8</t>
  </si>
  <si>
    <t>"110"(1,665+1,75)*2*3,4+0,5*(2,14*2+0,9)-0,9*1,97-0,7*1,97-0,9*2,14</t>
  </si>
  <si>
    <t>364</t>
  </si>
  <si>
    <t>597617.2</t>
  </si>
  <si>
    <t>obklad šestiúhelníkový barva bílá matná tl. 8mm - podrobný popis Výpis povrchů ozn. P03</t>
  </si>
  <si>
    <t>-56036744</t>
  </si>
  <si>
    <t>60,64*1,15 'Přepočtené koeficientem množství</t>
  </si>
  <si>
    <t>365</t>
  </si>
  <si>
    <t>781491011</t>
  </si>
  <si>
    <t xml:space="preserve">Montáž zrcadel plochy lepených silikonovým tmelem </t>
  </si>
  <si>
    <t>-413386946</t>
  </si>
  <si>
    <t>https://podminky.urs.cz/item/CS_URS_2024_01/781491011</t>
  </si>
  <si>
    <t>"1np"0,645*2,5</t>
  </si>
  <si>
    <t>"3np"0,852*1,475</t>
  </si>
  <si>
    <t>366</t>
  </si>
  <si>
    <t>6346512.1</t>
  </si>
  <si>
    <t xml:space="preserve">zrcadlo </t>
  </si>
  <si>
    <t>351124542</t>
  </si>
  <si>
    <t>2,87*1,1 'Přepočtené koeficientem množství</t>
  </si>
  <si>
    <t>367</t>
  </si>
  <si>
    <t>781492251</t>
  </si>
  <si>
    <t>Montáž profilů ukončovacích lepených flexibilním cementovým lepidlem</t>
  </si>
  <si>
    <t>348267803</t>
  </si>
  <si>
    <t>https://podminky.urs.cz/item/CS_URS_2024_01/781492251</t>
  </si>
  <si>
    <t>"302"(0,6+2,655+1,66+0,6)</t>
  </si>
  <si>
    <t>"303"(1,05*2+0,85+1,715*2+1,845*2-0,7)+1,845</t>
  </si>
  <si>
    <t>368</t>
  </si>
  <si>
    <t>19416011</t>
  </si>
  <si>
    <t>lišta ukončovací hliníková</t>
  </si>
  <si>
    <t>-2043556136</t>
  </si>
  <si>
    <t>16,73*1,05 'Přepočtené koeficientem množství</t>
  </si>
  <si>
    <t>369</t>
  </si>
  <si>
    <t>998781213</t>
  </si>
  <si>
    <t>Přesun hmot procentní pro obklady keramické s omezením mechanizace v objektech v přes 12 do 24 m</t>
  </si>
  <si>
    <t>-145126336</t>
  </si>
  <si>
    <t>https://podminky.urs.cz/item/CS_URS_2024_01/998781213</t>
  </si>
  <si>
    <t>783</t>
  </si>
  <si>
    <t>Dokončovací práce - nátěry</t>
  </si>
  <si>
    <t>370</t>
  </si>
  <si>
    <t>783823171</t>
  </si>
  <si>
    <t>Penetrační nátěr omítek stupně členitosti 4</t>
  </si>
  <si>
    <t>390608629</t>
  </si>
  <si>
    <t>https://podminky.urs.cz/item/CS_URS_2024_01/783823171</t>
  </si>
  <si>
    <t>371</t>
  </si>
  <si>
    <t>78382664.1</t>
  </si>
  <si>
    <t>Hydrofobizační transparentní nátěr vnějších parapetů</t>
  </si>
  <si>
    <t>-102890923</t>
  </si>
  <si>
    <t>"parapety 2np"(1,7*2+2,95*2)*0,45</t>
  </si>
  <si>
    <t>372</t>
  </si>
  <si>
    <t>783827161</t>
  </si>
  <si>
    <t>Krycí jednonásobný nátěr omítek stupně členitosti 4</t>
  </si>
  <si>
    <t>505471208</t>
  </si>
  <si>
    <t>https://podminky.urs.cz/item/CS_URS_2024_01/783827161</t>
  </si>
  <si>
    <t>"severní fasáda"143,100*2</t>
  </si>
  <si>
    <t>784</t>
  </si>
  <si>
    <t>Dokončovací práce - malby a tapety</t>
  </si>
  <si>
    <t>373</t>
  </si>
  <si>
    <t>784181101</t>
  </si>
  <si>
    <t>Základní akrylátová jednonásobná bezbarvá penetrace podkladu v místnostech v do 3,80 m</t>
  </si>
  <si>
    <t>383873854</t>
  </si>
  <si>
    <t>https://podminky.urs.cz/item/CS_URS_2024_01/784181101</t>
  </si>
  <si>
    <t>374</t>
  </si>
  <si>
    <t>784211101</t>
  </si>
  <si>
    <t>Dvojnásobné bílé malby ze směsí za mokra výborně oděruvzdorných v místnostech v do 3,80 m</t>
  </si>
  <si>
    <t>-414152241</t>
  </si>
  <si>
    <t>https://podminky.urs.cz/item/CS_URS_2024_01/784211101</t>
  </si>
  <si>
    <t>"stropy"268,038+173,85</t>
  </si>
  <si>
    <t>"stěny"(96,36+1638,053)*1,1</t>
  </si>
  <si>
    <t>375</t>
  </si>
  <si>
    <t>78466.2</t>
  </si>
  <si>
    <t>Transparentní, voděodolný nátěr omítek - popis viz povrchy ozn.P14</t>
  </si>
  <si>
    <t>1104773833</t>
  </si>
  <si>
    <t>"uvažováno ve všech místnostech do výšky 1,20m"</t>
  </si>
  <si>
    <t>(377,3+16,9+28,4+10,9)*1,2</t>
  </si>
  <si>
    <t>787</t>
  </si>
  <si>
    <t>Dokončovací práce - zasklívání</t>
  </si>
  <si>
    <t>376</t>
  </si>
  <si>
    <t>787.F04</t>
  </si>
  <si>
    <t>Zasklení podlahy sklem bezpečnostním tl. 60mm včetně olištování L profilem - skladba F04</t>
  </si>
  <si>
    <t>-678672792</t>
  </si>
  <si>
    <t>"3np"8,36*(3,9+4,18)/2</t>
  </si>
  <si>
    <t>377</t>
  </si>
  <si>
    <t>787.W06</t>
  </si>
  <si>
    <t>D+M zasklení světlíku izolačním trojsklem včetně podkladní desky z purenitu na okrajích - podrobně viz detail světlíku a Výpis oken ozn.W06</t>
  </si>
  <si>
    <t>1971668553</t>
  </si>
  <si>
    <t>378</t>
  </si>
  <si>
    <t>787.W07</t>
  </si>
  <si>
    <t>D+M bezrámového okénka na půdu, pevné zasklení do zdiva, 500/500mm - podrobný popis Výpis oken ozn. W07</t>
  </si>
  <si>
    <t>-774205870</t>
  </si>
  <si>
    <t>379</t>
  </si>
  <si>
    <t>998787213</t>
  </si>
  <si>
    <t>Přesun hmot procentní pro zasklívání s omezením mechanizace v objektech v přes 12 do 24 m</t>
  </si>
  <si>
    <t>412155748</t>
  </si>
  <si>
    <t>https://podminky.urs.cz/item/CS_URS_2024_01/998787213</t>
  </si>
  <si>
    <t>Práce a dodávky M</t>
  </si>
  <si>
    <t>33-M</t>
  </si>
  <si>
    <t>Montáže dopravních zařízení</t>
  </si>
  <si>
    <t>380</t>
  </si>
  <si>
    <t>330001-SCH</t>
  </si>
  <si>
    <t>D+M osobní výtah s nosností do 630kg / 8osob, 3 stanice, vč. stavební připravenosti dle požadavků dodavatele výtahu</t>
  </si>
  <si>
    <t>1896151704</t>
  </si>
  <si>
    <t>HZS</t>
  </si>
  <si>
    <t>Hodinové zúčtovací sazby</t>
  </si>
  <si>
    <t>381</t>
  </si>
  <si>
    <t>HZS1292</t>
  </si>
  <si>
    <t>Hodinová zúčtovací sazba stavební dělník</t>
  </si>
  <si>
    <t>hod</t>
  </si>
  <si>
    <t>512</t>
  </si>
  <si>
    <t>1904737824</t>
  </si>
  <si>
    <t>https://podminky.urs.cz/item/CS_URS_2024_01/HZS1292</t>
  </si>
  <si>
    <t>"neuvedené práce, demontáže drobných prvků apod."200</t>
  </si>
  <si>
    <t>382</t>
  </si>
  <si>
    <t>HZS1301</t>
  </si>
  <si>
    <t>Hodinová zúčtovací sazba zedník -stavební výpomocné práce pro profese</t>
  </si>
  <si>
    <t>-700216234</t>
  </si>
  <si>
    <t>https://podminky.urs.cz/item/CS_URS_2024_01/HZS1301</t>
  </si>
  <si>
    <t>ZT - Zdravotně technické instalace</t>
  </si>
  <si>
    <t xml:space="preserve">NEDÍLNOU SOUČÁSTÍ VÝKAZU VÝMĚR / ROZPOČTU JE PROJEKTOVÁ DOKUMENTACE STAVBY. Cenová úroveň 1Q 2024. </t>
  </si>
  <si>
    <t xml:space="preserve">    1 - Bourací práce prostupy</t>
  </si>
  <si>
    <t xml:space="preserve">    2 - Trubní vedení - vnitřní ležatá kanalizace splašková</t>
  </si>
  <si>
    <t xml:space="preserve">    3 - Trubní vedení - vnitřní ležatá kanalizace dešťová</t>
  </si>
  <si>
    <t xml:space="preserve">    4 - Trubní vedení - vnitřní připojovací a stoupací gravitační kanalizace</t>
  </si>
  <si>
    <t xml:space="preserve">    5 - Trubní vedení - kanalizace tvarovky, armatury, výpustky</t>
  </si>
  <si>
    <t xml:space="preserve">    6 - Zařizovací předměty a vybavení</t>
  </si>
  <si>
    <t xml:space="preserve">    7 - Trubní vedení - vnitřní požární vodovod</t>
  </si>
  <si>
    <t xml:space="preserve">    8 - Trubní vedení - vnitřní rozvod studené vody, teplé vody a cirkulace</t>
  </si>
  <si>
    <t xml:space="preserve">    9 - Trubní vedení - vodovod armatury, zařízení</t>
  </si>
  <si>
    <t>Bourací práce prostupy</t>
  </si>
  <si>
    <t>970.ZT.001</t>
  </si>
  <si>
    <t>Zajistí stavba dle požadavku profese</t>
  </si>
  <si>
    <t>970.ZT.002</t>
  </si>
  <si>
    <t>Požární opatření prostupu</t>
  </si>
  <si>
    <t>970.ZT.003</t>
  </si>
  <si>
    <t>Demontáž a likvidace stávajícího rozvodu vody, kanalizace a zařizovacích předmětů</t>
  </si>
  <si>
    <t>kpt</t>
  </si>
  <si>
    <t>Trubní vedení - vnitřní ležatá kanalizace splašková</t>
  </si>
  <si>
    <t>721.ZT.001</t>
  </si>
  <si>
    <t>D+M potrubí PVC KG SN8 DN 100</t>
  </si>
  <si>
    <t>721.ZT.002</t>
  </si>
  <si>
    <t>D+M potrubí PVC KG SN8 DN 125</t>
  </si>
  <si>
    <t>721.ZT.003</t>
  </si>
  <si>
    <t>D+M potrubí PVC KG SN8 DN 150</t>
  </si>
  <si>
    <t>721.ZT.004</t>
  </si>
  <si>
    <t>D+M potrubí PVC KG SN8 DN 200</t>
  </si>
  <si>
    <t>721.ZT.005</t>
  </si>
  <si>
    <t>Šachta atyp monolit + čistící kusy, 2x zpětná klapka DN125 s pochozím poklopem do zádlažby</t>
  </si>
  <si>
    <t>721.ZT.006</t>
  </si>
  <si>
    <t>Zkouška těsnosti potrubí kanalizace vodou</t>
  </si>
  <si>
    <t>721.ZT.007</t>
  </si>
  <si>
    <t>Přesun hmot pro rozvody potrubí v objektech v do 12 m</t>
  </si>
  <si>
    <t>Trubní vedení - vnitřní ležatá kanalizace dešťová</t>
  </si>
  <si>
    <t>721.ZT.008</t>
  </si>
  <si>
    <t>721.ZT.009</t>
  </si>
  <si>
    <t>721.ZT.010</t>
  </si>
  <si>
    <t>Trubní vedení - vnitřní připojovací a stoupací gravitační kanalizace</t>
  </si>
  <si>
    <t>721.ZT.011</t>
  </si>
  <si>
    <t>Potrubí kanalizační z PP hrdlové odpadní DN 40</t>
  </si>
  <si>
    <t>721.ZT.012</t>
  </si>
  <si>
    <t>Potrubí kanalizační z PP hrdlové odpadní DN 50</t>
  </si>
  <si>
    <t>721.ZT.013</t>
  </si>
  <si>
    <t>Potrubí kanalizační z PP hrdlové odpadní DN 75</t>
  </si>
  <si>
    <t>721.ZT.014</t>
  </si>
  <si>
    <t>Potrubí kanalizační z PP hrdlové odpadní DN 75 zvukoizolační</t>
  </si>
  <si>
    <t>721.ZT.015</t>
  </si>
  <si>
    <t>Potrubí kanalizační z PP hrdlové odpadní DN 100</t>
  </si>
  <si>
    <t>721.ZT.016</t>
  </si>
  <si>
    <t>Potrubí kanalizační z PP hrdlové odpadní DN 100 zvukoizolační</t>
  </si>
  <si>
    <t>721.ZT.017</t>
  </si>
  <si>
    <t>Nosný systém potrubí, kotvení</t>
  </si>
  <si>
    <t>721.ZT.018</t>
  </si>
  <si>
    <t>721.ZT.019</t>
  </si>
  <si>
    <t>Trubní vedení - kanalizace tvarovky, armatury, výpustky</t>
  </si>
  <si>
    <t>721.ZT.020</t>
  </si>
  <si>
    <t>Vyvedení a upevnění odpadních výpustek DN 40</t>
  </si>
  <si>
    <t>721.ZT.021</t>
  </si>
  <si>
    <t>Vyvedení a upevnění odpadních výpustek DN 50</t>
  </si>
  <si>
    <t>721.ZT.022</t>
  </si>
  <si>
    <t>Vyvedení a upevnění odpadních výpustek DN 75</t>
  </si>
  <si>
    <t>721.ZT.023</t>
  </si>
  <si>
    <t>Vyvedení a upevnění odpadních výpustek DN 100</t>
  </si>
  <si>
    <t>721.ZT.024</t>
  </si>
  <si>
    <t>Větrací tvarovka do střechy DN100</t>
  </si>
  <si>
    <t>721.ZT.025</t>
  </si>
  <si>
    <t>Čistící kus DN100 + dvířka plastová</t>
  </si>
  <si>
    <t>721.ZT.026</t>
  </si>
  <si>
    <t>Přivzdušňovací ventil DN75/100</t>
  </si>
  <si>
    <t>721.ZT.027</t>
  </si>
  <si>
    <t>Zápachová uzávěrka - pro myčku a pračku</t>
  </si>
  <si>
    <t>721.ZT.028</t>
  </si>
  <si>
    <t>Zápachová uzávěrka - pro úkap pojistného ventilu</t>
  </si>
  <si>
    <t>721.ZT.029</t>
  </si>
  <si>
    <t>Zápachová uzávěrka - pro VZT kondenzátní</t>
  </si>
  <si>
    <t>721.ZT.030</t>
  </si>
  <si>
    <t>D+M Podlahová vpust se suchou zápachvoou uzávěrkou DN100</t>
  </si>
  <si>
    <t>721.ZT.031</t>
  </si>
  <si>
    <t>Zařizovací předměty a vybavení</t>
  </si>
  <si>
    <t>721.ZT.032</t>
  </si>
  <si>
    <t>D+M Klozet keramický závěsný vč. sedátka, předstěnové instalace, zvukoizolační souprava, tlačítko</t>
  </si>
  <si>
    <t>721.ZT.033</t>
  </si>
  <si>
    <t>D+M Tlačítko systémové, nerezová ocel, pro 2 množství splachování</t>
  </si>
  <si>
    <t>721.ZT.034</t>
  </si>
  <si>
    <t>D+M Umyvadlová mísa keramická bílá 650 mm + polosloupek</t>
  </si>
  <si>
    <t>721.ZT.035</t>
  </si>
  <si>
    <t>D+M Baterie umyvadlová stojánková automatická s infračerveným sensorem s baterií</t>
  </si>
  <si>
    <t>721.ZT.036</t>
  </si>
  <si>
    <t>D+M Zápachová uzávěrka chrom vč. zátky umývadla</t>
  </si>
  <si>
    <t>721.ZT.037</t>
  </si>
  <si>
    <t>D+M Keramický klozet závěsný invalidní vč sedátka, předstěnové instalace a zvukoizolační soupravy</t>
  </si>
  <si>
    <t>721.ZT.038</t>
  </si>
  <si>
    <t>D+M Madlo tvaru L nerez</t>
  </si>
  <si>
    <t>721.ZT.039</t>
  </si>
  <si>
    <t>D+M Madlo nerez sklopné 700 mm</t>
  </si>
  <si>
    <t>721.ZT.040</t>
  </si>
  <si>
    <t>721.ZT.041</t>
  </si>
  <si>
    <t>D+M Umyvadlo keramické připevněné na stěnu šrouby bílé se sloupem na sifon (pro imobilní)</t>
  </si>
  <si>
    <t>721.ZT.042</t>
  </si>
  <si>
    <t>D+M Baterie umyvadlové stojánkové klasické bez výpusti</t>
  </si>
  <si>
    <t>721.ZT.043</t>
  </si>
  <si>
    <t>D+M Zápachová uzávěrka plastová vč. zátky umývadla</t>
  </si>
  <si>
    <t>721.ZT.044</t>
  </si>
  <si>
    <t>D+M Pisoár automatický včetně senzoru, napájení, automatiky</t>
  </si>
  <si>
    <t>721.ZT.045</t>
  </si>
  <si>
    <t>D+M Výlevka keramická vč. mřížky</t>
  </si>
  <si>
    <t>721.ZT.046</t>
  </si>
  <si>
    <t>D+M Baterie pro výlevku nástěnná s dlouhým krkem</t>
  </si>
  <si>
    <t>721.ZT.047</t>
  </si>
  <si>
    <t>D+M Keramická výlevka závěsná s mříží, předstěnové instalace</t>
  </si>
  <si>
    <t>721.ZT.048</t>
  </si>
  <si>
    <t>721.ZT.049</t>
  </si>
  <si>
    <t>D+M Tlaková expanzní nádoba pro pitnou vodu 25 litrů</t>
  </si>
  <si>
    <t>721.ZT.050</t>
  </si>
  <si>
    <t>D+M Cirkulační inteligentní čerpadlo se spínacími hodinami digit.</t>
  </si>
  <si>
    <t>721.ZT.051</t>
  </si>
  <si>
    <t>D+M Dávkovač na tekuté mýdlo</t>
  </si>
  <si>
    <t>721.ZT.052</t>
  </si>
  <si>
    <t>D+M Zásobník na toaletní papír d300 mm nerez matný</t>
  </si>
  <si>
    <t>721.ZT.053</t>
  </si>
  <si>
    <t>D+M Zásobník na papírové ubrousky nerez</t>
  </si>
  <si>
    <t>721.ZT.054</t>
  </si>
  <si>
    <t>D+M Nerezový háček</t>
  </si>
  <si>
    <t>721.ZT.055</t>
  </si>
  <si>
    <t>D+M Kartáč na wc s rukojetí</t>
  </si>
  <si>
    <t>721.ZT.056</t>
  </si>
  <si>
    <t>D+M Koš na WC 5l nerez</t>
  </si>
  <si>
    <t>721.ZT.057</t>
  </si>
  <si>
    <t>D+M Sklopné zrcadlo pro invalidy</t>
  </si>
  <si>
    <t>721.ZT.058</t>
  </si>
  <si>
    <t>D+M Horkovzdušný vysoušeč rukou nerez, 1250W infra</t>
  </si>
  <si>
    <t>721.ZT.059</t>
  </si>
  <si>
    <t>D+M Nerezový dřez do kuchyně, 860x510, odkapávač nerez</t>
  </si>
  <si>
    <t>721.ZT.060</t>
  </si>
  <si>
    <t>Přesun hmot pro zařizovací předměty v objektech v do 12 m</t>
  </si>
  <si>
    <t>Trubní vedení - vnitřní požární vodovod</t>
  </si>
  <si>
    <t>722.ZT.001</t>
  </si>
  <si>
    <t>Rozvody vody ocel pozink DN25</t>
  </si>
  <si>
    <t>722.ZT.002</t>
  </si>
  <si>
    <t>Ochrana vodovodních trubek izolačními trubicemi</t>
  </si>
  <si>
    <t>722.ZT.003</t>
  </si>
  <si>
    <t>Zkouška těsnosti vodovodního potrubí</t>
  </si>
  <si>
    <t>722.ZT.004</t>
  </si>
  <si>
    <t>Proplach a dezinfekce vodovodního potrubí</t>
  </si>
  <si>
    <t>722.ZT.005</t>
  </si>
  <si>
    <t>722.ZT.006</t>
  </si>
  <si>
    <t>D+M Vnitřní hydrantový systém D 25/30 s tvarově stálou hadicí d19 mm délka hadice 30 m, průměr proudnice 6 mm (0,3 l/s)</t>
  </si>
  <si>
    <t>722.ZT.007</t>
  </si>
  <si>
    <t>Trubní vedení - vnitřní rozvod studené vody, teplé vody a cirkulace</t>
  </si>
  <si>
    <t>722.ZT.008</t>
  </si>
  <si>
    <t>Rozvody vody z plastů svařované polyfuzně do D 20 mm PN16</t>
  </si>
  <si>
    <t>722.ZT.009</t>
  </si>
  <si>
    <t>Rozvody vody z plastů svařované polyfuzně do D 25 mm PN16</t>
  </si>
  <si>
    <t>722.ZT.010</t>
  </si>
  <si>
    <t>Rozvody vody z plastů svařované polyfuzně do D 32 mm PN16</t>
  </si>
  <si>
    <t>722.ZT.011</t>
  </si>
  <si>
    <t>722.ZT.012</t>
  </si>
  <si>
    <t>722.ZT.013</t>
  </si>
  <si>
    <t>722.ZT.014</t>
  </si>
  <si>
    <t>722.ZT.015</t>
  </si>
  <si>
    <t>Trubní vedení - vodovod armatury, zařízení</t>
  </si>
  <si>
    <t>722.ZT.016</t>
  </si>
  <si>
    <t>D+M Kulový kohout KK15</t>
  </si>
  <si>
    <t>722.ZT.017</t>
  </si>
  <si>
    <t>D+M Kulový kohout KK25</t>
  </si>
  <si>
    <t>722.ZT.018</t>
  </si>
  <si>
    <t>D+M Potrubní oddělovač požární vody DN25</t>
  </si>
  <si>
    <t>722.ZT.019</t>
  </si>
  <si>
    <t>D+M Filtr F15</t>
  </si>
  <si>
    <t>722.ZT.020</t>
  </si>
  <si>
    <t>D+M Filtr F25</t>
  </si>
  <si>
    <t>722.ZT.021</t>
  </si>
  <si>
    <t>D+M Zpětný ventil ZV15</t>
  </si>
  <si>
    <t>722.ZT.022</t>
  </si>
  <si>
    <t>D+M Zpětný ventil ZV25</t>
  </si>
  <si>
    <t>722.ZT.023</t>
  </si>
  <si>
    <t>D+M Pojistný ventil, 6bar</t>
  </si>
  <si>
    <t>722.ZT.024</t>
  </si>
  <si>
    <t>D+M Automatický odvzdušňovací ventil AOV</t>
  </si>
  <si>
    <t>722.ZT.025</t>
  </si>
  <si>
    <t>D+M Ventil rohový RV15 s hadičkou</t>
  </si>
  <si>
    <t>722.ZT.026</t>
  </si>
  <si>
    <t>D+M Vypouštěcí kohout VK15</t>
  </si>
  <si>
    <t>722.ZT.027</t>
  </si>
  <si>
    <t>Vyvední výpustku</t>
  </si>
  <si>
    <t>722.ZT.028</t>
  </si>
  <si>
    <t>Nástěnka závitová K 247 pro baterii G 1/2 s jedním závitem</t>
  </si>
  <si>
    <t>pár</t>
  </si>
  <si>
    <t>722.ZT.029</t>
  </si>
  <si>
    <t>Nástěnka závitová K 247 pro ventil G 1/2 s jedním závitem</t>
  </si>
  <si>
    <t>722.ZT.030</t>
  </si>
  <si>
    <t>Přesun hmot pro armatury v objektech v do 12 m</t>
  </si>
  <si>
    <t>UT - Zařízení pro vytápění stavby</t>
  </si>
  <si>
    <t>Ondřej Zikán</t>
  </si>
  <si>
    <t xml:space="preserve"> </t>
  </si>
  <si>
    <t xml:space="preserve">    731 - Ústřední topení,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</si>
  <si>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</si>
  <si>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</si>
  <si>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</si>
  <si>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</si>
  <si>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713463131</t>
  </si>
  <si>
    <t>Montáž izolace tepelné potrubí potrubními pouzdry bez úpravy slepenými 1x tl izolace do 25 mm</t>
  </si>
  <si>
    <t>84950865</t>
  </si>
  <si>
    <t>120+12+90+240+60+15+18</t>
  </si>
  <si>
    <t>28377096</t>
  </si>
  <si>
    <t>pouzdro izolační potrubní z pěnového polyethylenu 15 x 20 mm</t>
  </si>
  <si>
    <t>137848054</t>
  </si>
  <si>
    <t>28377106</t>
  </si>
  <si>
    <t>pouzdro izolační potrubní z pěnového polyethylenu 18 x 20 mm</t>
  </si>
  <si>
    <t>1256344242</t>
  </si>
  <si>
    <t>283770460</t>
  </si>
  <si>
    <t>izolace potrubí návleková z pěněného polyethylenu 22 x 25 mm</t>
  </si>
  <si>
    <t>639439575</t>
  </si>
  <si>
    <t>283770490</t>
  </si>
  <si>
    <t>izolace potrubí návleková z pěněného polyethylenu 28 x 25 mm</t>
  </si>
  <si>
    <t>322645925</t>
  </si>
  <si>
    <t>28377056</t>
  </si>
  <si>
    <t>izolace potrubí návleková z pěněného polyethylenu 35 x 25 mm</t>
  </si>
  <si>
    <t>-386684343</t>
  </si>
  <si>
    <t>283770630</t>
  </si>
  <si>
    <t>izolace potrubí návleková z pěněného polyethylenu 45 x 25 mm</t>
  </si>
  <si>
    <t>385991329</t>
  </si>
  <si>
    <t>28377065</t>
  </si>
  <si>
    <t>izolace potrubí návleková z pěněného polyethylenu 54 x 25 mm</t>
  </si>
  <si>
    <t>48277356</t>
  </si>
  <si>
    <t>283771300</t>
  </si>
  <si>
    <t>spona na návlekovou izolaci</t>
  </si>
  <si>
    <t>-266286032</t>
  </si>
  <si>
    <t>283771350</t>
  </si>
  <si>
    <t>páska samolepící na návlekovou izolaci po 20 m</t>
  </si>
  <si>
    <t>1111216916</t>
  </si>
  <si>
    <t>731</t>
  </si>
  <si>
    <t>Ústřední topení, kotelny</t>
  </si>
  <si>
    <t>731249212</t>
  </si>
  <si>
    <t>Montáž rychlovyhřívacích agregátů na plynná paliva s přípravou TV vč. instalačního materiálu a regulační automatiky. Kabelové rozvody vedeny povrchově ve vkládacích PVC lištách.</t>
  </si>
  <si>
    <t>-697037619</t>
  </si>
  <si>
    <t>731KOX01</t>
  </si>
  <si>
    <t>Nástěnný plynový kondenzační kotel Q=25.0kW, zemní plyn 2,98m3/h při 2.0kPa, tepelný výkon 2,6kW - 23,8kW při T 80°C / 60°C vč. integrované regulační automatiky.</t>
  </si>
  <si>
    <t>-1367186427</t>
  </si>
  <si>
    <t>731KOX02</t>
  </si>
  <si>
    <t>Základní sada odtahu spalin - koncentrické provedení z plastu PP / ocelový plech - DN80/125 v barvě černé - obsahuje průchodku střechou, upevňovací držák a nadstřešní část s výdechovu hlavicí</t>
  </si>
  <si>
    <t>-1689527346</t>
  </si>
  <si>
    <t>731KOX03</t>
  </si>
  <si>
    <t>Průchodka šikmou střechu D125</t>
  </si>
  <si>
    <t>557402246</t>
  </si>
  <si>
    <t>731KOX05</t>
  </si>
  <si>
    <t>Trubka koncentrická revizní, DN80/125, plast PP/ ocelový plech</t>
  </si>
  <si>
    <t>1250916621</t>
  </si>
  <si>
    <t>731KOX06</t>
  </si>
  <si>
    <t>Trubka koncentrická plast PP/ ocelový plech DN80/125 délky 0.5m</t>
  </si>
  <si>
    <t>772562455</t>
  </si>
  <si>
    <t>731KOX07</t>
  </si>
  <si>
    <t>Trubka koncentrická plast PP/ ocelový plech DN80/125 délky 1.0m</t>
  </si>
  <si>
    <t>515900383</t>
  </si>
  <si>
    <t>731KOX09</t>
  </si>
  <si>
    <t>Montáž odkouření nástěnného kotle vč. instalačního materiálu</t>
  </si>
  <si>
    <t>-1267940328</t>
  </si>
  <si>
    <t>731KOX10</t>
  </si>
  <si>
    <t>Tlaková a provozní zkouška odkouření, revize spalinové cesty</t>
  </si>
  <si>
    <t>-1817792006</t>
  </si>
  <si>
    <t>731KOX11</t>
  </si>
  <si>
    <t>Uvedení do provozu plynového kotle, regulační automatiky a vstupní revize</t>
  </si>
  <si>
    <t>1850328399</t>
  </si>
  <si>
    <t>732</t>
  </si>
  <si>
    <t>Ústřední vytápění - strojovny</t>
  </si>
  <si>
    <t>732199100</t>
  </si>
  <si>
    <t>Montáž a dodávka orientačních štítků</t>
  </si>
  <si>
    <t>2071838711</t>
  </si>
  <si>
    <t>732211114</t>
  </si>
  <si>
    <t>Ohřívač stacionární zásobníkový s jedním výměníkem PN 0,6/1,0 o objemu 208 l</t>
  </si>
  <si>
    <t>-373731101</t>
  </si>
  <si>
    <t>732421402</t>
  </si>
  <si>
    <t>Čerpadlo teplovodní mokroběžné závitové oběhové DN 25 výtlak do 4,0 m průtok 2,2 m3/h pro vytápění</t>
  </si>
  <si>
    <t>2174726</t>
  </si>
  <si>
    <t>732421412</t>
  </si>
  <si>
    <t>Čerpadlo teplovodní mokroběžné závitové oběhové DN 25 výtlak do 6,0 m průtok 2,8 m3/h pro vytápění</t>
  </si>
  <si>
    <t>1623560985</t>
  </si>
  <si>
    <t>732421415</t>
  </si>
  <si>
    <t>Čerpadlo teplovodní mokroběžné závitové oběhové DN 25 výtlak do 6,0 m průtok 4,5 m3/h pro vytápění</t>
  </si>
  <si>
    <t>966424525</t>
  </si>
  <si>
    <t>732421421</t>
  </si>
  <si>
    <t>Čerpadlo teplovodní mokroběžné závitové oběhové DN 25 výtlak do 10,0 m průtok 4,3 m3/h PN 10 pro vytápění</t>
  </si>
  <si>
    <t>-1264994098</t>
  </si>
  <si>
    <t>732XS01</t>
  </si>
  <si>
    <t>Kombinovaný rozdělovač se sběračem modul 80mm pro 4 topné okruhy vč. konzol a tepelné izolace - připojení 5/4", vývody 1"</t>
  </si>
  <si>
    <t>1640007034</t>
  </si>
  <si>
    <t>732XS02</t>
  </si>
  <si>
    <t>Hydraulický vyrovnávač dynamických tlaků 4m3/h - připojení 2" vč. tepelné izolace</t>
  </si>
  <si>
    <t>782904538</t>
  </si>
  <si>
    <t>732XS03</t>
  </si>
  <si>
    <t>Nádoba tlaková expanzní s membránou - 50l - 6bar - pro topné soustavy</t>
  </si>
  <si>
    <t>-741344191</t>
  </si>
  <si>
    <t>732XS04</t>
  </si>
  <si>
    <t>Kompaktní automatické doplňovací zařízení pro soustavy s membránovou expanzní nádobou - výkon dopouštění 0,5m3/h</t>
  </si>
  <si>
    <t>-1820087202</t>
  </si>
  <si>
    <t>732XS05</t>
  </si>
  <si>
    <t>Úpravna vody - změkčovací filtr</t>
  </si>
  <si>
    <t>432837969</t>
  </si>
  <si>
    <t>733</t>
  </si>
  <si>
    <t>Ústřední vytápění - rozvodné potrubí</t>
  </si>
  <si>
    <t>733222302</t>
  </si>
  <si>
    <t>Potrubí měděné polotvrdé spojované lisováním D 15x1 mm</t>
  </si>
  <si>
    <t>661967206</t>
  </si>
  <si>
    <t>733222303</t>
  </si>
  <si>
    <t>Potrubí měděné polotvrdé spojované lisováním D 18x1 mm</t>
  </si>
  <si>
    <t>84725540</t>
  </si>
  <si>
    <t>733222304</t>
  </si>
  <si>
    <t>Potrubí měděné polotvrdé spojované lisováním D 22x1 mm</t>
  </si>
  <si>
    <t>-545316135</t>
  </si>
  <si>
    <t>733223304</t>
  </si>
  <si>
    <t>Potrubí měděné tvrdé spojované lisováním D 28x1,5 mm</t>
  </si>
  <si>
    <t>1610930896</t>
  </si>
  <si>
    <t>733223305</t>
  </si>
  <si>
    <t>Potrubí měděné tvrdé spojované lisováním D 35x1,5 mm</t>
  </si>
  <si>
    <t>1990046732</t>
  </si>
  <si>
    <t>733223306</t>
  </si>
  <si>
    <t>Potrubí měděné tvrdé spojované lisováním D 42x1,5 mm</t>
  </si>
  <si>
    <t>-2126872564</t>
  </si>
  <si>
    <t>733223307</t>
  </si>
  <si>
    <t>Potrubí měděné tvrdé spojované lisováním D 54x2 mm</t>
  </si>
  <si>
    <t>1113749803</t>
  </si>
  <si>
    <t>733291101</t>
  </si>
  <si>
    <t>Zkouška těsnosti potrubí měděné do D 35x1,5</t>
  </si>
  <si>
    <t>272569162</t>
  </si>
  <si>
    <t>120+12+90+240+60</t>
  </si>
  <si>
    <t>733291102</t>
  </si>
  <si>
    <t>Zkouška těsnosti potrubí měděné do D 64x2</t>
  </si>
  <si>
    <t>1687443327</t>
  </si>
  <si>
    <t>15+18</t>
  </si>
  <si>
    <t>733PX01</t>
  </si>
  <si>
    <t>Topná, provozní a dilatační zkoužka</t>
  </si>
  <si>
    <t>h</t>
  </si>
  <si>
    <t>281196816</t>
  </si>
  <si>
    <t>733PX02</t>
  </si>
  <si>
    <t>Stavební přípomoci a ostatní práce</t>
  </si>
  <si>
    <t>618598242</t>
  </si>
  <si>
    <t>734</t>
  </si>
  <si>
    <t>Ústřední vytápění - armatury</t>
  </si>
  <si>
    <t>734173214</t>
  </si>
  <si>
    <t>Spoj přírubový PN 6/I do 200°C DN 50</t>
  </si>
  <si>
    <t>-2096482498</t>
  </si>
  <si>
    <t>734211120</t>
  </si>
  <si>
    <t>Ventil závitový odvzdušňovací G 1/2 PN 14 do 120°C automatický</t>
  </si>
  <si>
    <t>799909614</t>
  </si>
  <si>
    <t>734221682</t>
  </si>
  <si>
    <t>Termostatická hlavice kapalinová PN 10 do 110°C otopných těles VK</t>
  </si>
  <si>
    <t>1117669984</t>
  </si>
  <si>
    <t>734242411</t>
  </si>
  <si>
    <t>Ventil závitový zpětný přímý G 3/8 PN 16 do 110°C</t>
  </si>
  <si>
    <t>2097708885</t>
  </si>
  <si>
    <t>734242413</t>
  </si>
  <si>
    <t>Ventil závitový zpětný přímý G 3/4 PN 16 do 110°C</t>
  </si>
  <si>
    <t>1140207175</t>
  </si>
  <si>
    <t>734242414</t>
  </si>
  <si>
    <t>Ventil závitový zpětný přímý G 1 PN 16 do 110°C</t>
  </si>
  <si>
    <t>-469187534</t>
  </si>
  <si>
    <t>734242416</t>
  </si>
  <si>
    <t>Ventil závitový zpětný přímý G 6/4 PN 16 do 110°C</t>
  </si>
  <si>
    <t>-257989088</t>
  </si>
  <si>
    <t>734261417</t>
  </si>
  <si>
    <t>H šroubení uzavírací radiátorové rohové G 1/2 s vypouštěním</t>
  </si>
  <si>
    <t>250020132</t>
  </si>
  <si>
    <t>734291123</t>
  </si>
  <si>
    <t>Kohout plnící a vypouštěcí G 1/2 PN 10 do 110°C závitový</t>
  </si>
  <si>
    <t>-1771453831</t>
  </si>
  <si>
    <t>734291243</t>
  </si>
  <si>
    <t>Filtr závitový přímý G 3/4 PN 16 do 130°C s vnitřními závity</t>
  </si>
  <si>
    <t>-1572571267</t>
  </si>
  <si>
    <t>734291244</t>
  </si>
  <si>
    <t>Filtr závitový přímý G 1 PN 16 do 130°C s vnitřními závity</t>
  </si>
  <si>
    <t>-407128948</t>
  </si>
  <si>
    <t>734291266</t>
  </si>
  <si>
    <t>Filtr závitový přímý G 6/4 PN 16 do 130°C s vnitřními závity</t>
  </si>
  <si>
    <t>-1637475659</t>
  </si>
  <si>
    <t>734292773</t>
  </si>
  <si>
    <t>Kulové kohouty PN 42 do 185 st.C plnoprůtokové s koulí vnitřní závit G 3/4</t>
  </si>
  <si>
    <t>-56249786</t>
  </si>
  <si>
    <t>734292774</t>
  </si>
  <si>
    <t>Kulové kohouty PN 42 do 185 st.C plnoprůtokové s koulí vnitřní závit G 1</t>
  </si>
  <si>
    <t>72000501</t>
  </si>
  <si>
    <t>734292776</t>
  </si>
  <si>
    <t>Kulové kohouty PN 42 do 185 st.C plnoprůtokové s koulí vnitřní závit G 1 1/2</t>
  </si>
  <si>
    <t>-1330702478</t>
  </si>
  <si>
    <t>734292777</t>
  </si>
  <si>
    <t>Kulové kohouty PN 42 do 185 st.C plnoprůtokové s koulí vnitřní závit G 2</t>
  </si>
  <si>
    <t>-1725088169</t>
  </si>
  <si>
    <t>734295021</t>
  </si>
  <si>
    <t>Směšovací armatura závitová trojcestná DN 15 - kvs = 0.63 se servomotorem 230V</t>
  </si>
  <si>
    <t>-198736726</t>
  </si>
  <si>
    <t>734295021.1</t>
  </si>
  <si>
    <t>Směšovací armatura závitová trojcestná DN 20 - kvs = 4 se servomotorem 230V</t>
  </si>
  <si>
    <t>-1220734832</t>
  </si>
  <si>
    <t>734295022.1</t>
  </si>
  <si>
    <t>Směšovací armatura závitová trojcestná DN 25 - kvs = 10 se servomotorem 230V</t>
  </si>
  <si>
    <t>100182957</t>
  </si>
  <si>
    <t>734411127</t>
  </si>
  <si>
    <t>Teploměr technický s pevným stonkem a jímkou zadní připojení průměr 100 mm délky 100 mm</t>
  </si>
  <si>
    <t>1642704611</t>
  </si>
  <si>
    <t>734421102.1</t>
  </si>
  <si>
    <t>Tlakoměr s pevným stonkem, zpětnou klapkou a manometrickým kohoutrm 1/2" tlak 0-16 bar průměr 100 mm spodní připojení</t>
  </si>
  <si>
    <t>354929332</t>
  </si>
  <si>
    <t>734421112.1</t>
  </si>
  <si>
    <t>Tlakoměr s pevným stonkem a zpětnou klapkou tlak 0-16 bar průměr 100 mm zadní připojení</t>
  </si>
  <si>
    <t>314976743</t>
  </si>
  <si>
    <t>734ARX101</t>
  </si>
  <si>
    <t>vyvažovací ventil uzavírací s přednastavením měřící vsuvky pro měření tlaku, průtoku a teploty, bez vypouštění - 1/2" s ovládacím kolečkem - PN20 / 120°C</t>
  </si>
  <si>
    <t>-108541011</t>
  </si>
  <si>
    <t>734ARX102</t>
  </si>
  <si>
    <t>vyvažovací ventil uzavírací s přednastavením měřící vsuvky pro měření tlaku, průtoku a teploty, bez vypouštění - 3/4" s ovládacím kolečkem - PN20 / 120°C</t>
  </si>
  <si>
    <t>-743254117</t>
  </si>
  <si>
    <t>734ARX103</t>
  </si>
  <si>
    <t>vyvažovací ventil uzavírací s přednastavením měřící vsuvky pro měření tlaku, průtoku a teploty, bez vypouštění - 6/4" s ovládacím kolečkem - PN20 / 120°C</t>
  </si>
  <si>
    <t>1564144195</t>
  </si>
  <si>
    <t>734ARX104</t>
  </si>
  <si>
    <t>vyvažovací ventil uzavírací s přednastavením měřící vsuvky pro měření tlaku, průtoku a teploty, bez vypouštění - 2" s ovládacím kolečkem - PN20 / 120°C</t>
  </si>
  <si>
    <t>-289413131</t>
  </si>
  <si>
    <t>734EN01</t>
  </si>
  <si>
    <t>Kulový kohout se zajištěním a vypouštěním pro expanzní nádoby 1"</t>
  </si>
  <si>
    <t>-481091386</t>
  </si>
  <si>
    <t>734OTX01</t>
  </si>
  <si>
    <t>Svěrné šroubení pro mědění trubky Cu 15*1</t>
  </si>
  <si>
    <t>1011818565</t>
  </si>
  <si>
    <t>8*2</t>
  </si>
  <si>
    <t>734OTX02</t>
  </si>
  <si>
    <t>Filtr magnetický k plynovému kotli G 1  PN 16 do 130°C</t>
  </si>
  <si>
    <t>-1247528612</t>
  </si>
  <si>
    <t>735</t>
  </si>
  <si>
    <t>Ústřední vytápění - otopná tělesa</t>
  </si>
  <si>
    <t>735000912.1</t>
  </si>
  <si>
    <t>Vyregulování ventilu s termostatickým ovládáním a regulačního šroubení smyček podlahového vytápění</t>
  </si>
  <si>
    <t>-151872178</t>
  </si>
  <si>
    <t>9+7+8+3+5</t>
  </si>
  <si>
    <t>735152577</t>
  </si>
  <si>
    <t>Otopné těleso panelové VK dvoudeskové 2 přídavné přestupní plochy výška/délka 600/1000mm</t>
  </si>
  <si>
    <t>-538874415</t>
  </si>
  <si>
    <t>735152579</t>
  </si>
  <si>
    <t>Otopné těleso panelové VK dvoudeskové 2 přídavné přestupní plochy výška/délka 600/1200 mm</t>
  </si>
  <si>
    <t>18035964</t>
  </si>
  <si>
    <t>735152583</t>
  </si>
  <si>
    <t>Otopné těleso panelové VK dvoudeskové 2 přídavné přestupní plochy výška/délka 600/2000 mm</t>
  </si>
  <si>
    <t>625485110</t>
  </si>
  <si>
    <t>735191905.1</t>
  </si>
  <si>
    <t>Odvzdušnění otopných těles a podlahových smyček</t>
  </si>
  <si>
    <t>-1642739724</t>
  </si>
  <si>
    <t>735191910.1</t>
  </si>
  <si>
    <t>Napuštění vody do otopného systému</t>
  </si>
  <si>
    <t>5369567</t>
  </si>
  <si>
    <t>735511001.1</t>
  </si>
  <si>
    <t>Rrozvodné potrubí pro teplovodní podlahové vytápění s kyslíkovou bariérou polyethylenové 17x2 mm</t>
  </si>
  <si>
    <t>1398503676</t>
  </si>
  <si>
    <t>131,8+97,6+126,6+90,1+91,6+77,5+54,+129,9+85,8+79,5+128,3+35,2+27,6+25,4+27,4+24,3+115+110+125+85+105+105+105+100</t>
  </si>
  <si>
    <t>2082,6*1,3 "Přepočtené koeficientem množství</t>
  </si>
  <si>
    <t>735511039</t>
  </si>
  <si>
    <t>Podlahové vytápění - uchycovací klip potrubí ke kari síti</t>
  </si>
  <si>
    <t>-1719065426</t>
  </si>
  <si>
    <t>735511054</t>
  </si>
  <si>
    <t>Podlahové vytápění - vodící lišta pro uchycení potrubí D 17 mm</t>
  </si>
  <si>
    <t>1694703843</t>
  </si>
  <si>
    <t>735511061</t>
  </si>
  <si>
    <t>Podlahové vytápění - krycí a separační PE fólie</t>
  </si>
  <si>
    <t>-370285647</t>
  </si>
  <si>
    <t>110,3+81,1+63,6+88,3</t>
  </si>
  <si>
    <t>343,3*1,3 "Přepočtené koeficientem množství</t>
  </si>
  <si>
    <t>735511062</t>
  </si>
  <si>
    <t>Trubkové teplovodní podlahové vytápění ostatní prvky okrajový a středový izolační pruh</t>
  </si>
  <si>
    <t>-461087289</t>
  </si>
  <si>
    <t>450*1,5</t>
  </si>
  <si>
    <t>735511063</t>
  </si>
  <si>
    <t>Trubkové teplovodní podlahové vytápění ostatní prvky průchod dilatační spárou</t>
  </si>
  <si>
    <t>-83877175</t>
  </si>
  <si>
    <t>735511082</t>
  </si>
  <si>
    <t>Rozdělovač pro podlahové vytápění pro 3 okruhy, dodáno vč. průtokoměrů.</t>
  </si>
  <si>
    <t>-1713228790</t>
  </si>
  <si>
    <t>735511084</t>
  </si>
  <si>
    <t>Rozdělovač pro podlahové vytápění pro 5 okruhů, dodáno vč. průtokoměrů.</t>
  </si>
  <si>
    <t>1587533426</t>
  </si>
  <si>
    <t>735511086</t>
  </si>
  <si>
    <t>Rozdělovač pro podlahové vytápění pro 7 okruhů, dodáno vč. průtokoměrů.</t>
  </si>
  <si>
    <t>-2124618035</t>
  </si>
  <si>
    <t>735511087</t>
  </si>
  <si>
    <t>Rozdělovač pro podlahové vytápění pro 9 okruhů, dodáno vč. průtokoměrů.</t>
  </si>
  <si>
    <t>-1601053913</t>
  </si>
  <si>
    <t>735511101</t>
  </si>
  <si>
    <t>Podlahové vytápění - skříň podomítková pro rozdělovač s 2-5 okruhy</t>
  </si>
  <si>
    <t>2128858139</t>
  </si>
  <si>
    <t>735511122</t>
  </si>
  <si>
    <t>Podlahové vytápění - skříň nástěnná pro rozdělovač s 2-6 okruhy</t>
  </si>
  <si>
    <t>-1730234683</t>
  </si>
  <si>
    <t>735511123</t>
  </si>
  <si>
    <t>Podlahové vytápění - skříň nástěnná pro rozdělovač s 6-9 okruhy</t>
  </si>
  <si>
    <t>503742428</t>
  </si>
  <si>
    <t>735511135</t>
  </si>
  <si>
    <t>Trubkové teplovodní podlahové vytápění ostatní prvky připojovací šroubení rozdělovače</t>
  </si>
  <si>
    <t>-1183904229</t>
  </si>
  <si>
    <t>735EPX01</t>
  </si>
  <si>
    <t>Elektrický sálavý konvektor Qel = 750W/ 230V - barva bílá - dodávka a montáž</t>
  </si>
  <si>
    <t>-282296179</t>
  </si>
  <si>
    <t>735REGX01</t>
  </si>
  <si>
    <t>Bezdrátový rozvaděč pro nadstavbovou autonomní regulaci topného výkonu, pro napojení max. 12 servopohonů a 6 termostatů - 230V</t>
  </si>
  <si>
    <t>-536522638</t>
  </si>
  <si>
    <t>735REGX02</t>
  </si>
  <si>
    <t>Termický servopohon pro ovládání ventilů na vratném potrubí rozdělovače, bez napští zavřeno - 230V</t>
  </si>
  <si>
    <t>-521673024</t>
  </si>
  <si>
    <t>8+8</t>
  </si>
  <si>
    <t>735REGX03</t>
  </si>
  <si>
    <t>Bezdrátový prostorový termostat s regulačním rozsahem 10°C - 28°C - 230V</t>
  </si>
  <si>
    <t>1845780491</t>
  </si>
  <si>
    <t>735REGX04</t>
  </si>
  <si>
    <t>Kompletní montáž a uvedení do provozu nadstavbové autonomní regulace topného výkonu podlahového vytápění</t>
  </si>
  <si>
    <t>978474693</t>
  </si>
  <si>
    <t>PL - Plynová zařízení</t>
  </si>
  <si>
    <t>NEDÍLNOU SOUČÁSTÍ VÝKAZU VÝMĚR / ROZPOČTU JE PROJEKTOVÁ DOKUMENTACE STAVBY. Cenová úroveň 1Q 2024.</t>
  </si>
  <si>
    <t xml:space="preserve">    2 - Trubní vedení - vnitřní domovní plynovod</t>
  </si>
  <si>
    <t>970.PL.001</t>
  </si>
  <si>
    <t>970.PL.002</t>
  </si>
  <si>
    <t>970.PL.003</t>
  </si>
  <si>
    <t>Demontáž a likvidace stávajícího rozvodu plynu</t>
  </si>
  <si>
    <t>Trubní vedení - vnitřní domovní plynovod</t>
  </si>
  <si>
    <t>723.PL.001</t>
  </si>
  <si>
    <t>D+M Potrubí ocel DN25</t>
  </si>
  <si>
    <t>723.PL.002</t>
  </si>
  <si>
    <t>D+M Potrubí ocel DN40</t>
  </si>
  <si>
    <t>723.PL.003</t>
  </si>
  <si>
    <t>D+M Potrubí Cu 28</t>
  </si>
  <si>
    <t>723.PL.004</t>
  </si>
  <si>
    <t>Nátěr potrubí (označení dle ČSN)</t>
  </si>
  <si>
    <t>723.PL.005</t>
  </si>
  <si>
    <t>D+M Chránička do DN80</t>
  </si>
  <si>
    <t>723.PL.006</t>
  </si>
  <si>
    <t>Nosný systém</t>
  </si>
  <si>
    <t>723.PL.007</t>
  </si>
  <si>
    <t>D+M Kohout kulový přímý 3/4" vč. klíče a hadice</t>
  </si>
  <si>
    <t>723.PL.008</t>
  </si>
  <si>
    <t>Uvedení plynového spotřebiče do provozu</t>
  </si>
  <si>
    <t>723.PL.009</t>
  </si>
  <si>
    <t>723.PL.010</t>
  </si>
  <si>
    <t>D+M Kulový kohout KK40</t>
  </si>
  <si>
    <t>723.PL.011</t>
  </si>
  <si>
    <t>Rozpěrka pro uchycení plynoměru + konzola pro uchyní na zeď</t>
  </si>
  <si>
    <t>723.PL.012</t>
  </si>
  <si>
    <t>Napojení na stávající rozvod</t>
  </si>
  <si>
    <t>723.PL.013</t>
  </si>
  <si>
    <t>Součinnost s Gasnet</t>
  </si>
  <si>
    <t>723.PL.014</t>
  </si>
  <si>
    <t>Revize a tlaková zkouška</t>
  </si>
  <si>
    <t>723.PL.015</t>
  </si>
  <si>
    <t>EL - Elektroinstalace</t>
  </si>
  <si>
    <t>97 - Prorážení otvorů</t>
  </si>
  <si>
    <t>M21 - Elektromontáže</t>
  </si>
  <si>
    <t>M46 - Zemní práce při montážích</t>
  </si>
  <si>
    <t>M65 - Elektroinstalace</t>
  </si>
  <si>
    <t>Prorážení otvorů</t>
  </si>
  <si>
    <t>974031121R00</t>
  </si>
  <si>
    <t>Vysekání rýh ve zdi cihelné 3 x 3 cm</t>
  </si>
  <si>
    <t>974031132R00</t>
  </si>
  <si>
    <t>Vysekání rýh ve zdi cihelné 5 x 7 cm</t>
  </si>
  <si>
    <t>974031133R00</t>
  </si>
  <si>
    <t>Vysekání rýh ve zdi cihelné 5 x 10 cm</t>
  </si>
  <si>
    <t>58541233R</t>
  </si>
  <si>
    <t>Sádra šedá stavební G-2 B II, pojivo třídy A, bal. 30 kg</t>
  </si>
  <si>
    <t>M21</t>
  </si>
  <si>
    <t>Elektromontáže</t>
  </si>
  <si>
    <t>Rozváděč RE+RH</t>
  </si>
  <si>
    <t>Rozváděč RMS1</t>
  </si>
  <si>
    <t>Rozváděč RMS2</t>
  </si>
  <si>
    <t>Rozváděč RMS3</t>
  </si>
  <si>
    <t>210190003R00</t>
  </si>
  <si>
    <t>Montáž celoplechových rozvodnic do váhy 100 kg</t>
  </si>
  <si>
    <t>210190002R00</t>
  </si>
  <si>
    <t>Montáž celoplechových rozvodnic do váhy 50 kg</t>
  </si>
  <si>
    <t>Svítidlo typ B, + montáž</t>
  </si>
  <si>
    <t>Svítidlo typ J, + montáž</t>
  </si>
  <si>
    <t>Svítidlo typ K, + montáž</t>
  </si>
  <si>
    <t>Svítidlo typ L, + montáž</t>
  </si>
  <si>
    <t>Svítidlo typ N, + montáž</t>
  </si>
  <si>
    <t>Svítidlo typ O, + montáž</t>
  </si>
  <si>
    <t>LED pásek 230V teplá bílá 24m, + montáž</t>
  </si>
  <si>
    <t>LED pásek 230V teplá bílá 27m, + montáž</t>
  </si>
  <si>
    <t>zemní svítidlo 30W IP65 LED, + montáž</t>
  </si>
  <si>
    <t>nouzové sv.3W LED/1.hod IP44, + montáž</t>
  </si>
  <si>
    <t>signalizace nouzová WC imobilní, + montáž</t>
  </si>
  <si>
    <t>el. osoušeč rukou, + montáž</t>
  </si>
  <si>
    <t>TOTAL STOP prosklený + montáž</t>
  </si>
  <si>
    <t>210110062RT2</t>
  </si>
  <si>
    <t>Infrapasivní spínač osvětlení, včetně dodávky stropního interiérového čidla</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</si>
  <si>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</si>
  <si>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</si>
  <si>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</si>
  <si>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</si>
  <si>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</si>
  <si>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</si>
  <si>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Spínač nástěnný střídavý - řaz. 6+6, ob.prostředí, včetně dodávky spínače</t>
  </si>
  <si>
    <t>210110046RT2</t>
  </si>
  <si>
    <t>Spínač zapuštěný křížový, řazení 7, včetně dodávky spínače</t>
  </si>
  <si>
    <t>210110024RT2</t>
  </si>
  <si>
    <t>Spínač nástěnný střídavý - řaz. 6, venkovní, včetně dodávky spínače</t>
  </si>
  <si>
    <t>210110025RT1</t>
  </si>
  <si>
    <t>Spínač nástěnný křížový - řaz. 7, venkovní, včetně dodávky spínače</t>
  </si>
  <si>
    <t>210111011RT2</t>
  </si>
  <si>
    <t>Zásuvka domovní zapuštěná - provedení 2P+PE, včetně dodávky zásuvky</t>
  </si>
  <si>
    <t>210111013RT2</t>
  </si>
  <si>
    <t>Zásuvka s přepěťovou ochranou - provedení 2P+PE, včetně dodávky zásuvky</t>
  </si>
  <si>
    <t>zásuvka 2xRJ45/Cat.5E IP20 + montáž</t>
  </si>
  <si>
    <t>IP kamera vnitřní + montáž</t>
  </si>
  <si>
    <t>RACK 42U - skříń</t>
  </si>
  <si>
    <t>napájecí panel 6xZás 230V</t>
  </si>
  <si>
    <t>NVR 64 kanálů, vč. zapojení</t>
  </si>
  <si>
    <t>patch panel 24xRJ45 Cat.5E vč. zapojení</t>
  </si>
  <si>
    <t>210010301RT1</t>
  </si>
  <si>
    <t>Krabice přístrojová KP, bez zapojení, kruhová, včetně dodávky KP 68/2</t>
  </si>
  <si>
    <t>210010312RT1</t>
  </si>
  <si>
    <t>Krabice odbočná KO 97, bez zapojení, kruhová, včetně dodávky KO 97/5 s víčkem</t>
  </si>
  <si>
    <t>210010322RT1</t>
  </si>
  <si>
    <t>Krabice rozvodná KR 97, se zapojením, kruhová, včetně dodávky KR 97/5 s víčkem</t>
  </si>
  <si>
    <t>210010313RT1</t>
  </si>
  <si>
    <t>Krabice odbočná KO, bez zapojení-čtvercová, včetně dodávky KO 125 E s víčkem</t>
  </si>
  <si>
    <t>210010315RT3</t>
  </si>
  <si>
    <t>Krabice odbočná KT 250, bez zapojení - obdélníková, včetně dodávky KT 250 s víčkem</t>
  </si>
  <si>
    <t>210010351RT1</t>
  </si>
  <si>
    <t>Rozvodka krabicová z lis. izol. 6455-11 do 4 mm2, včetně dodávky krabice 6455-11</t>
  </si>
  <si>
    <t>UTP 5E + montáž</t>
  </si>
  <si>
    <t>ústředna EZS 2x linka, montáž, zapojení, oživení, dodávka</t>
  </si>
  <si>
    <t>koncentrátor, + montáž</t>
  </si>
  <si>
    <t>tlačítkové tablo EZS, + montáž</t>
  </si>
  <si>
    <t>siréna vnitřní EZS, + montáž</t>
  </si>
  <si>
    <t>siréna vnější EZS, + montáž</t>
  </si>
  <si>
    <t>EZS - PIR + montáž</t>
  </si>
  <si>
    <t>EZS - kouřový detektor + montáž</t>
  </si>
  <si>
    <t>EZS - kontakt dveřní + montáž</t>
  </si>
  <si>
    <t>JYSTY 1x2x0,8 + montáž</t>
  </si>
  <si>
    <t>JYSTY 2x2x0,8 + montáž</t>
  </si>
  <si>
    <t>stropní projektor vč. konzole, a montáže</t>
  </si>
  <si>
    <t>kabel HDMI 10m</t>
  </si>
  <si>
    <t>210800214RT3</t>
  </si>
  <si>
    <t>Kabel bezhalogenový CXKH 3 x 1,5 mm2 volně uložený, včetně dodávky kabelu CXKH-V</t>
  </si>
  <si>
    <t>210800114RT1</t>
  </si>
  <si>
    <t>Kabel CYKY 750 V 4x16/25 mm2 uložený pod omítkou, včetně dodávky kabelu 4x16 mm2</t>
  </si>
  <si>
    <t>210800113RT1</t>
  </si>
  <si>
    <t>Kabel CYKY 750 V 4x10 mm2 uložený pod omítkou, včetně dodávky kabelu</t>
  </si>
  <si>
    <t>210800117RT1</t>
  </si>
  <si>
    <t>Kabel CYKY 750 V 5x4 mm2 uložený pod omítkou, včetně dodávky kabelu</t>
  </si>
  <si>
    <t>210800024RT4</t>
  </si>
  <si>
    <t>Vodič CYBY (CYKYLO, CYKYLS) 3x2,5 mm2 pod omítkou, včetně dodávky vodiče CYKYLo 3x2,5</t>
  </si>
  <si>
    <t>210800023RT4</t>
  </si>
  <si>
    <t>Vodič CYBY (CYKYLO, CYKYLS) 3x1,5 mm2 pod omítkou, včetně dodávky vodiče CYKYLo 3x1,5</t>
  </si>
  <si>
    <t>210800021RT4</t>
  </si>
  <si>
    <t>Vodič CYBY (CYKYLO, CYKYLS) 2x1,5 mm2 pod omítkou, včetně dodávky vodiče CYKYLo 2x1,5</t>
  </si>
  <si>
    <t>210800509RT1</t>
  </si>
  <si>
    <t>Vodič H07V-U (CY) 16 mm2 , včetně dodávky vodiče CY 16</t>
  </si>
  <si>
    <t>210800528RT1</t>
  </si>
  <si>
    <t>Vodič H07V-U (CY) 10 mm2 , včetně dodávky vodiče CY 10</t>
  </si>
  <si>
    <t>210800506RT1</t>
  </si>
  <si>
    <t>Vodič H07V-U (CY) 4 mm2 , včetně dodávky vodiče CY 4</t>
  </si>
  <si>
    <t>210010001RU3</t>
  </si>
  <si>
    <t>Trubka ohebná pod omítku, vnější průměr 16 mm, včetně dodávky trubky</t>
  </si>
  <si>
    <t>210010003RU2</t>
  </si>
  <si>
    <t>Trubka ohebná pod omítku, vnější průměr 25 mm, včetně dodávky trubky</t>
  </si>
  <si>
    <t>210010004RU3</t>
  </si>
  <si>
    <t>Trubka ohebná pod omítku, vnější průměr 32 mm, včetně dodávky trubky</t>
  </si>
  <si>
    <t>210220321RT1</t>
  </si>
  <si>
    <t>Svorka na potrubí Bernard, včetně Cu pásku, včetně dodávky svorky + Cu pásku</t>
  </si>
  <si>
    <t>sběrna MET + montáž</t>
  </si>
  <si>
    <t>Jímací tyč Cu 1,5m + montáž</t>
  </si>
  <si>
    <t>Vodiče svodové FeZn D do 10,Al 10,Cu 8 +podpěry, včetně dodávky drátu Cu6 mm + PV 01</t>
  </si>
  <si>
    <t>210220101RT1</t>
  </si>
  <si>
    <t>Vodiče svodové FeZn D do 10,Al 10,Cu 8 +podpěry, včetně drátu Cu6 mm + podpěry PV15,PV22,PV21</t>
  </si>
  <si>
    <t>210220021RT1</t>
  </si>
  <si>
    <t>Vedení uzemňovací v zemi FeZn do 120 mm2 vč.svorek, včetně pásku FeZn 30 x 4 mm</t>
  </si>
  <si>
    <t>210220353RT2</t>
  </si>
  <si>
    <t>Deska zemnicí ZD 01 2000 x 250 mm, včetně dodávky desky ZD 01</t>
  </si>
  <si>
    <t>210220022RT1</t>
  </si>
  <si>
    <t>Vedení uzemňovací v zemi FeZn, D 8 - 10 mm, včetně drátu FeZn 10 mm</t>
  </si>
  <si>
    <t>210220401RT1</t>
  </si>
  <si>
    <t>Označení svodu štítky, smaltované, umělá hmota, včetně dodávky štítku</t>
  </si>
  <si>
    <t>210220372RT1</t>
  </si>
  <si>
    <t>Úhelník ochranný nebo trubka s držáky do zdiva, včetně ochran.úhelníku + 2 držáky do zdi</t>
  </si>
  <si>
    <t>210220302RT1</t>
  </si>
  <si>
    <t>Svorka hromosvodová nad 2 šrouby /ST, SJ, SR, atd/, včetně dodávky svorky SR 2b Fe pro pásek 30x4 mm</t>
  </si>
  <si>
    <t>Svorka hromosvodová do 2 šroubů /SS, SZ, SO/, včetně dodávky svorky SO - CU</t>
  </si>
  <si>
    <t>210220301RT3</t>
  </si>
  <si>
    <t>Svorka hromosvodová do 2 šroubů /SS, SZ, SO/, včetně dodávky svorky SZ</t>
  </si>
  <si>
    <t>210220010R00</t>
  </si>
  <si>
    <t>Nátěr zemnicího pásku do 120 mm2</t>
  </si>
  <si>
    <t>Svorka hromosvodová do 2 šroubů /SS, SZ, SO/, včetně dodávky svorky SS - CU</t>
  </si>
  <si>
    <t>mimostaveniští doprava</t>
  </si>
  <si>
    <t>výchozí revize elektro</t>
  </si>
  <si>
    <t>výchozí revize bleskosvod</t>
  </si>
  <si>
    <t>měření datové sítě</t>
  </si>
  <si>
    <t>likvidace odpadu, úklid</t>
  </si>
  <si>
    <t>M46</t>
  </si>
  <si>
    <t>Zemní práce při montážích</t>
  </si>
  <si>
    <t>460200252RT2</t>
  </si>
  <si>
    <t>Výkop kabelové rýhy 50/70 cm hor.2, ruční výkop rýhy</t>
  </si>
  <si>
    <t>460570252R00</t>
  </si>
  <si>
    <t>Zához rýhy 50/70 cm, hornina třídy 2, se zhutněním</t>
  </si>
  <si>
    <t>460620021RT5</t>
  </si>
  <si>
    <t>Provizorní položení obrubníku, včetně dodávky obrubníku</t>
  </si>
  <si>
    <t>460620001RT1</t>
  </si>
  <si>
    <t>Položení drnu, ruční položení drnu, kropení</t>
  </si>
  <si>
    <t>M65</t>
  </si>
  <si>
    <t>650801113R00</t>
  </si>
  <si>
    <t>Demontáž svítidla stropního přisazeného</t>
  </si>
  <si>
    <t>Demontáž elektroinstalační krabice, spínače, , zásuvky</t>
  </si>
  <si>
    <t>VZT - Vzduchotechnika</t>
  </si>
  <si>
    <t>D1 - Zařízení č. 1 - větrání a chlazení 1. a 2. NP</t>
  </si>
  <si>
    <t>D2 - Zařízení č. 2 - větrání a chlazení Půdy</t>
  </si>
  <si>
    <t>D3 - Zařízení č. 3 – podtlakové větrání zázemí</t>
  </si>
  <si>
    <t>D4 - Zařízení č. 4 – přirozené větrání Sklepa</t>
  </si>
  <si>
    <t>D5 - Zařízení č. 5 – přirozené větrání Technické místnosti</t>
  </si>
  <si>
    <t>D6 - Montáže zařízení:</t>
  </si>
  <si>
    <t>D1</t>
  </si>
  <si>
    <t>Zařízení č. 1 - větrání a chlazení 1. a 2. NP</t>
  </si>
  <si>
    <t>1.1</t>
  </si>
  <si>
    <t>VZT jednotka s protiproudým deskovým rekuperačním výměníkem ZZT s teplotní učinností v zimě min. 89 % (v létě min. 82 %), dvěmi radiálními ventilátory s EC řízením na konstatní průtok, filtr přívodního a znehodnoceného vzduchu třídy ePM1 55 %, automaticky řízená klapka obtoku rekuperačního výměníku, automaticky řízená cirkulace (směšovací klapka), chladič s přímým výparem chladiva R32 s celkovým chladicím výkonem min. 8 kW při vypařovací teplotě asi 12 °C (chladič řazen PŘED ohřívač ve směru proudění vzduchu), teplovodní dohřívač vzduchu o výkonu 2 kW (voda na vstupu 50 °C), dveře bez pantů (odnímatelné), kompletní regulace s potrubním čidlem CO2 a potrubním čidlem vlhkosti, ovládací přístroj a svorkovnice (bližší popis v Technické zprávě), na sání čerstvého vzduchu a výfuku znehodnoceného klapky se servopohony s havarijní funkcí, na všech hrdlech pružné mažety, průtok vzduchu 2500 m3/h (přetlaková jednotka) při dopravní tlaku na přívodu asi 300 Pa a na znehodnoceném vzduchu asi 300 Pa, elektrické napájení: 3x400 V a max. 5 kW (provozní příkon asi 1,8 kW), rozměry dle výkresů, dodáno rozložené po částech</t>
  </si>
  <si>
    <t>kpl</t>
  </si>
  <si>
    <t>1.2</t>
  </si>
  <si>
    <t>Kondenzační jednotka chladivové klimatizace pro napojení na přímý výparník ve VZT jednotce, chladicí výkon min. 10 kW při teplotě venkovního vzduchu 35 °C, chladivo R32, včetně komunikačního převodníku a příslušenství pro napojení na výparník, elektrické napájení: 3x400 V a max. 4 kW</t>
  </si>
  <si>
    <t>1.3</t>
  </si>
  <si>
    <t>Protidešťová žaluzie, 560x560 mm, součinitel místní tlakové ztráty max. 1,7, z měděného plechu, ve spolupráci s profesí stavba</t>
  </si>
  <si>
    <t>1.4</t>
  </si>
  <si>
    <t>Kulisový tlumič hluku 560x560/1500 mm, provedení s oboustrannými náběhy kulis, tloušťka kulis 100 mm, mezery mezi kulisami 75 mm, součinitel místní tlakové ztráty max. 4</t>
  </si>
  <si>
    <t>1.5</t>
  </si>
  <si>
    <t>Kulisový tlumič hluku 560x560/2000 mm, provedení s oboustrannými náběhy kulis, tloušťka kulis 100 mm, mezery mezi kulisami 75 mm, součinitel místní tlakové ztráty max. 4,5</t>
  </si>
  <si>
    <t>1.6</t>
  </si>
  <si>
    <t>Kruhový tlumič hluku s kulisou, průměr 400 mm, délka 900 mm</t>
  </si>
  <si>
    <t>1.7</t>
  </si>
  <si>
    <t>Kruhový tlumič hluku s kulisou, průměr 400 mm, délka 1200 mm</t>
  </si>
  <si>
    <t>1.8 a 1.9</t>
  </si>
  <si>
    <t>Neobsazeno</t>
  </si>
  <si>
    <t>1.10</t>
  </si>
  <si>
    <t>Velkoplošná vyústka pro přívod vzduchu, čelní rozměr min. 540x580 mm, za perforovaným krytem osazeny trysky pro změnu geometrie výtoku vzduchu, čtyřhranné napojení 500x50 mm, max. tlaková ztráta 20 Pa při průtoku 250 m3/h, barva dle výběru investora</t>
  </si>
  <si>
    <t>1.11</t>
  </si>
  <si>
    <t>Velkoplošná vyústka pro přívod vzduchu, čelní rozměr min. 540x320 mm, za perforovaným krytem osazeny trysky pro změnu geometrie výtoku vzduchu, čtyřhranné napojení 500x50 mm, max. tlaková ztráta 20 Pa při průtoku 250 m3/h, barva dle výběru investora</t>
  </si>
  <si>
    <t>1.12</t>
  </si>
  <si>
    <t>Vyústka jednořadá 325x225 mm, komfortní provedení se skrytým uchycením, včetně regulace R1, barva dle výběru investora</t>
  </si>
  <si>
    <t>1.13</t>
  </si>
  <si>
    <t>Vyústka jednořadá 325x125 mm, komfortní provedení se skrytým uchycením, včetně regulace R1, barva dle výběru investora</t>
  </si>
  <si>
    <t>1.14</t>
  </si>
  <si>
    <t>Ruční regulační klapka do potrubí o průměru 125 mm</t>
  </si>
  <si>
    <t>1.15</t>
  </si>
  <si>
    <t>Ruční regulační klapka do potrubí o průměru 200 mm</t>
  </si>
  <si>
    <t>1.16</t>
  </si>
  <si>
    <t>Ruční regulační klapka do potrubí o průměru 250 mm</t>
  </si>
  <si>
    <t>1.17</t>
  </si>
  <si>
    <t>Ruční regulační klapka do potrubí 200x100 mm, včetně podomítkové krabičky s víčkem pro ovládání klapky, viz Řez C-C</t>
  </si>
  <si>
    <t>Pol1</t>
  </si>
  <si>
    <t>Dveřní mřížka oboustranná 455x90 mm, plastová, barva dle výběru investora</t>
  </si>
  <si>
    <t>Pol2</t>
  </si>
  <si>
    <t>Revizní a čisticí dvířka do čtyřhranného potrubí 300x200 mm, těsná</t>
  </si>
  <si>
    <t>Pol3</t>
  </si>
  <si>
    <t>Revizní a čisticí dvířka do kruhového potrubí pr. 315/250x150 mm, těsná</t>
  </si>
  <si>
    <t>Pol4</t>
  </si>
  <si>
    <t>Čtyřhranné plechové potrubí skupiny I, pozinkovaný plech (min. 275 g/m2), třída těsnosti min. B dle ČSN EN 1507, včetně tvarovek</t>
  </si>
  <si>
    <t>Pol5</t>
  </si>
  <si>
    <t>Potrubí Spiro pr. 125 mm, pozinkovaný plech, třída těsnosti D dle ČSN EN 12237, včetně prořezu a tvarovek</t>
  </si>
  <si>
    <t>Pol6</t>
  </si>
  <si>
    <t>Potrubí Spiro pr. 160 mm, pozinkovaný plech, třída těsnosti D dle ČSN EN 12237, včetně prořezu a tvarovek</t>
  </si>
  <si>
    <t>Pol7</t>
  </si>
  <si>
    <t>Potrubí Spiro pr. 200 mm, pozinkovaný plech, třída těsnosti D dle ČSN EN 12237, včetně prořezu a tvarovek</t>
  </si>
  <si>
    <t>Pol8</t>
  </si>
  <si>
    <t>Potrubí Spiro pr. 250 mm, pozinkovaný plech, třída těsnosti D dle ČSN EN 12237, včetně prořezu a tvarovek</t>
  </si>
  <si>
    <t>Pol9</t>
  </si>
  <si>
    <t>Potrubí Spiro pr. 315 mm, pozinkovaný plech, třída těsnosti D dle ČSN EN 12237, včetně prořezu a tvarovek</t>
  </si>
  <si>
    <t>Pol10</t>
  </si>
  <si>
    <t>Potrubí Spiro pr. 400 mm, pozinkovaný plech, třída těsnosti D dle ČSN EN 12237, včetně prořezu a tvarovek</t>
  </si>
  <si>
    <t>Pol11</t>
  </si>
  <si>
    <t>Svazek měděného potrubí pro chladivo průměr 9,52 mm a 15,88 mm v difuzně těsné tepelné izolaci + kabeláž, včetně prořezu</t>
  </si>
  <si>
    <t>Pol12</t>
  </si>
  <si>
    <t>Tepelná izolace potrubí z pěnového kaučuku (parotěsná) tl. 50 mm (na potrubí s venkovním a znehodnoceným vzduchem)</t>
  </si>
  <si>
    <t>Pol13</t>
  </si>
  <si>
    <t>Drobný elektroinstalační materiál</t>
  </si>
  <si>
    <t>Pol14</t>
  </si>
  <si>
    <t>Evidenční kniha zařízení s chladivem</t>
  </si>
  <si>
    <t>Pol15</t>
  </si>
  <si>
    <t>Konstrukce pod kondenzační jednotku chladivové klimatizace, kotvena do střechy, v součinnosti s profesí stavba</t>
  </si>
  <si>
    <t>Pol16</t>
  </si>
  <si>
    <t>Montážní a upevňovací materiál (objímky, nosné profily, závitové tyče, vruty, šrouby, těsnění, lepicí a sdrhovací pásky,…)</t>
  </si>
  <si>
    <t>D2</t>
  </si>
  <si>
    <t>Zařízení č. 2 - větrání a chlazení Půdy</t>
  </si>
  <si>
    <t>2.1</t>
  </si>
  <si>
    <t>VZT jednotka s protiproudým deskovým rekuperačním výměníkem ZZT s teplotní učinností v zimě min. 89 % (v létě min. 82 %), dvěmi radiálními ventilátory s EC řízením na konstatní průtok, filtr přívodního a znehodnoceného vzduchu třídy ePM1 55 %, automaticky řízená klapka obtoku rekuperačního výměníku, automaticky řízená cirkulace (směšovací klapka), chladič s přímým výparem chladiva R32 s celkovým chladicím výkonem min. 8 kW při vypařovací teplotě asi 12 °C (chladič řazen PŘED ohřívač ve směru proudění vzduchu), teplovodní dohřívač vzduchu o výkonu 2 kW (voda na vstupu 50 °C), dveře bez pantů (odnímatelné), kompletní regulace s prostorovým čidlem CO2 a prostorovým čidlem vlhkosti, ovládací přístroj a svorkovnice (bližší popis v Technické zprávě), na sání čerstvého vzduchu a výfuku znehodnoceného klapky se servopohony s havarijní funkcí, na všech hrdlech pružné mažety, průtok vzduchu 2500 m3/h (přetlaková jednotka) při dopravní tlaku na přívodu asi 250 Pa a na znehodnoceném vzduchu asi 250 Pa, elektrické napájení: 3x400 V a max. 5 kW (provozní příkon asi 1,8 kW), rozměry dle výkresů, dodáno rozložené po částech</t>
  </si>
  <si>
    <t>2.2</t>
  </si>
  <si>
    <t>2.3</t>
  </si>
  <si>
    <t>2.4</t>
  </si>
  <si>
    <t>Kruhový tlumič hluku s kulisou, průměr 400 mm, délka 1500 mm</t>
  </si>
  <si>
    <t>2.5 a 2.9</t>
  </si>
  <si>
    <t>2.10</t>
  </si>
  <si>
    <t>Vyústka dvouřadá do kruhového potrubí 825x125 mm, komfortní provedení se skrytým uchycením, včetně regulace R1, barva dle výběru investora</t>
  </si>
  <si>
    <t>2.11</t>
  </si>
  <si>
    <t>Tryska (dýza) se směrovatelným výfukem pro osazení do kruhového potrubí průměr 200 mm, barva dle výběru investora</t>
  </si>
  <si>
    <t>2.12</t>
  </si>
  <si>
    <t>Vyústkajednořadá do kruhového potrubí 825x125 mm, komfortní provedení se skrytým uchycením, bez regulace, barva dle výběru investora</t>
  </si>
  <si>
    <t>2.13</t>
  </si>
  <si>
    <t>Pol17</t>
  </si>
  <si>
    <t>D3</t>
  </si>
  <si>
    <t>Zařízení č. 3 – podtlakové větrání zázemí</t>
  </si>
  <si>
    <t>3.1</t>
  </si>
  <si>
    <t>Nástěnný radiální ventilátor se zpětnou klapkou, kuličkovými ložisky a časovým doběhem, napojení do potrubí pr. 100 mm, dopravní tlak asi 140 Pa při průtoku 100 m3/h</t>
  </si>
  <si>
    <t>3.2</t>
  </si>
  <si>
    <t>Protidešťová stříška kruhová, průměr 125 mm</t>
  </si>
  <si>
    <t>3.3</t>
  </si>
  <si>
    <t>Výpusť (odvod) kondenzátu ze svidlého potrubí, průměr 125 mm</t>
  </si>
  <si>
    <t>3.4</t>
  </si>
  <si>
    <t>Vodvod kondenzátu z paty stoupačky, průměr 125 mm</t>
  </si>
  <si>
    <t>Pol18</t>
  </si>
  <si>
    <t>Potrubí Spiro pr. 100 mm, pozinkovaný plech, třída těsnosti D dle ČSN EN 12237, včetně prořezu a tvarovek</t>
  </si>
  <si>
    <t>Pol19</t>
  </si>
  <si>
    <t>Pol20</t>
  </si>
  <si>
    <t>Montážní a upevňovací materiál (objímky, nosné profily, vruty, šrouby, těsnění, lepicí a sdrhovací pásky,…)</t>
  </si>
  <si>
    <t>D4</t>
  </si>
  <si>
    <t>Zařízení č. 4 – přirozené větrání Sklepa</t>
  </si>
  <si>
    <t>4.1</t>
  </si>
  <si>
    <t>Protidešťová mřížka venkovní, plast, na potrubí pr. 120 mm, barva dle výběru investora</t>
  </si>
  <si>
    <t>4.2</t>
  </si>
  <si>
    <t>Mřížka plastová, na potrubí pr. 125 mm, barva dle výběru investora</t>
  </si>
  <si>
    <t>Pol21</t>
  </si>
  <si>
    <t>Potrubí plastové, systém KG pr. 125 mm, včetně prořezu a tvarovek (rozvod uložený v zemině)</t>
  </si>
  <si>
    <t>Pol22</t>
  </si>
  <si>
    <t>D5</t>
  </si>
  <si>
    <t>Zařízení č. 5 – přirozené větrání Technické místnosti</t>
  </si>
  <si>
    <t>5.1</t>
  </si>
  <si>
    <t>Protidešťová mřížka venkovní, plast, na potrubí pr. 100 mm, barva dle výběru investora</t>
  </si>
  <si>
    <t>Pol23</t>
  </si>
  <si>
    <t>D6</t>
  </si>
  <si>
    <t>Montáže zařízení:</t>
  </si>
  <si>
    <t>Pol24</t>
  </si>
  <si>
    <t>Montáž nového zařízení</t>
  </si>
  <si>
    <t>Pol25</t>
  </si>
  <si>
    <t>Tlaková zkouška chladicího zařízení</t>
  </si>
  <si>
    <t>Pol26</t>
  </si>
  <si>
    <t>Uvedení zařízení do provozu, včetně vyhotovení protokolu</t>
  </si>
  <si>
    <t>Pol27</t>
  </si>
  <si>
    <t>Měření a nastavení průtoků vzduchu, včetně vyhotovení protokolu</t>
  </si>
  <si>
    <t>Pol28</t>
  </si>
  <si>
    <t>Zaškolení obsluhy</t>
  </si>
  <si>
    <t>Pol29</t>
  </si>
  <si>
    <t>Vypracování provozního řádu</t>
  </si>
  <si>
    <t>Pol30</t>
  </si>
  <si>
    <t>Dokumentace skutečného provedení stavby</t>
  </si>
  <si>
    <t>VK - Vnější rozvody vody a kanalizace</t>
  </si>
  <si>
    <t>1 - Zemní práce</t>
  </si>
  <si>
    <t>2 - Trubní vedení - kanalizace</t>
  </si>
  <si>
    <t>3 - Trubní vedení - vodovod</t>
  </si>
  <si>
    <t>99 - Staveništní přesun hmot</t>
  </si>
  <si>
    <t>D1 - VRN + práce</t>
  </si>
  <si>
    <t>130.VK.001</t>
  </si>
  <si>
    <t>Příplatek za ztížené hloubení v blízkosti vedení</t>
  </si>
  <si>
    <t>130.VK.002</t>
  </si>
  <si>
    <t>Zřízení příložného pažení stěn výkopu hl do 2,5 m</t>
  </si>
  <si>
    <t>130.VK.003</t>
  </si>
  <si>
    <t>Odstranění příložného pažení stěn hl do 2,5 m</t>
  </si>
  <si>
    <t>130.VK.004</t>
  </si>
  <si>
    <t>Hloubení rýh š do 600 mm v hornině tř. 3 objemu do 100 m3</t>
  </si>
  <si>
    <t>130.VK.005</t>
  </si>
  <si>
    <t>Svislé přemístění výkopku z horniny tř. 1 až 4 hl výkopu do 2,5 m</t>
  </si>
  <si>
    <t>130.VK.006</t>
  </si>
  <si>
    <t>Vodorovné přemístění do 50 m výkopku z horniny tř. 1 až 4</t>
  </si>
  <si>
    <t>130.VK.007</t>
  </si>
  <si>
    <t>Uložení sypaniny na pozemku investora</t>
  </si>
  <si>
    <t>130.VK.008</t>
  </si>
  <si>
    <t>Zásyp jam, šachet rýh nebo kolem objektů sypaninou se zhutněním</t>
  </si>
  <si>
    <t>130.VK.009</t>
  </si>
  <si>
    <t>Obsyp potrubí bez prohození sypaniny z hornin tř. 1 až 4 uloženým do 3 m od kraje výkopu</t>
  </si>
  <si>
    <t>130.VK.010</t>
  </si>
  <si>
    <t>štěrkopísek frakce 0-16 B</t>
  </si>
  <si>
    <t>130.VK.011</t>
  </si>
  <si>
    <t>Lože pod potrubí otevřený výkop ze štěrkodrtě</t>
  </si>
  <si>
    <t>130.VK.012</t>
  </si>
  <si>
    <t>Likvidace stávajícího vybouraného betonu, živice vč. odvozu na skládku a skládkovného</t>
  </si>
  <si>
    <t>130.VK.013</t>
  </si>
  <si>
    <t>Vybourání živičného / betonového krytu vč. kufru</t>
  </si>
  <si>
    <t>130.VK.014</t>
  </si>
  <si>
    <t>Obnova povrchu - živice / betonu vč. kufru</t>
  </si>
  <si>
    <t>Trubní vedení - kanalizace</t>
  </si>
  <si>
    <t>871.VK.001</t>
  </si>
  <si>
    <t>D+M potrubí drenážní DN125</t>
  </si>
  <si>
    <t>871.VK.002</t>
  </si>
  <si>
    <t>871.VK.003</t>
  </si>
  <si>
    <t>871.VK.004</t>
  </si>
  <si>
    <t>D+M potrubí PVC KG SN8 DN 200 - přípojka jednotné kanalizace</t>
  </si>
  <si>
    <t>871.VK.005</t>
  </si>
  <si>
    <t>Napojení na stávající stoku</t>
  </si>
  <si>
    <t>871.VK.006</t>
  </si>
  <si>
    <t>D+M Lapač střešních splavenin</t>
  </si>
  <si>
    <t>871.VK.007</t>
  </si>
  <si>
    <t>D+M Šachta plastová d315 s plynotěsným pokopem B125</t>
  </si>
  <si>
    <t>871.VK.008</t>
  </si>
  <si>
    <t>D+M Šachta plastová d600 s plynotěsným pokopem B125 do vnitřní zádlažby</t>
  </si>
  <si>
    <t>871.VK.009</t>
  </si>
  <si>
    <t>Součinnost se správcem kanalizace</t>
  </si>
  <si>
    <t>871.VK.010</t>
  </si>
  <si>
    <t>Trubní vedení - vodovod</t>
  </si>
  <si>
    <t>872.VK.001</t>
  </si>
  <si>
    <t>Potrubí lPEd32 - vodovodní přípojka</t>
  </si>
  <si>
    <t>872.VK.002</t>
  </si>
  <si>
    <t>Folie</t>
  </si>
  <si>
    <t>872.VK.003</t>
  </si>
  <si>
    <t>CYY 1,5mm2</t>
  </si>
  <si>
    <t>872.VK.004</t>
  </si>
  <si>
    <t>Vodoměrná sestava</t>
  </si>
  <si>
    <t>872.VK.005</t>
  </si>
  <si>
    <t>Navrtávací pas, šoupě 1", zemní souprava, poklop D400</t>
  </si>
  <si>
    <t>872.VK.006</t>
  </si>
  <si>
    <t>Součinnost se správcem vodovodu</t>
  </si>
  <si>
    <t>872.VK.007</t>
  </si>
  <si>
    <t>Zkouška těsnosti potrubí vodovodu</t>
  </si>
  <si>
    <t>Staveništní přesun hmot</t>
  </si>
  <si>
    <t>998.VK.001</t>
  </si>
  <si>
    <t>Přesun hmot, trubní vedení plastová, otevř. výkop</t>
  </si>
  <si>
    <t>946.VK.001</t>
  </si>
  <si>
    <t>Zakrytí výstražnou folií PVC, šířka 33 cm</t>
  </si>
  <si>
    <t>VRN + práce</t>
  </si>
  <si>
    <t>VRN.VK.001</t>
  </si>
  <si>
    <t>Geodetické vytyčení a zaměření</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</si>
  <si>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</si>
  <si>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</si>
  <si>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</si>
  <si>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</si>
  <si>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</si>
  <si>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</si>
  <si>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</si>
  <si>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</si>
  <si>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</si>
  <si>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</si>
  <si>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</si>
  <si>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012002000</t>
  </si>
  <si>
    <t>Geodetické práce-vytýčení inžen. sítí</t>
  </si>
  <si>
    <t>1024</t>
  </si>
  <si>
    <t>1700495104</t>
  </si>
  <si>
    <t>https://podminky.urs.cz/item/CS_URS_2024_01/012002000</t>
  </si>
  <si>
    <t>013002000</t>
  </si>
  <si>
    <t>Projektové práce-dokumentace skutečného provedení</t>
  </si>
  <si>
    <t>-1125990443</t>
  </si>
  <si>
    <t>https://podminky.urs.cz/item/CS_URS_2024_01/013002000</t>
  </si>
  <si>
    <t>VRN3</t>
  </si>
  <si>
    <t>Zařízení staveniště</t>
  </si>
  <si>
    <t>031002000</t>
  </si>
  <si>
    <t>Související práce pro zařízení staveniště-zabezpečení sousedních objektů</t>
  </si>
  <si>
    <t>1024555573</t>
  </si>
  <si>
    <t>https://podminky.urs.cz/item/CS_URS_2024_01/031002000</t>
  </si>
  <si>
    <t>032002000</t>
  </si>
  <si>
    <t>Vybavení staveniště-mobilní WC,sklad,kancelář,zdvihací mechanizmy</t>
  </si>
  <si>
    <t>1813806994</t>
  </si>
  <si>
    <t>https://podminky.urs.cz/item/CS_URS_2024_01/032002000</t>
  </si>
  <si>
    <t>033002000</t>
  </si>
  <si>
    <t>Připojení staveniště na inženýrské sítě-voda,elektro</t>
  </si>
  <si>
    <t>-1849525414</t>
  </si>
  <si>
    <t>https://podminky.urs.cz/item/CS_URS_2024_01/033002000</t>
  </si>
  <si>
    <t>034002000</t>
  </si>
  <si>
    <t>Zabezpečení staveniště-provizorní oplocení,výkopové práce</t>
  </si>
  <si>
    <t>1752810597</t>
  </si>
  <si>
    <t>https://podminky.urs.cz/item/CS_URS_2024_01/034002000</t>
  </si>
  <si>
    <t>035002000</t>
  </si>
  <si>
    <t>Pronájmy ploch, objektů</t>
  </si>
  <si>
    <t>-422857018</t>
  </si>
  <si>
    <t>https://podminky.urs.cz/item/CS_URS_2024_01/035002000</t>
  </si>
  <si>
    <t>039002000</t>
  </si>
  <si>
    <t>Zrušení zařízení staveniště</t>
  </si>
  <si>
    <t>1798701665</t>
  </si>
  <si>
    <t>https://podminky.urs.cz/item/CS_URS_2024_01/039002000</t>
  </si>
  <si>
    <t>VRN4</t>
  </si>
  <si>
    <t>Inženýrská činnost</t>
  </si>
  <si>
    <t>043002000</t>
  </si>
  <si>
    <t>Zkoušky a ostatní měření</t>
  </si>
  <si>
    <t>-1880438540</t>
  </si>
  <si>
    <t>https://podminky.urs.cz/item/CS_URS_2024_01/043002000</t>
  </si>
  <si>
    <t>VRN5</t>
  </si>
  <si>
    <t>Finanční náklady</t>
  </si>
  <si>
    <t>052002000</t>
  </si>
  <si>
    <t>Náklady na komplikovanější provádění, zkoušky, projednání s NPÚ apod. z důvodu, že se jedná o kulturní památku</t>
  </si>
  <si>
    <t>444345978</t>
  </si>
  <si>
    <t>https://podminky.urs.cz/item/CS_URS_2024_01/052002000</t>
  </si>
  <si>
    <t>VRN9</t>
  </si>
  <si>
    <t>Ostatní náklady</t>
  </si>
  <si>
    <t>091002000</t>
  </si>
  <si>
    <t>Ostatní náklady související s objektem-stacionární jeřáb</t>
  </si>
  <si>
    <t>-1615392850</t>
  </si>
  <si>
    <t>https://podminky.urs.cz/item/CS_URS_2024_01/091002000</t>
  </si>
  <si>
    <t>SEZNAM FIGUR</t>
  </si>
  <si>
    <t>Výměra</t>
  </si>
  <si>
    <t xml:space="preserve"> AR</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</si>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</sst>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38" fillId="2" borderId="20" xfId="0" applyFont="1" applyFill="1" applyBorder="1" applyAlignment="1" applyProtection="1">
      <alignment horizontal="left" vertical="center"/>
      <protection locked="0"/>
    </xf>
    <xf numFmtId="0" fontId="38" fillId="0" borderId="21" xfId="0" applyFont="1" applyBorder="1" applyAlignment="1">
      <alignment horizontal="center" vertical="center"/>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965049111" TargetMode="External"/><Relationship Id="rId21" Type="http://schemas.openxmlformats.org/officeDocument/2006/relationships/hyperlink" Target="https://podminky.urs.cz/item/CS_URS_2024_01/271532212" TargetMode="External"/><Relationship Id="rId42" Type="http://schemas.openxmlformats.org/officeDocument/2006/relationships/hyperlink" Target="https://podminky.urs.cz/item/CS_URS_2024_01/319202126" TargetMode="External"/><Relationship Id="rId63" Type="http://schemas.openxmlformats.org/officeDocument/2006/relationships/hyperlink" Target="https://podminky.urs.cz/item/CS_URS_2024_01/417321515" TargetMode="External"/><Relationship Id="rId84" Type="http://schemas.openxmlformats.org/officeDocument/2006/relationships/hyperlink" Target="https://podminky.urs.cz/item/CS_URS_2024_01/622321121" TargetMode="External"/><Relationship Id="rId138" Type="http://schemas.openxmlformats.org/officeDocument/2006/relationships/hyperlink" Target="https://podminky.urs.cz/item/CS_URS_2024_01/997013501" TargetMode="External"/><Relationship Id="rId159" Type="http://schemas.openxmlformats.org/officeDocument/2006/relationships/hyperlink" Target="https://podminky.urs.cz/item/CS_URS_2024_01/713151157" TargetMode="External"/><Relationship Id="rId170" Type="http://schemas.openxmlformats.org/officeDocument/2006/relationships/hyperlink" Target="https://podminky.urs.cz/item/CS_URS_2024_01/762342511" TargetMode="External"/><Relationship Id="rId191" Type="http://schemas.openxmlformats.org/officeDocument/2006/relationships/hyperlink" Target="https://podminky.urs.cz/item/CS_URS_2024_01/765114589" TargetMode="External"/><Relationship Id="rId205" Type="http://schemas.openxmlformats.org/officeDocument/2006/relationships/hyperlink" Target="https://podminky.urs.cz/item/CS_URS_2024_01/775121111" TargetMode="External"/><Relationship Id="rId226" Type="http://schemas.openxmlformats.org/officeDocument/2006/relationships/drawing" Target="../drawings/drawing2.xml"/><Relationship Id="rId107" Type="http://schemas.openxmlformats.org/officeDocument/2006/relationships/hyperlink" Target="https://podminky.urs.cz/item/CS_URS_2024_01/944511811" TargetMode="External"/><Relationship Id="rId11" Type="http://schemas.openxmlformats.org/officeDocument/2006/relationships/hyperlink" Target="https://podminky.urs.cz/item/CS_URS_2024_01/162751117" TargetMode="External"/><Relationship Id="rId32" Type="http://schemas.openxmlformats.org/officeDocument/2006/relationships/hyperlink" Target="https://podminky.urs.cz/item/CS_URS_2024_01/311351121" TargetMode="External"/><Relationship Id="rId53" Type="http://schemas.openxmlformats.org/officeDocument/2006/relationships/hyperlink" Target="https://podminky.urs.cz/item/CS_URS_2024_01/411239211" TargetMode="External"/><Relationship Id="rId74" Type="http://schemas.openxmlformats.org/officeDocument/2006/relationships/hyperlink" Target="https://podminky.urs.cz/item/CS_URS_2024_01/611321191" TargetMode="External"/><Relationship Id="rId128" Type="http://schemas.openxmlformats.org/officeDocument/2006/relationships/hyperlink" Target="https://podminky.urs.cz/item/CS_URS_2024_01/971033651" TargetMode="External"/><Relationship Id="rId149" Type="http://schemas.openxmlformats.org/officeDocument/2006/relationships/hyperlink" Target="https://podminky.urs.cz/item/CS_URS_2024_01/998711213" TargetMode="External"/><Relationship Id="rId5" Type="http://schemas.openxmlformats.org/officeDocument/2006/relationships/hyperlink" Target="https://podminky.urs.cz/item/CS_URS_2024_01/139711111" TargetMode="External"/><Relationship Id="rId95" Type="http://schemas.openxmlformats.org/officeDocument/2006/relationships/hyperlink" Target="https://podminky.urs.cz/item/CS_URS_2024_01/632451293" TargetMode="External"/><Relationship Id="rId160" Type="http://schemas.openxmlformats.org/officeDocument/2006/relationships/hyperlink" Target="https://podminky.urs.cz/item/CS_URS_2024_01/998713213" TargetMode="External"/><Relationship Id="rId181" Type="http://schemas.openxmlformats.org/officeDocument/2006/relationships/hyperlink" Target="https://podminky.urs.cz/item/CS_URS_2024_01/998764213" TargetMode="External"/><Relationship Id="rId216" Type="http://schemas.openxmlformats.org/officeDocument/2006/relationships/hyperlink" Target="https://podminky.urs.cz/item/CS_URS_2024_01/781491011" TargetMode="External"/><Relationship Id="rId22" Type="http://schemas.openxmlformats.org/officeDocument/2006/relationships/hyperlink" Target="https://podminky.urs.cz/item/CS_URS_2024_01/273321511" TargetMode="External"/><Relationship Id="rId43" Type="http://schemas.openxmlformats.org/officeDocument/2006/relationships/hyperlink" Target="https://podminky.urs.cz/item/CS_URS_2024_01/319202127" TargetMode="External"/><Relationship Id="rId64" Type="http://schemas.openxmlformats.org/officeDocument/2006/relationships/hyperlink" Target="https://podminky.urs.cz/item/CS_URS_2024_01/417351115" TargetMode="External"/><Relationship Id="rId118" Type="http://schemas.openxmlformats.org/officeDocument/2006/relationships/hyperlink" Target="https://podminky.urs.cz/item/CS_URS_2024_01/965081213" TargetMode="External"/><Relationship Id="rId139" Type="http://schemas.openxmlformats.org/officeDocument/2006/relationships/hyperlink" Target="https://podminky.urs.cz/item/CS_URS_2024_01/997013509" TargetMode="External"/><Relationship Id="rId85" Type="http://schemas.openxmlformats.org/officeDocument/2006/relationships/hyperlink" Target="https://podminky.urs.cz/item/CS_URS_2024_01/622321191" TargetMode="External"/><Relationship Id="rId150" Type="http://schemas.openxmlformats.org/officeDocument/2006/relationships/hyperlink" Target="https://podminky.urs.cz/item/CS_URS_2024_01/712431111" TargetMode="External"/><Relationship Id="rId171" Type="http://schemas.openxmlformats.org/officeDocument/2006/relationships/hyperlink" Target="https://podminky.urs.cz/item/CS_URS_2024_01/762395000" TargetMode="External"/><Relationship Id="rId192" Type="http://schemas.openxmlformats.org/officeDocument/2006/relationships/hyperlink" Target="https://podminky.urs.cz/item/CS_URS_2024_01/765191021" TargetMode="External"/><Relationship Id="rId206" Type="http://schemas.openxmlformats.org/officeDocument/2006/relationships/hyperlink" Target="https://podminky.urs.cz/item/CS_URS_2024_01/775141121" TargetMode="External"/><Relationship Id="rId12" Type="http://schemas.openxmlformats.org/officeDocument/2006/relationships/hyperlink" Target="https://podminky.urs.cz/item/CS_URS_2024_01/162751137" TargetMode="External"/><Relationship Id="rId33" Type="http://schemas.openxmlformats.org/officeDocument/2006/relationships/hyperlink" Target="https://podminky.urs.cz/item/CS_URS_2024_01/311351122" TargetMode="External"/><Relationship Id="rId108" Type="http://schemas.openxmlformats.org/officeDocument/2006/relationships/hyperlink" Target="https://podminky.urs.cz/item/CS_URS_2024_01/949101111" TargetMode="External"/><Relationship Id="rId129" Type="http://schemas.openxmlformats.org/officeDocument/2006/relationships/hyperlink" Target="https://podminky.urs.cz/item/CS_URS_2024_01/972021691" TargetMode="External"/><Relationship Id="rId54" Type="http://schemas.openxmlformats.org/officeDocument/2006/relationships/hyperlink" Target="https://podminky.urs.cz/item/CS_URS_2024_01/411321414" TargetMode="External"/><Relationship Id="rId75" Type="http://schemas.openxmlformats.org/officeDocument/2006/relationships/hyperlink" Target="https://podminky.urs.cz/item/CS_URS_2024_01/611325413" TargetMode="External"/><Relationship Id="rId96" Type="http://schemas.openxmlformats.org/officeDocument/2006/relationships/hyperlink" Target="https://podminky.urs.cz/item/CS_URS_2024_01/634112115" TargetMode="External"/><Relationship Id="rId140" Type="http://schemas.openxmlformats.org/officeDocument/2006/relationships/hyperlink" Target="https://podminky.urs.cz/item/CS_URS_2024_01/997013631" TargetMode="External"/><Relationship Id="rId161" Type="http://schemas.openxmlformats.org/officeDocument/2006/relationships/hyperlink" Target="https://podminky.urs.cz/item/CS_URS_2024_01/721241103" TargetMode="External"/><Relationship Id="rId182" Type="http://schemas.openxmlformats.org/officeDocument/2006/relationships/hyperlink" Target="https://podminky.urs.cz/item/CS_URS_2024_01/765111823" TargetMode="External"/><Relationship Id="rId217" Type="http://schemas.openxmlformats.org/officeDocument/2006/relationships/hyperlink" Target="https://podminky.urs.cz/item/CS_URS_2024_01/781492251" TargetMode="External"/><Relationship Id="rId6" Type="http://schemas.openxmlformats.org/officeDocument/2006/relationships/hyperlink" Target="https://podminky.urs.cz/item/CS_URS_2024_01/151101201" TargetMode="External"/><Relationship Id="rId23" Type="http://schemas.openxmlformats.org/officeDocument/2006/relationships/hyperlink" Target="https://podminky.urs.cz/item/CS_URS_2024_01/273351121" TargetMode="External"/><Relationship Id="rId119" Type="http://schemas.openxmlformats.org/officeDocument/2006/relationships/hyperlink" Target="https://podminky.urs.cz/item/CS_URS_2024_01/965082933" TargetMode="External"/><Relationship Id="rId44" Type="http://schemas.openxmlformats.org/officeDocument/2006/relationships/hyperlink" Target="https://podminky.urs.cz/item/CS_URS_2024_01/340237212" TargetMode="External"/><Relationship Id="rId65" Type="http://schemas.openxmlformats.org/officeDocument/2006/relationships/hyperlink" Target="https://podminky.urs.cz/item/CS_URS_2024_01/417351116" TargetMode="External"/><Relationship Id="rId86" Type="http://schemas.openxmlformats.org/officeDocument/2006/relationships/hyperlink" Target="https://podminky.urs.cz/item/CS_URS_2024_01/622331111" TargetMode="External"/><Relationship Id="rId130" Type="http://schemas.openxmlformats.org/officeDocument/2006/relationships/hyperlink" Target="https://podminky.urs.cz/item/CS_URS_2024_01/973031325" TargetMode="External"/><Relationship Id="rId151" Type="http://schemas.openxmlformats.org/officeDocument/2006/relationships/hyperlink" Target="https://podminky.urs.cz/item/CS_URS_2024_01/712631111" TargetMode="External"/><Relationship Id="rId172" Type="http://schemas.openxmlformats.org/officeDocument/2006/relationships/hyperlink" Target="https://podminky.urs.cz/item/CS_URS_2024_01/762522811" TargetMode="External"/><Relationship Id="rId193" Type="http://schemas.openxmlformats.org/officeDocument/2006/relationships/hyperlink" Target="https://podminky.urs.cz/item/CS_URS_2024_01/765192811" TargetMode="External"/><Relationship Id="rId207" Type="http://schemas.openxmlformats.org/officeDocument/2006/relationships/hyperlink" Target="https://podminky.urs.cz/item/CS_URS_2024_01/775413320" TargetMode="External"/><Relationship Id="rId13" Type="http://schemas.openxmlformats.org/officeDocument/2006/relationships/hyperlink" Target="https://podminky.urs.cz/item/CS_URS_2024_01/167151101" TargetMode="External"/><Relationship Id="rId109" Type="http://schemas.openxmlformats.org/officeDocument/2006/relationships/hyperlink" Target="https://podminky.urs.cz/item/CS_URS_2024_01/952901111" TargetMode="External"/><Relationship Id="rId34" Type="http://schemas.openxmlformats.org/officeDocument/2006/relationships/hyperlink" Target="https://podminky.urs.cz/item/CS_URS_2024_01/311351311" TargetMode="External"/><Relationship Id="rId55" Type="http://schemas.openxmlformats.org/officeDocument/2006/relationships/hyperlink" Target="https://podminky.urs.cz/item/CS_URS_2024_01/411322424" TargetMode="External"/><Relationship Id="rId76" Type="http://schemas.openxmlformats.org/officeDocument/2006/relationships/hyperlink" Target="https://podminky.urs.cz/item/CS_URS_2024_01/612131101" TargetMode="External"/><Relationship Id="rId97" Type="http://schemas.openxmlformats.org/officeDocument/2006/relationships/hyperlink" Target="https://podminky.urs.cz/item/CS_URS_2024_01/635111132" TargetMode="External"/><Relationship Id="rId120" Type="http://schemas.openxmlformats.org/officeDocument/2006/relationships/hyperlink" Target="https://podminky.urs.cz/item/CS_URS_2024_01/965083122" TargetMode="External"/><Relationship Id="rId141" Type="http://schemas.openxmlformats.org/officeDocument/2006/relationships/hyperlink" Target="https://podminky.urs.cz/item/CS_URS_2024_01/998011010" TargetMode="External"/><Relationship Id="rId7" Type="http://schemas.openxmlformats.org/officeDocument/2006/relationships/hyperlink" Target="https://podminky.urs.cz/item/CS_URS_2024_01/151101211" TargetMode="External"/><Relationship Id="rId162" Type="http://schemas.openxmlformats.org/officeDocument/2006/relationships/hyperlink" Target="https://podminky.urs.cz/item/CS_URS_2024_01/998721213" TargetMode="External"/><Relationship Id="rId183" Type="http://schemas.openxmlformats.org/officeDocument/2006/relationships/hyperlink" Target="https://podminky.urs.cz/item/CS_URS_2024_01/765111833" TargetMode="External"/><Relationship Id="rId218" Type="http://schemas.openxmlformats.org/officeDocument/2006/relationships/hyperlink" Target="https://podminky.urs.cz/item/CS_URS_2024_01/998781213" TargetMode="External"/><Relationship Id="rId24" Type="http://schemas.openxmlformats.org/officeDocument/2006/relationships/hyperlink" Target="https://podminky.urs.cz/item/CS_URS_2024_01/273351122" TargetMode="External"/><Relationship Id="rId45" Type="http://schemas.openxmlformats.org/officeDocument/2006/relationships/hyperlink" Target="https://podminky.urs.cz/item/CS_URS_2024_01/342241161" TargetMode="External"/><Relationship Id="rId66" Type="http://schemas.openxmlformats.org/officeDocument/2006/relationships/hyperlink" Target="https://podminky.urs.cz/item/CS_URS_2024_01/417361821" TargetMode="External"/><Relationship Id="rId87" Type="http://schemas.openxmlformats.org/officeDocument/2006/relationships/hyperlink" Target="https://podminky.urs.cz/item/CS_URS_2024_01/622331191" TargetMode="External"/><Relationship Id="rId110" Type="http://schemas.openxmlformats.org/officeDocument/2006/relationships/hyperlink" Target="https://podminky.urs.cz/item/CS_URS_2024_01/962031132" TargetMode="External"/><Relationship Id="rId131" Type="http://schemas.openxmlformats.org/officeDocument/2006/relationships/hyperlink" Target="https://podminky.urs.cz/item/CS_URS_2024_01/978011191" TargetMode="External"/><Relationship Id="rId152" Type="http://schemas.openxmlformats.org/officeDocument/2006/relationships/hyperlink" Target="https://podminky.urs.cz/item/CS_URS_2024_01/998712213" TargetMode="External"/><Relationship Id="rId173" Type="http://schemas.openxmlformats.org/officeDocument/2006/relationships/hyperlink" Target="https://podminky.urs.cz/item/CS_URS_2024_01/998762213" TargetMode="External"/><Relationship Id="rId194" Type="http://schemas.openxmlformats.org/officeDocument/2006/relationships/hyperlink" Target="https://podminky.urs.cz/item/CS_URS_2024_01/765211813" TargetMode="External"/><Relationship Id="rId208" Type="http://schemas.openxmlformats.org/officeDocument/2006/relationships/hyperlink" Target="https://podminky.urs.cz/item/CS_URS_2024_01/775511611" TargetMode="External"/><Relationship Id="rId14" Type="http://schemas.openxmlformats.org/officeDocument/2006/relationships/hyperlink" Target="https://podminky.urs.cz/item/CS_URS_2024_01/171201221" TargetMode="External"/><Relationship Id="rId35" Type="http://schemas.openxmlformats.org/officeDocument/2006/relationships/hyperlink" Target="https://podminky.urs.cz/item/CS_URS_2024_01/311351312" TargetMode="External"/><Relationship Id="rId56" Type="http://schemas.openxmlformats.org/officeDocument/2006/relationships/hyperlink" Target="https://podminky.urs.cz/item/CS_URS_2024_01/411351011" TargetMode="External"/><Relationship Id="rId77" Type="http://schemas.openxmlformats.org/officeDocument/2006/relationships/hyperlink" Target="https://podminky.urs.cz/item/CS_URS_2024_01/612142001" TargetMode="External"/><Relationship Id="rId100" Type="http://schemas.openxmlformats.org/officeDocument/2006/relationships/hyperlink" Target="https://podminky.urs.cz/item/CS_URS_2024_01/919726123" TargetMode="External"/><Relationship Id="rId8" Type="http://schemas.openxmlformats.org/officeDocument/2006/relationships/hyperlink" Target="https://podminky.urs.cz/item/CS_URS_2024_01/151101301" TargetMode="External"/><Relationship Id="rId98" Type="http://schemas.openxmlformats.org/officeDocument/2006/relationships/hyperlink" Target="https://podminky.urs.cz/item/CS_URS_2024_01/635111142" TargetMode="External"/><Relationship Id="rId121" Type="http://schemas.openxmlformats.org/officeDocument/2006/relationships/hyperlink" Target="https://podminky.urs.cz/item/CS_URS_2024_01/967021112" TargetMode="External"/><Relationship Id="rId142" Type="http://schemas.openxmlformats.org/officeDocument/2006/relationships/hyperlink" Target="https://podminky.urs.cz/item/CS_URS_2024_01/711111001" TargetMode="External"/><Relationship Id="rId163" Type="http://schemas.openxmlformats.org/officeDocument/2006/relationships/hyperlink" Target="https://podminky.urs.cz/item/CS_URS_2024_01/762083121" TargetMode="External"/><Relationship Id="rId184" Type="http://schemas.openxmlformats.org/officeDocument/2006/relationships/hyperlink" Target="https://podminky.urs.cz/item/CS_URS_2024_01/765111863" TargetMode="External"/><Relationship Id="rId219" Type="http://schemas.openxmlformats.org/officeDocument/2006/relationships/hyperlink" Target="https://podminky.urs.cz/item/CS_URS_2024_01/783823171" TargetMode="External"/><Relationship Id="rId3" Type="http://schemas.openxmlformats.org/officeDocument/2006/relationships/hyperlink" Target="https://podminky.urs.cz/item/CS_URS_2024_01/131213701" TargetMode="External"/><Relationship Id="rId214" Type="http://schemas.openxmlformats.org/officeDocument/2006/relationships/hyperlink" Target="https://podminky.urs.cz/item/CS_URS_2024_01/781472220" TargetMode="External"/><Relationship Id="rId25" Type="http://schemas.openxmlformats.org/officeDocument/2006/relationships/hyperlink" Target="https://podminky.urs.cz/item/CS_URS_2024_01/273361821" TargetMode="External"/><Relationship Id="rId46" Type="http://schemas.openxmlformats.org/officeDocument/2006/relationships/hyperlink" Target="https://podminky.urs.cz/item/CS_URS_2024_01/342244221" TargetMode="External"/><Relationship Id="rId67" Type="http://schemas.openxmlformats.org/officeDocument/2006/relationships/hyperlink" Target="https://podminky.urs.cz/item/CS_URS_2024_01/452311141" TargetMode="External"/><Relationship Id="rId116" Type="http://schemas.openxmlformats.org/officeDocument/2006/relationships/hyperlink" Target="https://podminky.urs.cz/item/CS_URS_2024_01/965042241" TargetMode="External"/><Relationship Id="rId137" Type="http://schemas.openxmlformats.org/officeDocument/2006/relationships/hyperlink" Target="https://podminky.urs.cz/item/CS_URS_2024_01/997013154" TargetMode="External"/><Relationship Id="rId158" Type="http://schemas.openxmlformats.org/officeDocument/2006/relationships/hyperlink" Target="https://podminky.urs.cz/item/CS_URS_2024_01/713151121" TargetMode="External"/><Relationship Id="rId20" Type="http://schemas.openxmlformats.org/officeDocument/2006/relationships/hyperlink" Target="https://podminky.urs.cz/item/CS_URS_2024_01/183111314" TargetMode="External"/><Relationship Id="rId41" Type="http://schemas.openxmlformats.org/officeDocument/2006/relationships/hyperlink" Target="https://podminky.urs.cz/item/CS_URS_2024_01/319202125" TargetMode="External"/><Relationship Id="rId62" Type="http://schemas.openxmlformats.org/officeDocument/2006/relationships/hyperlink" Target="https://podminky.urs.cz/item/CS_URS_2024_01/413232221" TargetMode="External"/><Relationship Id="rId83" Type="http://schemas.openxmlformats.org/officeDocument/2006/relationships/hyperlink" Target="https://podminky.urs.cz/item/CS_URS_2024_01/622131101" TargetMode="External"/><Relationship Id="rId88" Type="http://schemas.openxmlformats.org/officeDocument/2006/relationships/hyperlink" Target="https://podminky.urs.cz/item/CS_URS_2024_01/629135102" TargetMode="External"/><Relationship Id="rId111" Type="http://schemas.openxmlformats.org/officeDocument/2006/relationships/hyperlink" Target="https://podminky.urs.cz/item/CS_URS_2024_01/962031133" TargetMode="External"/><Relationship Id="rId132" Type="http://schemas.openxmlformats.org/officeDocument/2006/relationships/hyperlink" Target="https://podminky.urs.cz/item/CS_URS_2024_01/978012161" TargetMode="External"/><Relationship Id="rId153" Type="http://schemas.openxmlformats.org/officeDocument/2006/relationships/hyperlink" Target="https://podminky.urs.cz/item/CS_URS_2024_01/713110813" TargetMode="External"/><Relationship Id="rId174" Type="http://schemas.openxmlformats.org/officeDocument/2006/relationships/hyperlink" Target="https://podminky.urs.cz/item/CS_URS_2024_01/763131821" TargetMode="External"/><Relationship Id="rId179" Type="http://schemas.openxmlformats.org/officeDocument/2006/relationships/hyperlink" Target="https://podminky.urs.cz/item/CS_URS_2024_01/764131403" TargetMode="External"/><Relationship Id="rId195" Type="http://schemas.openxmlformats.org/officeDocument/2006/relationships/hyperlink" Target="https://podminky.urs.cz/item/CS_URS_2024_01/765214061" TargetMode="External"/><Relationship Id="rId209" Type="http://schemas.openxmlformats.org/officeDocument/2006/relationships/hyperlink" Target="https://podminky.urs.cz/item/CS_URS_2024_01/775511810" TargetMode="External"/><Relationship Id="rId190" Type="http://schemas.openxmlformats.org/officeDocument/2006/relationships/hyperlink" Target="https://podminky.urs.cz/item/CS_URS_2024_01/765114585" TargetMode="External"/><Relationship Id="rId204" Type="http://schemas.openxmlformats.org/officeDocument/2006/relationships/hyperlink" Target="https://podminky.urs.cz/item/CS_URS_2024_01/998772213" TargetMode="External"/><Relationship Id="rId220" Type="http://schemas.openxmlformats.org/officeDocument/2006/relationships/hyperlink" Target="https://podminky.urs.cz/item/CS_URS_2024_01/783827161" TargetMode="External"/><Relationship Id="rId225" Type="http://schemas.openxmlformats.org/officeDocument/2006/relationships/hyperlink" Target="https://podminky.urs.cz/item/CS_URS_2024_01/HZS1301" TargetMode="External"/><Relationship Id="rId15" Type="http://schemas.openxmlformats.org/officeDocument/2006/relationships/hyperlink" Target="https://podminky.urs.cz/item/CS_URS_2024_01/171251201" TargetMode="External"/><Relationship Id="rId36" Type="http://schemas.openxmlformats.org/officeDocument/2006/relationships/hyperlink" Target="https://podminky.urs.cz/item/CS_URS_2024_01/311361821" TargetMode="External"/><Relationship Id="rId57" Type="http://schemas.openxmlformats.org/officeDocument/2006/relationships/hyperlink" Target="https://podminky.urs.cz/item/CS_URS_2024_01/411351012" TargetMode="External"/><Relationship Id="rId106" Type="http://schemas.openxmlformats.org/officeDocument/2006/relationships/hyperlink" Target="https://podminky.urs.cz/item/CS_URS_2024_01/944511211" TargetMode="External"/><Relationship Id="rId127" Type="http://schemas.openxmlformats.org/officeDocument/2006/relationships/hyperlink" Target="https://podminky.urs.cz/item/CS_URS_2024_01/971033641" TargetMode="External"/><Relationship Id="rId10" Type="http://schemas.openxmlformats.org/officeDocument/2006/relationships/hyperlink" Target="https://podminky.urs.cz/item/CS_URS_2024_01/162251102" TargetMode="External"/><Relationship Id="rId31" Type="http://schemas.openxmlformats.org/officeDocument/2006/relationships/hyperlink" Target="https://podminky.urs.cz/item/CS_URS_2024_01/311321411" TargetMode="External"/><Relationship Id="rId52" Type="http://schemas.openxmlformats.org/officeDocument/2006/relationships/hyperlink" Target="https://podminky.urs.cz/item/CS_URS_2024_01/389381001" TargetMode="External"/><Relationship Id="rId73" Type="http://schemas.openxmlformats.org/officeDocument/2006/relationships/hyperlink" Target="https://podminky.urs.cz/item/CS_URS_2024_01/611321123" TargetMode="External"/><Relationship Id="rId78" Type="http://schemas.openxmlformats.org/officeDocument/2006/relationships/hyperlink" Target="https://podminky.urs.cz/item/CS_URS_2024_01/612321121" TargetMode="External"/><Relationship Id="rId94" Type="http://schemas.openxmlformats.org/officeDocument/2006/relationships/hyperlink" Target="https://podminky.urs.cz/item/CS_URS_2024_01/632451254" TargetMode="External"/><Relationship Id="rId99" Type="http://schemas.openxmlformats.org/officeDocument/2006/relationships/hyperlink" Target="https://podminky.urs.cz/item/CS_URS_2024_01/635111311" TargetMode="External"/><Relationship Id="rId101" Type="http://schemas.openxmlformats.org/officeDocument/2006/relationships/hyperlink" Target="https://podminky.urs.cz/item/CS_URS_2024_01/919726125" TargetMode="External"/><Relationship Id="rId122" Type="http://schemas.openxmlformats.org/officeDocument/2006/relationships/hyperlink" Target="https://podminky.urs.cz/item/CS_URS_2024_01/967031734" TargetMode="External"/><Relationship Id="rId143" Type="http://schemas.openxmlformats.org/officeDocument/2006/relationships/hyperlink" Target="https://podminky.urs.cz/item/CS_URS_2024_01/711112001" TargetMode="External"/><Relationship Id="rId148" Type="http://schemas.openxmlformats.org/officeDocument/2006/relationships/hyperlink" Target="https://podminky.urs.cz/item/CS_URS_2024_01/711491272" TargetMode="External"/><Relationship Id="rId164" Type="http://schemas.openxmlformats.org/officeDocument/2006/relationships/hyperlink" Target="https://podminky.urs.cz/item/CS_URS_2024_01/762134811" TargetMode="External"/><Relationship Id="rId169" Type="http://schemas.openxmlformats.org/officeDocument/2006/relationships/hyperlink" Target="https://podminky.urs.cz/item/CS_URS_2024_01/762342311" TargetMode="External"/><Relationship Id="rId185" Type="http://schemas.openxmlformats.org/officeDocument/2006/relationships/hyperlink" Target="https://podminky.urs.cz/item/CS_URS_2024_01/765111883" TargetMode="External"/><Relationship Id="rId4" Type="http://schemas.openxmlformats.org/officeDocument/2006/relationships/hyperlink" Target="https://podminky.urs.cz/item/CS_URS_2024_01/132212221" TargetMode="External"/><Relationship Id="rId9" Type="http://schemas.openxmlformats.org/officeDocument/2006/relationships/hyperlink" Target="https://podminky.urs.cz/item/CS_URS_2024_01/151101311" TargetMode="External"/><Relationship Id="rId180" Type="http://schemas.openxmlformats.org/officeDocument/2006/relationships/hyperlink" Target="https://podminky.urs.cz/item/CS_URS_2024_01/764538423" TargetMode="External"/><Relationship Id="rId210" Type="http://schemas.openxmlformats.org/officeDocument/2006/relationships/hyperlink" Target="https://podminky.urs.cz/item/CS_URS_2024_01/775591411" TargetMode="External"/><Relationship Id="rId215" Type="http://schemas.openxmlformats.org/officeDocument/2006/relationships/hyperlink" Target="https://podminky.urs.cz/item/CS_URS_2024_01/781472222" TargetMode="External"/><Relationship Id="rId26" Type="http://schemas.openxmlformats.org/officeDocument/2006/relationships/hyperlink" Target="https://podminky.urs.cz/item/CS_URS_2024_01/279232511" TargetMode="External"/><Relationship Id="rId47" Type="http://schemas.openxmlformats.org/officeDocument/2006/relationships/hyperlink" Target="https://podminky.urs.cz/item/CS_URS_2024_01/346244811" TargetMode="External"/><Relationship Id="rId68" Type="http://schemas.openxmlformats.org/officeDocument/2006/relationships/hyperlink" Target="https://podminky.urs.cz/item/CS_URS_2024_01/564720001" TargetMode="External"/><Relationship Id="rId89" Type="http://schemas.openxmlformats.org/officeDocument/2006/relationships/hyperlink" Target="https://podminky.urs.cz/item/CS_URS_2024_01/629991011" TargetMode="External"/><Relationship Id="rId112" Type="http://schemas.openxmlformats.org/officeDocument/2006/relationships/hyperlink" Target="https://podminky.urs.cz/item/CS_URS_2024_01/962032231" TargetMode="External"/><Relationship Id="rId133" Type="http://schemas.openxmlformats.org/officeDocument/2006/relationships/hyperlink" Target="https://podminky.urs.cz/item/CS_URS_2024_01/978013191" TargetMode="External"/><Relationship Id="rId154" Type="http://schemas.openxmlformats.org/officeDocument/2006/relationships/hyperlink" Target="https://podminky.urs.cz/item/CS_URS_2024_01/713121111" TargetMode="External"/><Relationship Id="rId175" Type="http://schemas.openxmlformats.org/officeDocument/2006/relationships/hyperlink" Target="https://podminky.urs.cz/item/CS_URS_2024_01/763164561" TargetMode="External"/><Relationship Id="rId196" Type="http://schemas.openxmlformats.org/officeDocument/2006/relationships/hyperlink" Target="https://podminky.urs.cz/item/CS_URS_2024_01/998765213" TargetMode="External"/><Relationship Id="rId200" Type="http://schemas.openxmlformats.org/officeDocument/2006/relationships/hyperlink" Target="https://podminky.urs.cz/item/CS_URS_2024_01/771121011" TargetMode="External"/><Relationship Id="rId16" Type="http://schemas.openxmlformats.org/officeDocument/2006/relationships/hyperlink" Target="https://podminky.urs.cz/item/CS_URS_2024_01/174111101" TargetMode="External"/><Relationship Id="rId221" Type="http://schemas.openxmlformats.org/officeDocument/2006/relationships/hyperlink" Target="https://podminky.urs.cz/item/CS_URS_2024_01/784181101" TargetMode="External"/><Relationship Id="rId37" Type="http://schemas.openxmlformats.org/officeDocument/2006/relationships/hyperlink" Target="https://podminky.urs.cz/item/CS_URS_2024_01/317168022" TargetMode="External"/><Relationship Id="rId58" Type="http://schemas.openxmlformats.org/officeDocument/2006/relationships/hyperlink" Target="https://podminky.urs.cz/item/CS_URS_2024_01/411354313" TargetMode="External"/><Relationship Id="rId79" Type="http://schemas.openxmlformats.org/officeDocument/2006/relationships/hyperlink" Target="https://podminky.urs.cz/item/CS_URS_2024_01/612321191" TargetMode="External"/><Relationship Id="rId102" Type="http://schemas.openxmlformats.org/officeDocument/2006/relationships/hyperlink" Target="https://podminky.urs.cz/item/CS_URS_2024_01/941111121" TargetMode="External"/><Relationship Id="rId123" Type="http://schemas.openxmlformats.org/officeDocument/2006/relationships/hyperlink" Target="https://podminky.urs.cz/item/CS_URS_2024_01/968062355" TargetMode="External"/><Relationship Id="rId144" Type="http://schemas.openxmlformats.org/officeDocument/2006/relationships/hyperlink" Target="https://podminky.urs.cz/item/CS_URS_2024_01/711141559" TargetMode="External"/><Relationship Id="rId90" Type="http://schemas.openxmlformats.org/officeDocument/2006/relationships/hyperlink" Target="https://podminky.urs.cz/item/CS_URS_2024_01/629995101" TargetMode="External"/><Relationship Id="rId165" Type="http://schemas.openxmlformats.org/officeDocument/2006/relationships/hyperlink" Target="https://podminky.urs.cz/item/CS_URS_2024_01/762214811" TargetMode="External"/><Relationship Id="rId186" Type="http://schemas.openxmlformats.org/officeDocument/2006/relationships/hyperlink" Target="https://podminky.urs.cz/item/CS_URS_2024_01/765114021" TargetMode="External"/><Relationship Id="rId211" Type="http://schemas.openxmlformats.org/officeDocument/2006/relationships/hyperlink" Target="https://podminky.urs.cz/item/CS_URS_2024_01/998775213" TargetMode="External"/><Relationship Id="rId27" Type="http://schemas.openxmlformats.org/officeDocument/2006/relationships/hyperlink" Target="https://podminky.urs.cz/item/CS_URS_2024_01/310236261" TargetMode="External"/><Relationship Id="rId48" Type="http://schemas.openxmlformats.org/officeDocument/2006/relationships/hyperlink" Target="https://podminky.urs.cz/item/CS_URS_2024_01/346244821" TargetMode="External"/><Relationship Id="rId69" Type="http://schemas.openxmlformats.org/officeDocument/2006/relationships/hyperlink" Target="https://podminky.urs.cz/item/CS_URS_2024_01/564751101" TargetMode="External"/><Relationship Id="rId113" Type="http://schemas.openxmlformats.org/officeDocument/2006/relationships/hyperlink" Target="https://podminky.urs.cz/item/CS_URS_2024_01/962032631" TargetMode="External"/><Relationship Id="rId134" Type="http://schemas.openxmlformats.org/officeDocument/2006/relationships/hyperlink" Target="https://podminky.urs.cz/item/CS_URS_2024_01/978015391" TargetMode="External"/><Relationship Id="rId80" Type="http://schemas.openxmlformats.org/officeDocument/2006/relationships/hyperlink" Target="https://podminky.urs.cz/item/CS_URS_2024_01/612324111" TargetMode="External"/><Relationship Id="rId155" Type="http://schemas.openxmlformats.org/officeDocument/2006/relationships/hyperlink" Target="https://podminky.urs.cz/item/CS_URS_2024_01/713121121" TargetMode="External"/><Relationship Id="rId176" Type="http://schemas.openxmlformats.org/officeDocument/2006/relationships/hyperlink" Target="https://podminky.urs.cz/item/CS_URS_2024_01/998763413" TargetMode="External"/><Relationship Id="rId197" Type="http://schemas.openxmlformats.org/officeDocument/2006/relationships/hyperlink" Target="https://podminky.urs.cz/item/CS_URS_2024_01/998766213" TargetMode="External"/><Relationship Id="rId201" Type="http://schemas.openxmlformats.org/officeDocument/2006/relationships/hyperlink" Target="https://podminky.urs.cz/item/CS_URS_2024_01/771531047" TargetMode="External"/><Relationship Id="rId222" Type="http://schemas.openxmlformats.org/officeDocument/2006/relationships/hyperlink" Target="https://podminky.urs.cz/item/CS_URS_2024_01/784211101" TargetMode="External"/><Relationship Id="rId17" Type="http://schemas.openxmlformats.org/officeDocument/2006/relationships/hyperlink" Target="https://podminky.urs.cz/item/CS_URS_2024_01/181311103" TargetMode="External"/><Relationship Id="rId38" Type="http://schemas.openxmlformats.org/officeDocument/2006/relationships/hyperlink" Target="https://podminky.urs.cz/item/CS_URS_2024_01/317234410" TargetMode="External"/><Relationship Id="rId59" Type="http://schemas.openxmlformats.org/officeDocument/2006/relationships/hyperlink" Target="https://podminky.urs.cz/item/CS_URS_2024_01/411354314" TargetMode="External"/><Relationship Id="rId103" Type="http://schemas.openxmlformats.org/officeDocument/2006/relationships/hyperlink" Target="https://podminky.urs.cz/item/CS_URS_2024_01/941111221" TargetMode="External"/><Relationship Id="rId124" Type="http://schemas.openxmlformats.org/officeDocument/2006/relationships/hyperlink" Target="https://podminky.urs.cz/item/CS_URS_2024_01/968062455" TargetMode="External"/><Relationship Id="rId70" Type="http://schemas.openxmlformats.org/officeDocument/2006/relationships/hyperlink" Target="https://podminky.urs.cz/item/CS_URS_2024_01/591211111" TargetMode="External"/><Relationship Id="rId91" Type="http://schemas.openxmlformats.org/officeDocument/2006/relationships/hyperlink" Target="https://podminky.urs.cz/item/CS_URS_2024_01/631311126" TargetMode="External"/><Relationship Id="rId145" Type="http://schemas.openxmlformats.org/officeDocument/2006/relationships/hyperlink" Target="https://podminky.urs.cz/item/CS_URS_2024_01/711142559" TargetMode="External"/><Relationship Id="rId166" Type="http://schemas.openxmlformats.org/officeDocument/2006/relationships/hyperlink" Target="https://podminky.urs.cz/item/CS_URS_2024_01/762331921" TargetMode="External"/><Relationship Id="rId187" Type="http://schemas.openxmlformats.org/officeDocument/2006/relationships/hyperlink" Target="https://podminky.urs.cz/item/CS_URS_2024_01/765114311" TargetMode="External"/><Relationship Id="rId1" Type="http://schemas.openxmlformats.org/officeDocument/2006/relationships/hyperlink" Target="https://podminky.urs.cz/item/CS_URS_2024_01/113106161" TargetMode="External"/><Relationship Id="rId212" Type="http://schemas.openxmlformats.org/officeDocument/2006/relationships/hyperlink" Target="https://podminky.urs.cz/item/CS_URS_2024_01/781121011" TargetMode="External"/><Relationship Id="rId28" Type="http://schemas.openxmlformats.org/officeDocument/2006/relationships/hyperlink" Target="https://podminky.urs.cz/item/CS_URS_2024_01/310238211" TargetMode="External"/><Relationship Id="rId49" Type="http://schemas.openxmlformats.org/officeDocument/2006/relationships/hyperlink" Target="https://podminky.urs.cz/item/CS_URS_2024_01/346272266" TargetMode="External"/><Relationship Id="rId114" Type="http://schemas.openxmlformats.org/officeDocument/2006/relationships/hyperlink" Target="https://podminky.urs.cz/item/CS_URS_2024_01/963023712" TargetMode="External"/><Relationship Id="rId60" Type="http://schemas.openxmlformats.org/officeDocument/2006/relationships/hyperlink" Target="https://podminky.urs.cz/item/CS_URS_2024_01/411361821" TargetMode="External"/><Relationship Id="rId81" Type="http://schemas.openxmlformats.org/officeDocument/2006/relationships/hyperlink" Target="https://podminky.urs.cz/item/CS_URS_2024_01/612325131" TargetMode="External"/><Relationship Id="rId135" Type="http://schemas.openxmlformats.org/officeDocument/2006/relationships/hyperlink" Target="https://podminky.urs.cz/item/CS_URS_2024_01/985131111" TargetMode="External"/><Relationship Id="rId156" Type="http://schemas.openxmlformats.org/officeDocument/2006/relationships/hyperlink" Target="https://podminky.urs.cz/item/CS_URS_2024_01/713134113" TargetMode="External"/><Relationship Id="rId177" Type="http://schemas.openxmlformats.org/officeDocument/2006/relationships/hyperlink" Target="https://podminky.urs.cz/item/CS_URS_2024_01/764001891" TargetMode="External"/><Relationship Id="rId198" Type="http://schemas.openxmlformats.org/officeDocument/2006/relationships/hyperlink" Target="https://podminky.urs.cz/item/CS_URS_2024_01/767851803" TargetMode="External"/><Relationship Id="rId202" Type="http://schemas.openxmlformats.org/officeDocument/2006/relationships/hyperlink" Target="https://podminky.urs.cz/item/CS_URS_2024_01/771591112" TargetMode="External"/><Relationship Id="rId223" Type="http://schemas.openxmlformats.org/officeDocument/2006/relationships/hyperlink" Target="https://podminky.urs.cz/item/CS_URS_2024_01/998787213" TargetMode="External"/><Relationship Id="rId18" Type="http://schemas.openxmlformats.org/officeDocument/2006/relationships/hyperlink" Target="https://podminky.urs.cz/item/CS_URS_2024_01/181411131" TargetMode="External"/><Relationship Id="rId39" Type="http://schemas.openxmlformats.org/officeDocument/2006/relationships/hyperlink" Target="https://podminky.urs.cz/item/CS_URS_2024_01/317944323" TargetMode="External"/><Relationship Id="rId50" Type="http://schemas.openxmlformats.org/officeDocument/2006/relationships/hyperlink" Target="https://podminky.urs.cz/item/CS_URS_2024_01/349231811" TargetMode="External"/><Relationship Id="rId104" Type="http://schemas.openxmlformats.org/officeDocument/2006/relationships/hyperlink" Target="https://podminky.urs.cz/item/CS_URS_2024_01/941111821" TargetMode="External"/><Relationship Id="rId125" Type="http://schemas.openxmlformats.org/officeDocument/2006/relationships/hyperlink" Target="https://podminky.urs.cz/item/CS_URS_2024_01/968062456" TargetMode="External"/><Relationship Id="rId146" Type="http://schemas.openxmlformats.org/officeDocument/2006/relationships/hyperlink" Target="https://podminky.urs.cz/item/CS_URS_2024_01/711161215" TargetMode="External"/><Relationship Id="rId167" Type="http://schemas.openxmlformats.org/officeDocument/2006/relationships/hyperlink" Target="https://podminky.urs.cz/item/CS_URS_2024_01/762332922" TargetMode="External"/><Relationship Id="rId188" Type="http://schemas.openxmlformats.org/officeDocument/2006/relationships/hyperlink" Target="https://podminky.urs.cz/item/CS_URS_2024_01/765114421" TargetMode="External"/><Relationship Id="rId71" Type="http://schemas.openxmlformats.org/officeDocument/2006/relationships/hyperlink" Target="https://podminky.urs.cz/item/CS_URS_2024_01/611131101" TargetMode="External"/><Relationship Id="rId92" Type="http://schemas.openxmlformats.org/officeDocument/2006/relationships/hyperlink" Target="https://podminky.urs.cz/item/CS_URS_2024_01/631319173" TargetMode="External"/><Relationship Id="rId213" Type="http://schemas.openxmlformats.org/officeDocument/2006/relationships/hyperlink" Target="https://podminky.urs.cz/item/CS_URS_2024_01/781131112" TargetMode="External"/><Relationship Id="rId2" Type="http://schemas.openxmlformats.org/officeDocument/2006/relationships/hyperlink" Target="https://podminky.urs.cz/item/CS_URS_2024_01/121151103" TargetMode="External"/><Relationship Id="rId29" Type="http://schemas.openxmlformats.org/officeDocument/2006/relationships/hyperlink" Target="https://podminky.urs.cz/item/CS_URS_2024_01/310239211" TargetMode="External"/><Relationship Id="rId40" Type="http://schemas.openxmlformats.org/officeDocument/2006/relationships/hyperlink" Target="https://podminky.urs.cz/item/CS_URS_2024_01/319202124" TargetMode="External"/><Relationship Id="rId115" Type="http://schemas.openxmlformats.org/officeDocument/2006/relationships/hyperlink" Target="https://podminky.urs.cz/item/CS_URS_2024_01/965042141" TargetMode="External"/><Relationship Id="rId136" Type="http://schemas.openxmlformats.org/officeDocument/2006/relationships/hyperlink" Target="https://podminky.urs.cz/item/CS_URS_2024_01/985131311" TargetMode="External"/><Relationship Id="rId157" Type="http://schemas.openxmlformats.org/officeDocument/2006/relationships/hyperlink" Target="https://podminky.urs.cz/item/CS_URS_2024_01/713151111" TargetMode="External"/><Relationship Id="rId178" Type="http://schemas.openxmlformats.org/officeDocument/2006/relationships/hyperlink" Target="https://podminky.urs.cz/item/CS_URS_2024_01/764131401" TargetMode="External"/><Relationship Id="rId61" Type="http://schemas.openxmlformats.org/officeDocument/2006/relationships/hyperlink" Target="https://podminky.urs.cz/item/CS_URS_2024_01/411362021" TargetMode="External"/><Relationship Id="rId82" Type="http://schemas.openxmlformats.org/officeDocument/2006/relationships/hyperlink" Target="https://podminky.urs.cz/item/CS_URS_2024_01/612328131" TargetMode="External"/><Relationship Id="rId199" Type="http://schemas.openxmlformats.org/officeDocument/2006/relationships/hyperlink" Target="https://podminky.urs.cz/item/CS_URS_2024_01/998767213" TargetMode="External"/><Relationship Id="rId203" Type="http://schemas.openxmlformats.org/officeDocument/2006/relationships/hyperlink" Target="https://podminky.urs.cz/item/CS_URS_2024_01/998771213" TargetMode="External"/><Relationship Id="rId19" Type="http://schemas.openxmlformats.org/officeDocument/2006/relationships/hyperlink" Target="https://podminky.urs.cz/item/CS_URS_2024_01/182303111" TargetMode="External"/><Relationship Id="rId224" Type="http://schemas.openxmlformats.org/officeDocument/2006/relationships/hyperlink" Target="https://podminky.urs.cz/item/CS_URS_2024_01/HZS1292" TargetMode="External"/><Relationship Id="rId30" Type="http://schemas.openxmlformats.org/officeDocument/2006/relationships/hyperlink" Target="https://podminky.urs.cz/item/CS_URS_2024_01/311236301" TargetMode="External"/><Relationship Id="rId105" Type="http://schemas.openxmlformats.org/officeDocument/2006/relationships/hyperlink" Target="https://podminky.urs.cz/item/CS_URS_2024_01/944511111" TargetMode="External"/><Relationship Id="rId126" Type="http://schemas.openxmlformats.org/officeDocument/2006/relationships/hyperlink" Target="https://podminky.urs.cz/item/CS_URS_2024_01/968062559" TargetMode="External"/><Relationship Id="rId147" Type="http://schemas.openxmlformats.org/officeDocument/2006/relationships/hyperlink" Target="https://podminky.urs.cz/item/CS_URS_2024_01/711161383" TargetMode="External"/><Relationship Id="rId168" Type="http://schemas.openxmlformats.org/officeDocument/2006/relationships/hyperlink" Target="https://podminky.urs.cz/item/CS_URS_2024_01/762332925" TargetMode="External"/><Relationship Id="rId51" Type="http://schemas.openxmlformats.org/officeDocument/2006/relationships/hyperlink" Target="https://podminky.urs.cz/item/CS_URS_2024_01/349231821" TargetMode="External"/><Relationship Id="rId72" Type="http://schemas.openxmlformats.org/officeDocument/2006/relationships/hyperlink" Target="https://podminky.urs.cz/item/CS_URS_2024_01/611142001" TargetMode="External"/><Relationship Id="rId93" Type="http://schemas.openxmlformats.org/officeDocument/2006/relationships/hyperlink" Target="https://podminky.urs.cz/item/CS_URS_2024_01/631362021" TargetMode="External"/><Relationship Id="rId189" Type="http://schemas.openxmlformats.org/officeDocument/2006/relationships/hyperlink" Target="https://podminky.urs.cz/item/CS_URS_2024_01/76511458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1/039002000" TargetMode="External"/><Relationship Id="rId3" Type="http://schemas.openxmlformats.org/officeDocument/2006/relationships/hyperlink" Target="https://podminky.urs.cz/item/CS_URS_2024_01/031002000" TargetMode="External"/><Relationship Id="rId7" Type="http://schemas.openxmlformats.org/officeDocument/2006/relationships/hyperlink" Target="https://podminky.urs.cz/item/CS_URS_2024_01/035002000" TargetMode="External"/><Relationship Id="rId12" Type="http://schemas.openxmlformats.org/officeDocument/2006/relationships/drawing" Target="../drawings/drawing9.xml"/><Relationship Id="rId2" Type="http://schemas.openxmlformats.org/officeDocument/2006/relationships/hyperlink" Target="https://podminky.urs.cz/item/CS_URS_2024_01/013002000" TargetMode="External"/><Relationship Id="rId1" Type="http://schemas.openxmlformats.org/officeDocument/2006/relationships/hyperlink" Target="https://podminky.urs.cz/item/CS_URS_2024_01/012002000" TargetMode="External"/><Relationship Id="rId6" Type="http://schemas.openxmlformats.org/officeDocument/2006/relationships/hyperlink" Target="https://podminky.urs.cz/item/CS_URS_2024_01/034002000" TargetMode="External"/><Relationship Id="rId11" Type="http://schemas.openxmlformats.org/officeDocument/2006/relationships/hyperlink" Target="https://podminky.urs.cz/item/CS_URS_2024_01/091002000" TargetMode="External"/><Relationship Id="rId5" Type="http://schemas.openxmlformats.org/officeDocument/2006/relationships/hyperlink" Target="https://podminky.urs.cz/item/CS_URS_2024_01/033002000" TargetMode="External"/><Relationship Id="rId10" Type="http://schemas.openxmlformats.org/officeDocument/2006/relationships/hyperlink" Target="https://podminky.urs.cz/item/CS_URS_2024_01/052002000" TargetMode="External"/><Relationship Id="rId4" Type="http://schemas.openxmlformats.org/officeDocument/2006/relationships/hyperlink" Target="https://podminky.urs.cz/item/CS_URS_2024_01/032002000" TargetMode="External"/><Relationship Id="rId9" Type="http://schemas.openxmlformats.org/officeDocument/2006/relationships/hyperlink" Target="https://podminky.urs.cz/item/CS_URS_2024_01/043002000"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election activeCell="AI9" sqref="AI9"/>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9"/>
      <c r="AS2" s="309"/>
      <c r="AT2" s="309"/>
      <c r="AU2" s="309"/>
      <c r="AV2" s="309"/>
      <c r="AW2" s="309"/>
      <c r="AX2" s="309"/>
      <c r="AY2" s="309"/>
      <c r="AZ2" s="309"/>
      <c r="BA2" s="309"/>
      <c r="BB2" s="309"/>
      <c r="BC2" s="309"/>
      <c r="BD2" s="309"/>
      <c r="BE2" s="309"/>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8" t="s">
        <v>14</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R5" s="21"/>
      <c r="BE5" s="305" t="s">
        <v>15</v>
      </c>
      <c r="BS5" s="18" t="s">
        <v>6</v>
      </c>
    </row>
    <row r="6" spans="1:74" ht="36.950000000000003" customHeight="1">
      <c r="B6" s="21"/>
      <c r="D6" s="27" t="s">
        <v>16</v>
      </c>
      <c r="K6" s="310" t="s">
        <v>17</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R6" s="21"/>
      <c r="BE6" s="306"/>
      <c r="BS6" s="18" t="s">
        <v>6</v>
      </c>
    </row>
    <row r="7" spans="1:74" ht="12" customHeight="1">
      <c r="B7" s="21"/>
      <c r="D7" s="28" t="s">
        <v>18</v>
      </c>
      <c r="K7" s="26" t="s">
        <v>19</v>
      </c>
      <c r="AK7" s="28" t="s">
        <v>20</v>
      </c>
      <c r="AN7" s="26" t="s">
        <v>19</v>
      </c>
      <c r="AR7" s="21"/>
      <c r="BE7" s="306"/>
      <c r="BS7" s="18" t="s">
        <v>6</v>
      </c>
    </row>
    <row r="8" spans="1:74" ht="12" customHeight="1">
      <c r="B8" s="21"/>
      <c r="D8" s="28" t="s">
        <v>21</v>
      </c>
      <c r="K8" s="26" t="s">
        <v>22</v>
      </c>
      <c r="AK8" s="28" t="s">
        <v>23</v>
      </c>
      <c r="AN8" s="29" t="s">
        <v>29</v>
      </c>
      <c r="AR8" s="21"/>
      <c r="BE8" s="306"/>
      <c r="BS8" s="18" t="s">
        <v>6</v>
      </c>
    </row>
    <row r="9" spans="1:74" ht="14.45" customHeight="1">
      <c r="B9" s="21"/>
      <c r="AR9" s="21"/>
      <c r="BE9" s="306"/>
      <c r="BS9" s="18" t="s">
        <v>6</v>
      </c>
    </row>
    <row r="10" spans="1:74" ht="12" customHeight="1">
      <c r="B10" s="21"/>
      <c r="D10" s="28" t="s">
        <v>24</v>
      </c>
      <c r="AK10" s="28" t="s">
        <v>25</v>
      </c>
      <c r="AN10" s="26" t="s">
        <v>19</v>
      </c>
      <c r="AR10" s="21"/>
      <c r="BE10" s="306"/>
      <c r="BS10" s="18" t="s">
        <v>6</v>
      </c>
    </row>
    <row r="11" spans="1:74" ht="18.399999999999999" customHeight="1">
      <c r="B11" s="21"/>
      <c r="E11" s="26" t="s">
        <v>26</v>
      </c>
      <c r="AK11" s="28" t="s">
        <v>27</v>
      </c>
      <c r="AN11" s="26" t="s">
        <v>19</v>
      </c>
      <c r="AR11" s="21"/>
      <c r="BE11" s="306"/>
      <c r="BS11" s="18" t="s">
        <v>6</v>
      </c>
    </row>
    <row r="12" spans="1:74" ht="6.95" customHeight="1">
      <c r="B12" s="21"/>
      <c r="AR12" s="21"/>
      <c r="BE12" s="306"/>
      <c r="BS12" s="18" t="s">
        <v>6</v>
      </c>
    </row>
    <row r="13" spans="1:74" ht="12" customHeight="1">
      <c r="B13" s="21"/>
      <c r="D13" s="28" t="s">
        <v>28</v>
      </c>
      <c r="AK13" s="28" t="s">
        <v>25</v>
      </c>
      <c r="AN13" s="30" t="s">
        <v>29</v>
      </c>
      <c r="AR13" s="21"/>
      <c r="BE13" s="306"/>
      <c r="BS13" s="18" t="s">
        <v>6</v>
      </c>
    </row>
    <row r="14" spans="1:74" ht="12.75">
      <c r="B14" s="21"/>
      <c r="E14" s="311" t="s">
        <v>29</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28" t="s">
        <v>27</v>
      </c>
      <c r="AN14" s="30" t="s">
        <v>29</v>
      </c>
      <c r="AR14" s="21"/>
      <c r="BE14" s="306"/>
      <c r="BS14" s="18" t="s">
        <v>6</v>
      </c>
    </row>
    <row r="15" spans="1:74" ht="6.95" customHeight="1">
      <c r="B15" s="21"/>
      <c r="AR15" s="21"/>
      <c r="BE15" s="306"/>
      <c r="BS15" s="18" t="s">
        <v>4</v>
      </c>
    </row>
    <row r="16" spans="1:74" ht="12" customHeight="1">
      <c r="B16" s="21"/>
      <c r="D16" s="28" t="s">
        <v>30</v>
      </c>
      <c r="AK16" s="28" t="s">
        <v>25</v>
      </c>
      <c r="AN16" s="26" t="s">
        <v>19</v>
      </c>
      <c r="AR16" s="21"/>
      <c r="BE16" s="306"/>
      <c r="BS16" s="18" t="s">
        <v>4</v>
      </c>
    </row>
    <row r="17" spans="2:71" ht="18.399999999999999" customHeight="1">
      <c r="B17" s="21"/>
      <c r="E17" s="26" t="s">
        <v>31</v>
      </c>
      <c r="AK17" s="28" t="s">
        <v>27</v>
      </c>
      <c r="AN17" s="26" t="s">
        <v>19</v>
      </c>
      <c r="AR17" s="21"/>
      <c r="BE17" s="306"/>
      <c r="BS17" s="18" t="s">
        <v>32</v>
      </c>
    </row>
    <row r="18" spans="2:71" ht="6.95" customHeight="1">
      <c r="B18" s="21"/>
      <c r="AR18" s="21"/>
      <c r="BE18" s="306"/>
      <c r="BS18" s="18" t="s">
        <v>6</v>
      </c>
    </row>
    <row r="19" spans="2:71" ht="12" customHeight="1">
      <c r="B19" s="21"/>
      <c r="D19" s="28" t="s">
        <v>33</v>
      </c>
      <c r="AK19" s="28" t="s">
        <v>25</v>
      </c>
      <c r="AN19" s="26" t="s">
        <v>19</v>
      </c>
      <c r="AR19" s="21"/>
      <c r="BE19" s="306"/>
      <c r="BS19" s="18" t="s">
        <v>6</v>
      </c>
    </row>
    <row r="20" spans="2:71" ht="18.399999999999999" customHeight="1">
      <c r="B20" s="21"/>
      <c r="E20" s="26" t="s">
        <v>34</v>
      </c>
      <c r="AK20" s="28" t="s">
        <v>27</v>
      </c>
      <c r="AN20" s="26" t="s">
        <v>19</v>
      </c>
      <c r="AR20" s="21"/>
      <c r="BE20" s="306"/>
      <c r="BS20" s="18" t="s">
        <v>4</v>
      </c>
    </row>
    <row r="21" spans="2:71" ht="6.95" customHeight="1">
      <c r="B21" s="21"/>
      <c r="AR21" s="21"/>
      <c r="BE21" s="306"/>
    </row>
    <row r="22" spans="2:71" ht="12" customHeight="1">
      <c r="B22" s="21"/>
      <c r="D22" s="28" t="s">
        <v>35</v>
      </c>
      <c r="AR22" s="21"/>
      <c r="BE22" s="306"/>
    </row>
    <row r="23" spans="2:71" ht="47.25" customHeight="1">
      <c r="B23" s="21"/>
      <c r="E23" s="313" t="s">
        <v>36</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R23" s="21"/>
      <c r="BE23" s="306"/>
    </row>
    <row r="24" spans="2:71" ht="6.95" customHeight="1">
      <c r="B24" s="21"/>
      <c r="AR24" s="21"/>
      <c r="BE24" s="306"/>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6"/>
    </row>
    <row r="26" spans="2:71" s="1" customFormat="1" ht="25.9" customHeight="1">
      <c r="B26" s="33"/>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4">
        <f>ROUND(AG54,2)</f>
        <v>0</v>
      </c>
      <c r="AL26" s="315"/>
      <c r="AM26" s="315"/>
      <c r="AN26" s="315"/>
      <c r="AO26" s="315"/>
      <c r="AR26" s="33"/>
      <c r="BE26" s="306"/>
    </row>
    <row r="27" spans="2:71" s="1" customFormat="1" ht="6.95" customHeight="1">
      <c r="B27" s="33"/>
      <c r="AR27" s="33"/>
      <c r="BE27" s="306"/>
    </row>
    <row r="28" spans="2:71" s="1" customFormat="1" ht="12.75">
      <c r="B28" s="33"/>
      <c r="L28" s="316" t="s">
        <v>38</v>
      </c>
      <c r="M28" s="316"/>
      <c r="N28" s="316"/>
      <c r="O28" s="316"/>
      <c r="P28" s="316"/>
      <c r="W28" s="316" t="s">
        <v>39</v>
      </c>
      <c r="X28" s="316"/>
      <c r="Y28" s="316"/>
      <c r="Z28" s="316"/>
      <c r="AA28" s="316"/>
      <c r="AB28" s="316"/>
      <c r="AC28" s="316"/>
      <c r="AD28" s="316"/>
      <c r="AE28" s="316"/>
      <c r="AK28" s="316" t="s">
        <v>40</v>
      </c>
      <c r="AL28" s="316"/>
      <c r="AM28" s="316"/>
      <c r="AN28" s="316"/>
      <c r="AO28" s="316"/>
      <c r="AR28" s="33"/>
      <c r="BE28" s="306"/>
    </row>
    <row r="29" spans="2:71" s="2" customFormat="1" ht="14.45" customHeight="1">
      <c r="B29" s="37"/>
      <c r="D29" s="28" t="s">
        <v>41</v>
      </c>
      <c r="F29" s="28" t="s">
        <v>42</v>
      </c>
      <c r="L29" s="319">
        <v>0.21</v>
      </c>
      <c r="M29" s="318"/>
      <c r="N29" s="318"/>
      <c r="O29" s="318"/>
      <c r="P29" s="318"/>
      <c r="W29" s="317">
        <f>ROUND(AZ54, 2)</f>
        <v>0</v>
      </c>
      <c r="X29" s="318"/>
      <c r="Y29" s="318"/>
      <c r="Z29" s="318"/>
      <c r="AA29" s="318"/>
      <c r="AB29" s="318"/>
      <c r="AC29" s="318"/>
      <c r="AD29" s="318"/>
      <c r="AE29" s="318"/>
      <c r="AK29" s="317">
        <f>ROUND(AV54, 2)</f>
        <v>0</v>
      </c>
      <c r="AL29" s="318"/>
      <c r="AM29" s="318"/>
      <c r="AN29" s="318"/>
      <c r="AO29" s="318"/>
      <c r="AR29" s="37"/>
      <c r="BE29" s="307"/>
    </row>
    <row r="30" spans="2:71" s="2" customFormat="1" ht="14.45" customHeight="1">
      <c r="B30" s="37"/>
      <c r="F30" s="28" t="s">
        <v>43</v>
      </c>
      <c r="L30" s="319">
        <v>0.15</v>
      </c>
      <c r="M30" s="318"/>
      <c r="N30" s="318"/>
      <c r="O30" s="318"/>
      <c r="P30" s="318"/>
      <c r="W30" s="317">
        <f>ROUND(BA54, 2)</f>
        <v>0</v>
      </c>
      <c r="X30" s="318"/>
      <c r="Y30" s="318"/>
      <c r="Z30" s="318"/>
      <c r="AA30" s="318"/>
      <c r="AB30" s="318"/>
      <c r="AC30" s="318"/>
      <c r="AD30" s="318"/>
      <c r="AE30" s="318"/>
      <c r="AK30" s="317">
        <f>ROUND(AW54, 2)</f>
        <v>0</v>
      </c>
      <c r="AL30" s="318"/>
      <c r="AM30" s="318"/>
      <c r="AN30" s="318"/>
      <c r="AO30" s="318"/>
      <c r="AR30" s="37"/>
      <c r="BE30" s="307"/>
    </row>
    <row r="31" spans="2:71" s="2" customFormat="1" ht="14.45" hidden="1" customHeight="1">
      <c r="B31" s="37"/>
      <c r="F31" s="28" t="s">
        <v>44</v>
      </c>
      <c r="L31" s="319">
        <v>0.21</v>
      </c>
      <c r="M31" s="318"/>
      <c r="N31" s="318"/>
      <c r="O31" s="318"/>
      <c r="P31" s="318"/>
      <c r="W31" s="317">
        <f>ROUND(BB54, 2)</f>
        <v>0</v>
      </c>
      <c r="X31" s="318"/>
      <c r="Y31" s="318"/>
      <c r="Z31" s="318"/>
      <c r="AA31" s="318"/>
      <c r="AB31" s="318"/>
      <c r="AC31" s="318"/>
      <c r="AD31" s="318"/>
      <c r="AE31" s="318"/>
      <c r="AK31" s="317">
        <v>0</v>
      </c>
      <c r="AL31" s="318"/>
      <c r="AM31" s="318"/>
      <c r="AN31" s="318"/>
      <c r="AO31" s="318"/>
      <c r="AR31" s="37"/>
      <c r="BE31" s="307"/>
    </row>
    <row r="32" spans="2:71" s="2" customFormat="1" ht="14.45" hidden="1" customHeight="1">
      <c r="B32" s="37"/>
      <c r="F32" s="28" t="s">
        <v>45</v>
      </c>
      <c r="L32" s="319">
        <v>0.15</v>
      </c>
      <c r="M32" s="318"/>
      <c r="N32" s="318"/>
      <c r="O32" s="318"/>
      <c r="P32" s="318"/>
      <c r="W32" s="317">
        <f>ROUND(BC54, 2)</f>
        <v>0</v>
      </c>
      <c r="X32" s="318"/>
      <c r="Y32" s="318"/>
      <c r="Z32" s="318"/>
      <c r="AA32" s="318"/>
      <c r="AB32" s="318"/>
      <c r="AC32" s="318"/>
      <c r="AD32" s="318"/>
      <c r="AE32" s="318"/>
      <c r="AK32" s="317">
        <v>0</v>
      </c>
      <c r="AL32" s="318"/>
      <c r="AM32" s="318"/>
      <c r="AN32" s="318"/>
      <c r="AO32" s="318"/>
      <c r="AR32" s="37"/>
      <c r="BE32" s="307"/>
    </row>
    <row r="33" spans="2:44" s="2" customFormat="1" ht="14.45" hidden="1" customHeight="1">
      <c r="B33" s="37"/>
      <c r="F33" s="28" t="s">
        <v>46</v>
      </c>
      <c r="L33" s="319">
        <v>0</v>
      </c>
      <c r="M33" s="318"/>
      <c r="N33" s="318"/>
      <c r="O33" s="318"/>
      <c r="P33" s="318"/>
      <c r="W33" s="317">
        <f>ROUND(BD54, 2)</f>
        <v>0</v>
      </c>
      <c r="X33" s="318"/>
      <c r="Y33" s="318"/>
      <c r="Z33" s="318"/>
      <c r="AA33" s="318"/>
      <c r="AB33" s="318"/>
      <c r="AC33" s="318"/>
      <c r="AD33" s="318"/>
      <c r="AE33" s="318"/>
      <c r="AK33" s="317">
        <v>0</v>
      </c>
      <c r="AL33" s="318"/>
      <c r="AM33" s="318"/>
      <c r="AN33" s="318"/>
      <c r="AO33" s="318"/>
      <c r="AR33" s="37"/>
    </row>
    <row r="34" spans="2:44" s="1" customFormat="1" ht="6.95" customHeight="1">
      <c r="B34" s="33"/>
      <c r="AR34" s="33"/>
    </row>
    <row r="35" spans="2:44" s="1" customFormat="1" ht="25.9" customHeight="1">
      <c r="B35" s="33"/>
      <c r="C35" s="38"/>
      <c r="D35" s="39" t="s">
        <v>47</v>
      </c>
      <c r="E35" s="40"/>
      <c r="F35" s="40"/>
      <c r="G35" s="40"/>
      <c r="H35" s="40"/>
      <c r="I35" s="40"/>
      <c r="J35" s="40"/>
      <c r="K35" s="40"/>
      <c r="L35" s="40"/>
      <c r="M35" s="40"/>
      <c r="N35" s="40"/>
      <c r="O35" s="40"/>
      <c r="P35" s="40"/>
      <c r="Q35" s="40"/>
      <c r="R35" s="40"/>
      <c r="S35" s="40"/>
      <c r="T35" s="41" t="s">
        <v>48</v>
      </c>
      <c r="U35" s="40"/>
      <c r="V35" s="40"/>
      <c r="W35" s="40"/>
      <c r="X35" s="323" t="s">
        <v>49</v>
      </c>
      <c r="Y35" s="321"/>
      <c r="Z35" s="321"/>
      <c r="AA35" s="321"/>
      <c r="AB35" s="321"/>
      <c r="AC35" s="40"/>
      <c r="AD35" s="40"/>
      <c r="AE35" s="40"/>
      <c r="AF35" s="40"/>
      <c r="AG35" s="40"/>
      <c r="AH35" s="40"/>
      <c r="AI35" s="40"/>
      <c r="AJ35" s="40"/>
      <c r="AK35" s="320">
        <f>SUM(AK26:AK33)</f>
        <v>0</v>
      </c>
      <c r="AL35" s="321"/>
      <c r="AM35" s="321"/>
      <c r="AN35" s="321"/>
      <c r="AO35" s="322"/>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50</v>
      </c>
      <c r="AR42" s="33"/>
    </row>
    <row r="43" spans="2:44" s="1" customFormat="1" ht="6.95" customHeight="1">
      <c r="B43" s="33"/>
      <c r="AR43" s="33"/>
    </row>
    <row r="44" spans="2:44" s="3" customFormat="1" ht="12" customHeight="1">
      <c r="B44" s="46"/>
      <c r="C44" s="28" t="s">
        <v>13</v>
      </c>
      <c r="L44" s="3" t="str">
        <f>K5</f>
        <v>EBC12</v>
      </c>
      <c r="AR44" s="46"/>
    </row>
    <row r="45" spans="2:44" s="4" customFormat="1" ht="36.950000000000003" customHeight="1">
      <c r="B45" s="47"/>
      <c r="C45" s="48" t="s">
        <v>16</v>
      </c>
      <c r="L45" s="287" t="str">
        <f>K6</f>
        <v>Odstranění havarijního stavu, rekonstrukce a zajištění energ. úspor objektu Tylův dům</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R45" s="47"/>
    </row>
    <row r="46" spans="2:44" s="1" customFormat="1" ht="6.95" customHeight="1">
      <c r="B46" s="33"/>
      <c r="AR46" s="33"/>
    </row>
    <row r="47" spans="2:44" s="1" customFormat="1" ht="12" customHeight="1">
      <c r="B47" s="33"/>
      <c r="C47" s="28" t="s">
        <v>21</v>
      </c>
      <c r="L47" s="49" t="str">
        <f>IF(K8="","",K8)</f>
        <v>Tylova 507, Kutná Hora</v>
      </c>
      <c r="AI47" s="28" t="s">
        <v>23</v>
      </c>
      <c r="AM47" s="289" t="str">
        <f>IF(AN8= "","",AN8)</f>
        <v>Vyplň údaj</v>
      </c>
      <c r="AN47" s="289"/>
      <c r="AR47" s="33"/>
    </row>
    <row r="48" spans="2:44" s="1" customFormat="1" ht="6.95" customHeight="1">
      <c r="B48" s="33"/>
      <c r="AR48" s="33"/>
    </row>
    <row r="49" spans="1:91" s="1" customFormat="1" ht="15.2" customHeight="1">
      <c r="B49" s="33"/>
      <c r="C49" s="28" t="s">
        <v>24</v>
      </c>
      <c r="L49" s="3" t="str">
        <f>IF(E11= "","",E11)</f>
        <v>České muzeum stříbra p.o.</v>
      </c>
      <c r="AI49" s="28" t="s">
        <v>30</v>
      </c>
      <c r="AM49" s="290" t="str">
        <f>IF(E17="","",E17)</f>
        <v>Energy Benefit Centre a.s.</v>
      </c>
      <c r="AN49" s="291"/>
      <c r="AO49" s="291"/>
      <c r="AP49" s="291"/>
      <c r="AR49" s="33"/>
      <c r="AS49" s="292" t="s">
        <v>51</v>
      </c>
      <c r="AT49" s="293"/>
      <c r="AU49" s="51"/>
      <c r="AV49" s="51"/>
      <c r="AW49" s="51"/>
      <c r="AX49" s="51"/>
      <c r="AY49" s="51"/>
      <c r="AZ49" s="51"/>
      <c r="BA49" s="51"/>
      <c r="BB49" s="51"/>
      <c r="BC49" s="51"/>
      <c r="BD49" s="52"/>
    </row>
    <row r="50" spans="1:91" s="1" customFormat="1" ht="15.2" customHeight="1">
      <c r="B50" s="33"/>
      <c r="C50" s="28" t="s">
        <v>28</v>
      </c>
      <c r="L50" s="3" t="str">
        <f>IF(E14= "Vyplň údaj","",E14)</f>
        <v/>
      </c>
      <c r="AI50" s="28" t="s">
        <v>33</v>
      </c>
      <c r="AM50" s="290" t="str">
        <f>IF(E20="","",E20)</f>
        <v xml:space="preserve">  </v>
      </c>
      <c r="AN50" s="291"/>
      <c r="AO50" s="291"/>
      <c r="AP50" s="291"/>
      <c r="AR50" s="33"/>
      <c r="AS50" s="294"/>
      <c r="AT50" s="295"/>
      <c r="BD50" s="54"/>
    </row>
    <row r="51" spans="1:91" s="1" customFormat="1" ht="10.9" customHeight="1">
      <c r="B51" s="33"/>
      <c r="AR51" s="33"/>
      <c r="AS51" s="294"/>
      <c r="AT51" s="295"/>
      <c r="BD51" s="54"/>
    </row>
    <row r="52" spans="1:91" s="1" customFormat="1" ht="29.25" customHeight="1">
      <c r="B52" s="33"/>
      <c r="C52" s="296" t="s">
        <v>52</v>
      </c>
      <c r="D52" s="297"/>
      <c r="E52" s="297"/>
      <c r="F52" s="297"/>
      <c r="G52" s="297"/>
      <c r="H52" s="55"/>
      <c r="I52" s="299" t="s">
        <v>53</v>
      </c>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8" t="s">
        <v>54</v>
      </c>
      <c r="AH52" s="297"/>
      <c r="AI52" s="297"/>
      <c r="AJ52" s="297"/>
      <c r="AK52" s="297"/>
      <c r="AL52" s="297"/>
      <c r="AM52" s="297"/>
      <c r="AN52" s="299" t="s">
        <v>55</v>
      </c>
      <c r="AO52" s="297"/>
      <c r="AP52" s="297"/>
      <c r="AQ52" s="56" t="s">
        <v>56</v>
      </c>
      <c r="AR52" s="33"/>
      <c r="AS52" s="57" t="s">
        <v>57</v>
      </c>
      <c r="AT52" s="58" t="s">
        <v>58</v>
      </c>
      <c r="AU52" s="58" t="s">
        <v>59</v>
      </c>
      <c r="AV52" s="58" t="s">
        <v>60</v>
      </c>
      <c r="AW52" s="58" t="s">
        <v>61</v>
      </c>
      <c r="AX52" s="58" t="s">
        <v>62</v>
      </c>
      <c r="AY52" s="58" t="s">
        <v>63</v>
      </c>
      <c r="AZ52" s="58" t="s">
        <v>64</v>
      </c>
      <c r="BA52" s="58" t="s">
        <v>65</v>
      </c>
      <c r="BB52" s="58" t="s">
        <v>66</v>
      </c>
      <c r="BC52" s="58" t="s">
        <v>67</v>
      </c>
      <c r="BD52" s="59" t="s">
        <v>68</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69</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3">
        <f>ROUND(SUM(AG55:AG62),2)</f>
        <v>0</v>
      </c>
      <c r="AH54" s="303"/>
      <c r="AI54" s="303"/>
      <c r="AJ54" s="303"/>
      <c r="AK54" s="303"/>
      <c r="AL54" s="303"/>
      <c r="AM54" s="303"/>
      <c r="AN54" s="304">
        <f t="shared" ref="AN54:AN62" si="0">SUM(AG54,AT54)</f>
        <v>0</v>
      </c>
      <c r="AO54" s="304"/>
      <c r="AP54" s="304"/>
      <c r="AQ54" s="65" t="s">
        <v>19</v>
      </c>
      <c r="AR54" s="61"/>
      <c r="AS54" s="66">
        <f>ROUND(SUM(AS55:AS62),2)</f>
        <v>0</v>
      </c>
      <c r="AT54" s="67">
        <f t="shared" ref="AT54:AT62" si="1">ROUND(SUM(AV54:AW54),2)</f>
        <v>0</v>
      </c>
      <c r="AU54" s="68">
        <f>ROUND(SUM(AU55:AU62),5)</f>
        <v>0</v>
      </c>
      <c r="AV54" s="67">
        <f>ROUND(AZ54*L29,2)</f>
        <v>0</v>
      </c>
      <c r="AW54" s="67">
        <f>ROUND(BA54*L30,2)</f>
        <v>0</v>
      </c>
      <c r="AX54" s="67">
        <f>ROUND(BB54*L29,2)</f>
        <v>0</v>
      </c>
      <c r="AY54" s="67">
        <f>ROUND(BC54*L30,2)</f>
        <v>0</v>
      </c>
      <c r="AZ54" s="67">
        <f>ROUND(SUM(AZ55:AZ62),2)</f>
        <v>0</v>
      </c>
      <c r="BA54" s="67">
        <f>ROUND(SUM(BA55:BA62),2)</f>
        <v>0</v>
      </c>
      <c r="BB54" s="67">
        <f>ROUND(SUM(BB55:BB62),2)</f>
        <v>0</v>
      </c>
      <c r="BC54" s="67">
        <f>ROUND(SUM(BC55:BC62),2)</f>
        <v>0</v>
      </c>
      <c r="BD54" s="69">
        <f>ROUND(SUM(BD55:BD62),2)</f>
        <v>0</v>
      </c>
      <c r="BS54" s="70" t="s">
        <v>70</v>
      </c>
      <c r="BT54" s="70" t="s">
        <v>71</v>
      </c>
      <c r="BU54" s="71" t="s">
        <v>72</v>
      </c>
      <c r="BV54" s="70" t="s">
        <v>73</v>
      </c>
      <c r="BW54" s="70" t="s">
        <v>5</v>
      </c>
      <c r="BX54" s="70" t="s">
        <v>74</v>
      </c>
      <c r="CL54" s="70" t="s">
        <v>19</v>
      </c>
    </row>
    <row r="55" spans="1:91" s="6" customFormat="1" ht="16.5" customHeight="1">
      <c r="A55" s="72" t="s">
        <v>75</v>
      </c>
      <c r="B55" s="73"/>
      <c r="C55" s="74"/>
      <c r="D55" s="300" t="s">
        <v>76</v>
      </c>
      <c r="E55" s="300"/>
      <c r="F55" s="300"/>
      <c r="G55" s="300"/>
      <c r="H55" s="300"/>
      <c r="I55" s="75"/>
      <c r="J55" s="300" t="s">
        <v>77</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1">
        <f>'AR - Stavební a konstrukč...'!J30</f>
        <v>0</v>
      </c>
      <c r="AH55" s="302"/>
      <c r="AI55" s="302"/>
      <c r="AJ55" s="302"/>
      <c r="AK55" s="302"/>
      <c r="AL55" s="302"/>
      <c r="AM55" s="302"/>
      <c r="AN55" s="301">
        <f t="shared" si="0"/>
        <v>0</v>
      </c>
      <c r="AO55" s="302"/>
      <c r="AP55" s="302"/>
      <c r="AQ55" s="76" t="s">
        <v>78</v>
      </c>
      <c r="AR55" s="73"/>
      <c r="AS55" s="77">
        <v>0</v>
      </c>
      <c r="AT55" s="78">
        <f t="shared" si="1"/>
        <v>0</v>
      </c>
      <c r="AU55" s="79">
        <f>'AR - Stavební a konstrukč...'!P110</f>
        <v>0</v>
      </c>
      <c r="AV55" s="78">
        <f>'AR - Stavební a konstrukč...'!J33</f>
        <v>0</v>
      </c>
      <c r="AW55" s="78">
        <f>'AR - Stavební a konstrukč...'!J34</f>
        <v>0</v>
      </c>
      <c r="AX55" s="78">
        <f>'AR - Stavební a konstrukč...'!J35</f>
        <v>0</v>
      </c>
      <c r="AY55" s="78">
        <f>'AR - Stavební a konstrukč...'!J36</f>
        <v>0</v>
      </c>
      <c r="AZ55" s="78">
        <f>'AR - Stavební a konstrukč...'!F33</f>
        <v>0</v>
      </c>
      <c r="BA55" s="78">
        <f>'AR - Stavební a konstrukč...'!F34</f>
        <v>0</v>
      </c>
      <c r="BB55" s="78">
        <f>'AR - Stavební a konstrukč...'!F35</f>
        <v>0</v>
      </c>
      <c r="BC55" s="78">
        <f>'AR - Stavební a konstrukč...'!F36</f>
        <v>0</v>
      </c>
      <c r="BD55" s="80">
        <f>'AR - Stavební a konstrukč...'!F37</f>
        <v>0</v>
      </c>
      <c r="BT55" s="81" t="s">
        <v>79</v>
      </c>
      <c r="BV55" s="81" t="s">
        <v>73</v>
      </c>
      <c r="BW55" s="81" t="s">
        <v>80</v>
      </c>
      <c r="BX55" s="81" t="s">
        <v>5</v>
      </c>
      <c r="CL55" s="81" t="s">
        <v>19</v>
      </c>
      <c r="CM55" s="81" t="s">
        <v>81</v>
      </c>
    </row>
    <row r="56" spans="1:91" s="6" customFormat="1" ht="16.5" customHeight="1">
      <c r="A56" s="72" t="s">
        <v>75</v>
      </c>
      <c r="B56" s="73"/>
      <c r="C56" s="74"/>
      <c r="D56" s="300" t="s">
        <v>82</v>
      </c>
      <c r="E56" s="300"/>
      <c r="F56" s="300"/>
      <c r="G56" s="300"/>
      <c r="H56" s="300"/>
      <c r="I56" s="75"/>
      <c r="J56" s="300" t="s">
        <v>83</v>
      </c>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1">
        <f>'ZT - Zdravotně technické ...'!J30</f>
        <v>0</v>
      </c>
      <c r="AH56" s="302"/>
      <c r="AI56" s="302"/>
      <c r="AJ56" s="302"/>
      <c r="AK56" s="302"/>
      <c r="AL56" s="302"/>
      <c r="AM56" s="302"/>
      <c r="AN56" s="301">
        <f t="shared" si="0"/>
        <v>0</v>
      </c>
      <c r="AO56" s="302"/>
      <c r="AP56" s="302"/>
      <c r="AQ56" s="76" t="s">
        <v>78</v>
      </c>
      <c r="AR56" s="73"/>
      <c r="AS56" s="77">
        <v>0</v>
      </c>
      <c r="AT56" s="78">
        <f t="shared" si="1"/>
        <v>0</v>
      </c>
      <c r="AU56" s="79">
        <f>'ZT - Zdravotně technické ...'!P90</f>
        <v>0</v>
      </c>
      <c r="AV56" s="78">
        <f>'ZT - Zdravotně technické ...'!J33</f>
        <v>0</v>
      </c>
      <c r="AW56" s="78">
        <f>'ZT - Zdravotně technické ...'!J34</f>
        <v>0</v>
      </c>
      <c r="AX56" s="78">
        <f>'ZT - Zdravotně technické ...'!J35</f>
        <v>0</v>
      </c>
      <c r="AY56" s="78">
        <f>'ZT - Zdravotně technické ...'!J36</f>
        <v>0</v>
      </c>
      <c r="AZ56" s="78">
        <f>'ZT - Zdravotně technické ...'!F33</f>
        <v>0</v>
      </c>
      <c r="BA56" s="78">
        <f>'ZT - Zdravotně technické ...'!F34</f>
        <v>0</v>
      </c>
      <c r="BB56" s="78">
        <f>'ZT - Zdravotně technické ...'!F35</f>
        <v>0</v>
      </c>
      <c r="BC56" s="78">
        <f>'ZT - Zdravotně technické ...'!F36</f>
        <v>0</v>
      </c>
      <c r="BD56" s="80">
        <f>'ZT - Zdravotně technické ...'!F37</f>
        <v>0</v>
      </c>
      <c r="BT56" s="81" t="s">
        <v>79</v>
      </c>
      <c r="BV56" s="81" t="s">
        <v>73</v>
      </c>
      <c r="BW56" s="81" t="s">
        <v>84</v>
      </c>
      <c r="BX56" s="81" t="s">
        <v>5</v>
      </c>
      <c r="CL56" s="81" t="s">
        <v>19</v>
      </c>
      <c r="CM56" s="81" t="s">
        <v>81</v>
      </c>
    </row>
    <row r="57" spans="1:91" s="6" customFormat="1" ht="16.5" customHeight="1">
      <c r="A57" s="72" t="s">
        <v>75</v>
      </c>
      <c r="B57" s="73"/>
      <c r="C57" s="74"/>
      <c r="D57" s="300" t="s">
        <v>85</v>
      </c>
      <c r="E57" s="300"/>
      <c r="F57" s="300"/>
      <c r="G57" s="300"/>
      <c r="H57" s="300"/>
      <c r="I57" s="75"/>
      <c r="J57" s="300" t="s">
        <v>86</v>
      </c>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1">
        <f>'UT - Zařízení pro vytápěn...'!J30</f>
        <v>0</v>
      </c>
      <c r="AH57" s="302"/>
      <c r="AI57" s="302"/>
      <c r="AJ57" s="302"/>
      <c r="AK57" s="302"/>
      <c r="AL57" s="302"/>
      <c r="AM57" s="302"/>
      <c r="AN57" s="301">
        <f t="shared" si="0"/>
        <v>0</v>
      </c>
      <c r="AO57" s="302"/>
      <c r="AP57" s="302"/>
      <c r="AQ57" s="76" t="s">
        <v>78</v>
      </c>
      <c r="AR57" s="73"/>
      <c r="AS57" s="77">
        <v>0</v>
      </c>
      <c r="AT57" s="78">
        <f t="shared" si="1"/>
        <v>0</v>
      </c>
      <c r="AU57" s="79">
        <f>'UT - Zařízení pro vytápěn...'!P86</f>
        <v>0</v>
      </c>
      <c r="AV57" s="78">
        <f>'UT - Zařízení pro vytápěn...'!J33</f>
        <v>0</v>
      </c>
      <c r="AW57" s="78">
        <f>'UT - Zařízení pro vytápěn...'!J34</f>
        <v>0</v>
      </c>
      <c r="AX57" s="78">
        <f>'UT - Zařízení pro vytápěn...'!J35</f>
        <v>0</v>
      </c>
      <c r="AY57" s="78">
        <f>'UT - Zařízení pro vytápěn...'!J36</f>
        <v>0</v>
      </c>
      <c r="AZ57" s="78">
        <f>'UT - Zařízení pro vytápěn...'!F33</f>
        <v>0</v>
      </c>
      <c r="BA57" s="78">
        <f>'UT - Zařízení pro vytápěn...'!F34</f>
        <v>0</v>
      </c>
      <c r="BB57" s="78">
        <f>'UT - Zařízení pro vytápěn...'!F35</f>
        <v>0</v>
      </c>
      <c r="BC57" s="78">
        <f>'UT - Zařízení pro vytápěn...'!F36</f>
        <v>0</v>
      </c>
      <c r="BD57" s="80">
        <f>'UT - Zařízení pro vytápěn...'!F37</f>
        <v>0</v>
      </c>
      <c r="BT57" s="81" t="s">
        <v>79</v>
      </c>
      <c r="BV57" s="81" t="s">
        <v>73</v>
      </c>
      <c r="BW57" s="81" t="s">
        <v>87</v>
      </c>
      <c r="BX57" s="81" t="s">
        <v>5</v>
      </c>
      <c r="CL57" s="81" t="s">
        <v>19</v>
      </c>
      <c r="CM57" s="81" t="s">
        <v>81</v>
      </c>
    </row>
    <row r="58" spans="1:91" s="6" customFormat="1" ht="16.5" customHeight="1">
      <c r="A58" s="72" t="s">
        <v>75</v>
      </c>
      <c r="B58" s="73"/>
      <c r="C58" s="74"/>
      <c r="D58" s="300" t="s">
        <v>88</v>
      </c>
      <c r="E58" s="300"/>
      <c r="F58" s="300"/>
      <c r="G58" s="300"/>
      <c r="H58" s="300"/>
      <c r="I58" s="75"/>
      <c r="J58" s="300" t="s">
        <v>89</v>
      </c>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1">
        <f>'PL - Plynová zařízení'!J30</f>
        <v>0</v>
      </c>
      <c r="AH58" s="302"/>
      <c r="AI58" s="302"/>
      <c r="AJ58" s="302"/>
      <c r="AK58" s="302"/>
      <c r="AL58" s="302"/>
      <c r="AM58" s="302"/>
      <c r="AN58" s="301">
        <f t="shared" si="0"/>
        <v>0</v>
      </c>
      <c r="AO58" s="302"/>
      <c r="AP58" s="302"/>
      <c r="AQ58" s="76" t="s">
        <v>78</v>
      </c>
      <c r="AR58" s="73"/>
      <c r="AS58" s="77">
        <v>0</v>
      </c>
      <c r="AT58" s="78">
        <f t="shared" si="1"/>
        <v>0</v>
      </c>
      <c r="AU58" s="79">
        <f>'PL - Plynová zařízení'!P83</f>
        <v>0</v>
      </c>
      <c r="AV58" s="78">
        <f>'PL - Plynová zařízení'!J33</f>
        <v>0</v>
      </c>
      <c r="AW58" s="78">
        <f>'PL - Plynová zařízení'!J34</f>
        <v>0</v>
      </c>
      <c r="AX58" s="78">
        <f>'PL - Plynová zařízení'!J35</f>
        <v>0</v>
      </c>
      <c r="AY58" s="78">
        <f>'PL - Plynová zařízení'!J36</f>
        <v>0</v>
      </c>
      <c r="AZ58" s="78">
        <f>'PL - Plynová zařízení'!F33</f>
        <v>0</v>
      </c>
      <c r="BA58" s="78">
        <f>'PL - Plynová zařízení'!F34</f>
        <v>0</v>
      </c>
      <c r="BB58" s="78">
        <f>'PL - Plynová zařízení'!F35</f>
        <v>0</v>
      </c>
      <c r="BC58" s="78">
        <f>'PL - Plynová zařízení'!F36</f>
        <v>0</v>
      </c>
      <c r="BD58" s="80">
        <f>'PL - Plynová zařízení'!F37</f>
        <v>0</v>
      </c>
      <c r="BT58" s="81" t="s">
        <v>79</v>
      </c>
      <c r="BV58" s="81" t="s">
        <v>73</v>
      </c>
      <c r="BW58" s="81" t="s">
        <v>90</v>
      </c>
      <c r="BX58" s="81" t="s">
        <v>5</v>
      </c>
      <c r="CL58" s="81" t="s">
        <v>19</v>
      </c>
      <c r="CM58" s="81" t="s">
        <v>81</v>
      </c>
    </row>
    <row r="59" spans="1:91" s="6" customFormat="1" ht="16.5" customHeight="1">
      <c r="A59" s="72" t="s">
        <v>75</v>
      </c>
      <c r="B59" s="73"/>
      <c r="C59" s="74"/>
      <c r="D59" s="300" t="s">
        <v>91</v>
      </c>
      <c r="E59" s="300"/>
      <c r="F59" s="300"/>
      <c r="G59" s="300"/>
      <c r="H59" s="300"/>
      <c r="I59" s="75"/>
      <c r="J59" s="300" t="s">
        <v>92</v>
      </c>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1">
        <f>'EL - Elektroinstalace'!J30</f>
        <v>0</v>
      </c>
      <c r="AH59" s="302"/>
      <c r="AI59" s="302"/>
      <c r="AJ59" s="302"/>
      <c r="AK59" s="302"/>
      <c r="AL59" s="302"/>
      <c r="AM59" s="302"/>
      <c r="AN59" s="301">
        <f t="shared" si="0"/>
        <v>0</v>
      </c>
      <c r="AO59" s="302"/>
      <c r="AP59" s="302"/>
      <c r="AQ59" s="76" t="s">
        <v>78</v>
      </c>
      <c r="AR59" s="73"/>
      <c r="AS59" s="77">
        <v>0</v>
      </c>
      <c r="AT59" s="78">
        <f t="shared" si="1"/>
        <v>0</v>
      </c>
      <c r="AU59" s="79">
        <f>'EL - Elektroinstalace'!P83</f>
        <v>0</v>
      </c>
      <c r="AV59" s="78">
        <f>'EL - Elektroinstalace'!J33</f>
        <v>0</v>
      </c>
      <c r="AW59" s="78">
        <f>'EL - Elektroinstalace'!J34</f>
        <v>0</v>
      </c>
      <c r="AX59" s="78">
        <f>'EL - Elektroinstalace'!J35</f>
        <v>0</v>
      </c>
      <c r="AY59" s="78">
        <f>'EL - Elektroinstalace'!J36</f>
        <v>0</v>
      </c>
      <c r="AZ59" s="78">
        <f>'EL - Elektroinstalace'!F33</f>
        <v>0</v>
      </c>
      <c r="BA59" s="78">
        <f>'EL - Elektroinstalace'!F34</f>
        <v>0</v>
      </c>
      <c r="BB59" s="78">
        <f>'EL - Elektroinstalace'!F35</f>
        <v>0</v>
      </c>
      <c r="BC59" s="78">
        <f>'EL - Elektroinstalace'!F36</f>
        <v>0</v>
      </c>
      <c r="BD59" s="80">
        <f>'EL - Elektroinstalace'!F37</f>
        <v>0</v>
      </c>
      <c r="BT59" s="81" t="s">
        <v>79</v>
      </c>
      <c r="BV59" s="81" t="s">
        <v>73</v>
      </c>
      <c r="BW59" s="81" t="s">
        <v>93</v>
      </c>
      <c r="BX59" s="81" t="s">
        <v>5</v>
      </c>
      <c r="CL59" s="81" t="s">
        <v>19</v>
      </c>
      <c r="CM59" s="81" t="s">
        <v>81</v>
      </c>
    </row>
    <row r="60" spans="1:91" s="6" customFormat="1" ht="16.5" customHeight="1">
      <c r="A60" s="72" t="s">
        <v>75</v>
      </c>
      <c r="B60" s="73"/>
      <c r="C60" s="74"/>
      <c r="D60" s="300" t="s">
        <v>94</v>
      </c>
      <c r="E60" s="300"/>
      <c r="F60" s="300"/>
      <c r="G60" s="300"/>
      <c r="H60" s="300"/>
      <c r="I60" s="75"/>
      <c r="J60" s="300" t="s">
        <v>95</v>
      </c>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1">
        <f>'VZT - Vzduchotechnika'!J30</f>
        <v>0</v>
      </c>
      <c r="AH60" s="302"/>
      <c r="AI60" s="302"/>
      <c r="AJ60" s="302"/>
      <c r="AK60" s="302"/>
      <c r="AL60" s="302"/>
      <c r="AM60" s="302"/>
      <c r="AN60" s="301">
        <f t="shared" si="0"/>
        <v>0</v>
      </c>
      <c r="AO60" s="302"/>
      <c r="AP60" s="302"/>
      <c r="AQ60" s="76" t="s">
        <v>78</v>
      </c>
      <c r="AR60" s="73"/>
      <c r="AS60" s="77">
        <v>0</v>
      </c>
      <c r="AT60" s="78">
        <f t="shared" si="1"/>
        <v>0</v>
      </c>
      <c r="AU60" s="79">
        <f>'VZT - Vzduchotechnika'!P85</f>
        <v>0</v>
      </c>
      <c r="AV60" s="78">
        <f>'VZT - Vzduchotechnika'!J33</f>
        <v>0</v>
      </c>
      <c r="AW60" s="78">
        <f>'VZT - Vzduchotechnika'!J34</f>
        <v>0</v>
      </c>
      <c r="AX60" s="78">
        <f>'VZT - Vzduchotechnika'!J35</f>
        <v>0</v>
      </c>
      <c r="AY60" s="78">
        <f>'VZT - Vzduchotechnika'!J36</f>
        <v>0</v>
      </c>
      <c r="AZ60" s="78">
        <f>'VZT - Vzduchotechnika'!F33</f>
        <v>0</v>
      </c>
      <c r="BA60" s="78">
        <f>'VZT - Vzduchotechnika'!F34</f>
        <v>0</v>
      </c>
      <c r="BB60" s="78">
        <f>'VZT - Vzduchotechnika'!F35</f>
        <v>0</v>
      </c>
      <c r="BC60" s="78">
        <f>'VZT - Vzduchotechnika'!F36</f>
        <v>0</v>
      </c>
      <c r="BD60" s="80">
        <f>'VZT - Vzduchotechnika'!F37</f>
        <v>0</v>
      </c>
      <c r="BT60" s="81" t="s">
        <v>79</v>
      </c>
      <c r="BV60" s="81" t="s">
        <v>73</v>
      </c>
      <c r="BW60" s="81" t="s">
        <v>96</v>
      </c>
      <c r="BX60" s="81" t="s">
        <v>5</v>
      </c>
      <c r="CL60" s="81" t="s">
        <v>19</v>
      </c>
      <c r="CM60" s="81" t="s">
        <v>81</v>
      </c>
    </row>
    <row r="61" spans="1:91" s="6" customFormat="1" ht="16.5" customHeight="1">
      <c r="A61" s="72" t="s">
        <v>75</v>
      </c>
      <c r="B61" s="73"/>
      <c r="C61" s="74"/>
      <c r="D61" s="300" t="s">
        <v>97</v>
      </c>
      <c r="E61" s="300"/>
      <c r="F61" s="300"/>
      <c r="G61" s="300"/>
      <c r="H61" s="300"/>
      <c r="I61" s="75"/>
      <c r="J61" s="300" t="s">
        <v>98</v>
      </c>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1">
        <f>'VK - Vnější rozvody vody ...'!J30</f>
        <v>0</v>
      </c>
      <c r="AH61" s="302"/>
      <c r="AI61" s="302"/>
      <c r="AJ61" s="302"/>
      <c r="AK61" s="302"/>
      <c r="AL61" s="302"/>
      <c r="AM61" s="302"/>
      <c r="AN61" s="301">
        <f t="shared" si="0"/>
        <v>0</v>
      </c>
      <c r="AO61" s="302"/>
      <c r="AP61" s="302"/>
      <c r="AQ61" s="76" t="s">
        <v>78</v>
      </c>
      <c r="AR61" s="73"/>
      <c r="AS61" s="77">
        <v>0</v>
      </c>
      <c r="AT61" s="78">
        <f t="shared" si="1"/>
        <v>0</v>
      </c>
      <c r="AU61" s="79">
        <f>'VK - Vnější rozvody vody ...'!P85</f>
        <v>0</v>
      </c>
      <c r="AV61" s="78">
        <f>'VK - Vnější rozvody vody ...'!J33</f>
        <v>0</v>
      </c>
      <c r="AW61" s="78">
        <f>'VK - Vnější rozvody vody ...'!J34</f>
        <v>0</v>
      </c>
      <c r="AX61" s="78">
        <f>'VK - Vnější rozvody vody ...'!J35</f>
        <v>0</v>
      </c>
      <c r="AY61" s="78">
        <f>'VK - Vnější rozvody vody ...'!J36</f>
        <v>0</v>
      </c>
      <c r="AZ61" s="78">
        <f>'VK - Vnější rozvody vody ...'!F33</f>
        <v>0</v>
      </c>
      <c r="BA61" s="78">
        <f>'VK - Vnější rozvody vody ...'!F34</f>
        <v>0</v>
      </c>
      <c r="BB61" s="78">
        <f>'VK - Vnější rozvody vody ...'!F35</f>
        <v>0</v>
      </c>
      <c r="BC61" s="78">
        <f>'VK - Vnější rozvody vody ...'!F36</f>
        <v>0</v>
      </c>
      <c r="BD61" s="80">
        <f>'VK - Vnější rozvody vody ...'!F37</f>
        <v>0</v>
      </c>
      <c r="BT61" s="81" t="s">
        <v>79</v>
      </c>
      <c r="BV61" s="81" t="s">
        <v>73</v>
      </c>
      <c r="BW61" s="81" t="s">
        <v>99</v>
      </c>
      <c r="BX61" s="81" t="s">
        <v>5</v>
      </c>
      <c r="CL61" s="81" t="s">
        <v>19</v>
      </c>
      <c r="CM61" s="81" t="s">
        <v>81</v>
      </c>
    </row>
    <row r="62" spans="1:91" s="6" customFormat="1" ht="16.5" customHeight="1">
      <c r="A62" s="72" t="s">
        <v>75</v>
      </c>
      <c r="B62" s="73"/>
      <c r="C62" s="74"/>
      <c r="D62" s="300" t="s">
        <v>100</v>
      </c>
      <c r="E62" s="300"/>
      <c r="F62" s="300"/>
      <c r="G62" s="300"/>
      <c r="H62" s="300"/>
      <c r="I62" s="75"/>
      <c r="J62" s="300" t="s">
        <v>101</v>
      </c>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1">
        <f>'VON - Vedlejší a ostatní ...'!J30</f>
        <v>0</v>
      </c>
      <c r="AH62" s="302"/>
      <c r="AI62" s="302"/>
      <c r="AJ62" s="302"/>
      <c r="AK62" s="302"/>
      <c r="AL62" s="302"/>
      <c r="AM62" s="302"/>
      <c r="AN62" s="301">
        <f t="shared" si="0"/>
        <v>0</v>
      </c>
      <c r="AO62" s="302"/>
      <c r="AP62" s="302"/>
      <c r="AQ62" s="76" t="s">
        <v>100</v>
      </c>
      <c r="AR62" s="73"/>
      <c r="AS62" s="82">
        <v>0</v>
      </c>
      <c r="AT62" s="83">
        <f t="shared" si="1"/>
        <v>0</v>
      </c>
      <c r="AU62" s="84">
        <f>'VON - Vedlejší a ostatní ...'!P85</f>
        <v>0</v>
      </c>
      <c r="AV62" s="83">
        <f>'VON - Vedlejší a ostatní ...'!J33</f>
        <v>0</v>
      </c>
      <c r="AW62" s="83">
        <f>'VON - Vedlejší a ostatní ...'!J34</f>
        <v>0</v>
      </c>
      <c r="AX62" s="83">
        <f>'VON - Vedlejší a ostatní ...'!J35</f>
        <v>0</v>
      </c>
      <c r="AY62" s="83">
        <f>'VON - Vedlejší a ostatní ...'!J36</f>
        <v>0</v>
      </c>
      <c r="AZ62" s="83">
        <f>'VON - Vedlejší a ostatní ...'!F33</f>
        <v>0</v>
      </c>
      <c r="BA62" s="83">
        <f>'VON - Vedlejší a ostatní ...'!F34</f>
        <v>0</v>
      </c>
      <c r="BB62" s="83">
        <f>'VON - Vedlejší a ostatní ...'!F35</f>
        <v>0</v>
      </c>
      <c r="BC62" s="83">
        <f>'VON - Vedlejší a ostatní ...'!F36</f>
        <v>0</v>
      </c>
      <c r="BD62" s="85">
        <f>'VON - Vedlejší a ostatní ...'!F37</f>
        <v>0</v>
      </c>
      <c r="BT62" s="81" t="s">
        <v>79</v>
      </c>
      <c r="BV62" s="81" t="s">
        <v>73</v>
      </c>
      <c r="BW62" s="81" t="s">
        <v>102</v>
      </c>
      <c r="BX62" s="81" t="s">
        <v>5</v>
      </c>
      <c r="CL62" s="81" t="s">
        <v>19</v>
      </c>
      <c r="CM62" s="81" t="s">
        <v>81</v>
      </c>
    </row>
    <row r="63" spans="1:91" s="1" customFormat="1" ht="30" customHeight="1">
      <c r="B63" s="33"/>
      <c r="AR63" s="33"/>
    </row>
    <row r="64" spans="1:91" s="1" customFormat="1" ht="6.95"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33"/>
    </row>
  </sheetData>
  <sheetProtection algorithmName="SHA-512" hashValue="Dt4qcQc5URkJoJaXLYr8Ms5XM/o0w5LoG3FOKCNdJH1F9DVFBL44Wgg+5wHVOKnc65/JFWM2YMBlTUH8zyZFvA==" saltValue="qU7u/VSVo4dYP22c26DPzKyF6Cn9C+IjWuu80SIhPG672vbIYYGJjmvqknMst9utPxGDDWhrXI4Vh5dXJw2Lew=="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AR - Stavební a konstrukč...'!C2" display="/" xr:uid="{00000000-0004-0000-0000-000000000000}"/>
    <hyperlink ref="A56" location="'ZT - Zdravotně technické ...'!C2" display="/" xr:uid="{00000000-0004-0000-0000-000001000000}"/>
    <hyperlink ref="A57" location="'UT - Zařízení pro vytápěn...'!C2" display="/" xr:uid="{00000000-0004-0000-0000-000002000000}"/>
    <hyperlink ref="A58" location="'PL - Plynová zařízení'!C2" display="/" xr:uid="{00000000-0004-0000-0000-000003000000}"/>
    <hyperlink ref="A59" location="'EL - Elektroinstalace'!C2" display="/" xr:uid="{00000000-0004-0000-0000-000004000000}"/>
    <hyperlink ref="A60" location="'VZT - Vzduchotechnika'!C2" display="/" xr:uid="{00000000-0004-0000-0000-000005000000}"/>
    <hyperlink ref="A61" location="'VK - Vnější rozvody vody ...'!C2" display="/" xr:uid="{00000000-0004-0000-0000-000006000000}"/>
    <hyperlink ref="A62" location="'VON - Vedlejší a ostatní ...'!C2" display="/" xr:uid="{00000000-0004-0000-0000-00000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9"/>
      <c r="M2" s="309"/>
      <c r="N2" s="309"/>
      <c r="O2" s="309"/>
      <c r="P2" s="309"/>
      <c r="Q2" s="309"/>
      <c r="R2" s="309"/>
      <c r="S2" s="309"/>
      <c r="T2" s="309"/>
      <c r="U2" s="309"/>
      <c r="V2" s="309"/>
      <c r="AT2" s="18" t="s">
        <v>80</v>
      </c>
      <c r="AZ2" s="86" t="s">
        <v>103</v>
      </c>
      <c r="BA2" s="86" t="s">
        <v>104</v>
      </c>
      <c r="BB2" s="86" t="s">
        <v>19</v>
      </c>
      <c r="BC2" s="86" t="s">
        <v>105</v>
      </c>
      <c r="BD2" s="86" t="s">
        <v>81</v>
      </c>
    </row>
    <row r="3" spans="2:56" ht="6.95" customHeight="1">
      <c r="B3" s="19"/>
      <c r="C3" s="20"/>
      <c r="D3" s="20"/>
      <c r="E3" s="20"/>
      <c r="F3" s="20"/>
      <c r="G3" s="20"/>
      <c r="H3" s="20"/>
      <c r="I3" s="20"/>
      <c r="J3" s="20"/>
      <c r="K3" s="20"/>
      <c r="L3" s="21"/>
      <c r="AT3" s="18" t="s">
        <v>81</v>
      </c>
      <c r="AZ3" s="86" t="s">
        <v>106</v>
      </c>
      <c r="BA3" s="86" t="s">
        <v>107</v>
      </c>
      <c r="BB3" s="86" t="s">
        <v>19</v>
      </c>
      <c r="BC3" s="86" t="s">
        <v>108</v>
      </c>
      <c r="BD3" s="86" t="s">
        <v>81</v>
      </c>
    </row>
    <row r="4" spans="2:56" ht="24.95" customHeight="1">
      <c r="B4" s="21"/>
      <c r="D4" s="22" t="s">
        <v>109</v>
      </c>
      <c r="L4" s="21"/>
      <c r="M4" s="87" t="s">
        <v>10</v>
      </c>
      <c r="AT4" s="18" t="s">
        <v>4</v>
      </c>
      <c r="AZ4" s="86" t="s">
        <v>110</v>
      </c>
      <c r="BA4" s="86" t="s">
        <v>111</v>
      </c>
      <c r="BB4" s="86" t="s">
        <v>19</v>
      </c>
      <c r="BC4" s="86" t="s">
        <v>112</v>
      </c>
      <c r="BD4" s="86" t="s">
        <v>81</v>
      </c>
    </row>
    <row r="5" spans="2:56" ht="6.95" customHeight="1">
      <c r="B5" s="21"/>
      <c r="L5" s="21"/>
      <c r="AZ5" s="86" t="s">
        <v>113</v>
      </c>
      <c r="BA5" s="86" t="s">
        <v>114</v>
      </c>
      <c r="BB5" s="86" t="s">
        <v>19</v>
      </c>
      <c r="BC5" s="86" t="s">
        <v>115</v>
      </c>
      <c r="BD5" s="86" t="s">
        <v>81</v>
      </c>
    </row>
    <row r="6" spans="2:56" ht="12" customHeight="1">
      <c r="B6" s="21"/>
      <c r="D6" s="28" t="s">
        <v>16</v>
      </c>
      <c r="L6" s="21"/>
      <c r="AZ6" s="86" t="s">
        <v>116</v>
      </c>
      <c r="BA6" s="86" t="s">
        <v>117</v>
      </c>
      <c r="BB6" s="86" t="s">
        <v>19</v>
      </c>
      <c r="BC6" s="86" t="s">
        <v>118</v>
      </c>
      <c r="BD6" s="86" t="s">
        <v>81</v>
      </c>
    </row>
    <row r="7" spans="2:56" ht="26.25" customHeight="1">
      <c r="B7" s="21"/>
      <c r="E7" s="324" t="str">
        <f>'Rekapitulace stavby'!K6</f>
        <v>Odstranění havarijního stavu, rekonstrukce a zajištění energ. úspor objektu Tylův dům</v>
      </c>
      <c r="F7" s="325"/>
      <c r="G7" s="325"/>
      <c r="H7" s="325"/>
      <c r="L7" s="21"/>
      <c r="AZ7" s="86" t="s">
        <v>119</v>
      </c>
      <c r="BA7" s="86" t="s">
        <v>120</v>
      </c>
      <c r="BB7" s="86" t="s">
        <v>19</v>
      </c>
      <c r="BC7" s="86" t="s">
        <v>121</v>
      </c>
      <c r="BD7" s="86" t="s">
        <v>81</v>
      </c>
    </row>
    <row r="8" spans="2:56" s="1" customFormat="1" ht="12" customHeight="1">
      <c r="B8" s="33"/>
      <c r="D8" s="28" t="s">
        <v>122</v>
      </c>
      <c r="L8" s="33"/>
      <c r="AZ8" s="86" t="s">
        <v>123</v>
      </c>
      <c r="BA8" s="86" t="s">
        <v>124</v>
      </c>
      <c r="BB8" s="86" t="s">
        <v>19</v>
      </c>
      <c r="BC8" s="86" t="s">
        <v>125</v>
      </c>
      <c r="BD8" s="86" t="s">
        <v>81</v>
      </c>
    </row>
    <row r="9" spans="2:56" s="1" customFormat="1" ht="16.5" customHeight="1">
      <c r="B9" s="33"/>
      <c r="E9" s="287" t="s">
        <v>126</v>
      </c>
      <c r="F9" s="326"/>
      <c r="G9" s="326"/>
      <c r="H9" s="326"/>
      <c r="L9" s="33"/>
      <c r="AZ9" s="86" t="s">
        <v>127</v>
      </c>
      <c r="BA9" s="86" t="s">
        <v>128</v>
      </c>
      <c r="BB9" s="86" t="s">
        <v>19</v>
      </c>
      <c r="BC9" s="86" t="s">
        <v>129</v>
      </c>
      <c r="BD9" s="86" t="s">
        <v>81</v>
      </c>
    </row>
    <row r="10" spans="2:56" s="1" customFormat="1" ht="11.25">
      <c r="B10" s="33"/>
      <c r="L10" s="33"/>
      <c r="AZ10" s="86" t="s">
        <v>130</v>
      </c>
      <c r="BA10" s="86" t="s">
        <v>131</v>
      </c>
      <c r="BB10" s="86" t="s">
        <v>19</v>
      </c>
      <c r="BC10" s="86" t="s">
        <v>132</v>
      </c>
      <c r="BD10" s="86" t="s">
        <v>81</v>
      </c>
    </row>
    <row r="11" spans="2:56" s="1" customFormat="1" ht="12" customHeight="1">
      <c r="B11" s="33"/>
      <c r="D11" s="28" t="s">
        <v>18</v>
      </c>
      <c r="F11" s="26" t="s">
        <v>19</v>
      </c>
      <c r="I11" s="28" t="s">
        <v>20</v>
      </c>
      <c r="J11" s="26" t="s">
        <v>19</v>
      </c>
      <c r="L11" s="33"/>
      <c r="AZ11" s="86" t="s">
        <v>133</v>
      </c>
      <c r="BA11" s="86" t="s">
        <v>134</v>
      </c>
      <c r="BB11" s="86" t="s">
        <v>19</v>
      </c>
      <c r="BC11" s="86" t="s">
        <v>135</v>
      </c>
      <c r="BD11" s="86" t="s">
        <v>81</v>
      </c>
    </row>
    <row r="12" spans="2:56" s="1" customFormat="1" ht="12" customHeight="1">
      <c r="B12" s="33"/>
      <c r="D12" s="28" t="s">
        <v>21</v>
      </c>
      <c r="F12" s="26" t="s">
        <v>22</v>
      </c>
      <c r="I12" s="28" t="s">
        <v>23</v>
      </c>
      <c r="J12" s="50" t="str">
        <f>'Rekapitulace stavby'!AN8</f>
        <v>Vyplň údaj</v>
      </c>
      <c r="L12" s="33"/>
      <c r="AZ12" s="86" t="s">
        <v>136</v>
      </c>
      <c r="BA12" s="86" t="s">
        <v>137</v>
      </c>
      <c r="BB12" s="86" t="s">
        <v>19</v>
      </c>
      <c r="BC12" s="86" t="s">
        <v>138</v>
      </c>
      <c r="BD12" s="86" t="s">
        <v>81</v>
      </c>
    </row>
    <row r="13" spans="2:56" s="1" customFormat="1" ht="10.9" customHeight="1">
      <c r="B13" s="33"/>
      <c r="L13" s="33"/>
      <c r="AZ13" s="86" t="s">
        <v>139</v>
      </c>
      <c r="BA13" s="86" t="s">
        <v>140</v>
      </c>
      <c r="BB13" s="86" t="s">
        <v>19</v>
      </c>
      <c r="BC13" s="86" t="s">
        <v>141</v>
      </c>
      <c r="BD13" s="86" t="s">
        <v>81</v>
      </c>
    </row>
    <row r="14" spans="2:56" s="1" customFormat="1" ht="12" customHeight="1">
      <c r="B14" s="33"/>
      <c r="D14" s="28" t="s">
        <v>24</v>
      </c>
      <c r="I14" s="28" t="s">
        <v>25</v>
      </c>
      <c r="J14" s="26" t="s">
        <v>19</v>
      </c>
      <c r="L14" s="33"/>
      <c r="AZ14" s="86" t="s">
        <v>142</v>
      </c>
      <c r="BA14" s="86" t="s">
        <v>143</v>
      </c>
      <c r="BB14" s="86" t="s">
        <v>19</v>
      </c>
      <c r="BC14" s="86" t="s">
        <v>144</v>
      </c>
      <c r="BD14" s="86" t="s">
        <v>81</v>
      </c>
    </row>
    <row r="15" spans="2:56" s="1" customFormat="1" ht="18" customHeight="1">
      <c r="B15" s="33"/>
      <c r="E15" s="26" t="s">
        <v>26</v>
      </c>
      <c r="I15" s="28" t="s">
        <v>27</v>
      </c>
      <c r="J15" s="26" t="s">
        <v>19</v>
      </c>
      <c r="L15" s="33"/>
      <c r="AZ15" s="86" t="s">
        <v>145</v>
      </c>
      <c r="BA15" s="86" t="s">
        <v>146</v>
      </c>
      <c r="BB15" s="86" t="s">
        <v>19</v>
      </c>
      <c r="BC15" s="86" t="s">
        <v>147</v>
      </c>
      <c r="BD15" s="86" t="s">
        <v>81</v>
      </c>
    </row>
    <row r="16" spans="2:56" s="1" customFormat="1" ht="6.95" customHeight="1">
      <c r="B16" s="33"/>
      <c r="L16" s="33"/>
      <c r="AZ16" s="86" t="s">
        <v>148</v>
      </c>
      <c r="BA16" s="86" t="s">
        <v>149</v>
      </c>
      <c r="BB16" s="86" t="s">
        <v>19</v>
      </c>
      <c r="BC16" s="86" t="s">
        <v>150</v>
      </c>
      <c r="BD16" s="86" t="s">
        <v>81</v>
      </c>
    </row>
    <row r="17" spans="2:56" s="1" customFormat="1" ht="12" customHeight="1">
      <c r="B17" s="33"/>
      <c r="D17" s="28" t="s">
        <v>28</v>
      </c>
      <c r="I17" s="28" t="s">
        <v>25</v>
      </c>
      <c r="J17" s="29" t="str">
        <f>'Rekapitulace stavby'!AN13</f>
        <v>Vyplň údaj</v>
      </c>
      <c r="L17" s="33"/>
      <c r="AZ17" s="86" t="s">
        <v>151</v>
      </c>
      <c r="BA17" s="86" t="s">
        <v>152</v>
      </c>
      <c r="BB17" s="86" t="s">
        <v>19</v>
      </c>
      <c r="BC17" s="86" t="s">
        <v>153</v>
      </c>
      <c r="BD17" s="86" t="s">
        <v>81</v>
      </c>
    </row>
    <row r="18" spans="2:56" s="1" customFormat="1" ht="18" customHeight="1">
      <c r="B18" s="33"/>
      <c r="E18" s="327" t="str">
        <f>'Rekapitulace stavby'!E14</f>
        <v>Vyplň údaj</v>
      </c>
      <c r="F18" s="308"/>
      <c r="G18" s="308"/>
      <c r="H18" s="308"/>
      <c r="I18" s="28" t="s">
        <v>27</v>
      </c>
      <c r="J18" s="29" t="str">
        <f>'Rekapitulace stavby'!AN14</f>
        <v>Vyplň údaj</v>
      </c>
      <c r="L18" s="33"/>
      <c r="AZ18" s="86" t="s">
        <v>154</v>
      </c>
      <c r="BA18" s="86" t="s">
        <v>155</v>
      </c>
      <c r="BB18" s="86" t="s">
        <v>19</v>
      </c>
      <c r="BC18" s="86" t="s">
        <v>156</v>
      </c>
      <c r="BD18" s="86" t="s">
        <v>81</v>
      </c>
    </row>
    <row r="19" spans="2:56" s="1" customFormat="1" ht="6.95" customHeight="1">
      <c r="B19" s="33"/>
      <c r="L19" s="33"/>
      <c r="AZ19" s="86" t="s">
        <v>157</v>
      </c>
      <c r="BA19" s="86" t="s">
        <v>158</v>
      </c>
      <c r="BB19" s="86" t="s">
        <v>19</v>
      </c>
      <c r="BC19" s="86" t="s">
        <v>159</v>
      </c>
      <c r="BD19" s="86" t="s">
        <v>81</v>
      </c>
    </row>
    <row r="20" spans="2:56" s="1" customFormat="1" ht="12" customHeight="1">
      <c r="B20" s="33"/>
      <c r="D20" s="28" t="s">
        <v>30</v>
      </c>
      <c r="I20" s="28" t="s">
        <v>25</v>
      </c>
      <c r="J20" s="26" t="s">
        <v>19</v>
      </c>
      <c r="L20" s="33"/>
      <c r="AZ20" s="86" t="s">
        <v>160</v>
      </c>
      <c r="BA20" s="86" t="s">
        <v>161</v>
      </c>
      <c r="BB20" s="86" t="s">
        <v>19</v>
      </c>
      <c r="BC20" s="86" t="s">
        <v>162</v>
      </c>
      <c r="BD20" s="86" t="s">
        <v>81</v>
      </c>
    </row>
    <row r="21" spans="2:56" s="1" customFormat="1" ht="18" customHeight="1">
      <c r="B21" s="33"/>
      <c r="E21" s="26" t="s">
        <v>31</v>
      </c>
      <c r="I21" s="28" t="s">
        <v>27</v>
      </c>
      <c r="J21" s="26" t="s">
        <v>19</v>
      </c>
      <c r="L21" s="33"/>
      <c r="AZ21" s="86" t="s">
        <v>163</v>
      </c>
      <c r="BA21" s="86" t="s">
        <v>164</v>
      </c>
      <c r="BB21" s="86" t="s">
        <v>19</v>
      </c>
      <c r="BC21" s="86" t="s">
        <v>165</v>
      </c>
      <c r="BD21" s="86" t="s">
        <v>81</v>
      </c>
    </row>
    <row r="22" spans="2:56" s="1" customFormat="1" ht="6.95" customHeight="1">
      <c r="B22" s="33"/>
      <c r="L22" s="33"/>
    </row>
    <row r="23" spans="2:56" s="1" customFormat="1" ht="12" customHeight="1">
      <c r="B23" s="33"/>
      <c r="D23" s="28" t="s">
        <v>33</v>
      </c>
      <c r="I23" s="28" t="s">
        <v>25</v>
      </c>
      <c r="J23" s="26" t="str">
        <f>IF('Rekapitulace stavby'!AN19="","",'Rekapitulace stavby'!AN19)</f>
        <v/>
      </c>
      <c r="L23" s="33"/>
    </row>
    <row r="24" spans="2:56" s="1" customFormat="1" ht="18" customHeight="1">
      <c r="B24" s="33"/>
      <c r="E24" s="26" t="str">
        <f>IF('Rekapitulace stavby'!E20="","",'Rekapitulace stavby'!E20)</f>
        <v xml:space="preserve">  </v>
      </c>
      <c r="I24" s="28" t="s">
        <v>27</v>
      </c>
      <c r="J24" s="26" t="str">
        <f>IF('Rekapitulace stavby'!AN20="","",'Rekapitulace stavby'!AN20)</f>
        <v/>
      </c>
      <c r="L24" s="33"/>
    </row>
    <row r="25" spans="2:56" s="1" customFormat="1" ht="6.95" customHeight="1">
      <c r="B25" s="33"/>
      <c r="L25" s="33"/>
    </row>
    <row r="26" spans="2:56" s="1" customFormat="1" ht="12" customHeight="1">
      <c r="B26" s="33"/>
      <c r="D26" s="28" t="s">
        <v>35</v>
      </c>
      <c r="L26" s="33"/>
    </row>
    <row r="27" spans="2:56" s="7" customFormat="1" ht="71.25" customHeight="1">
      <c r="B27" s="88"/>
      <c r="E27" s="313" t="s">
        <v>36</v>
      </c>
      <c r="F27" s="313"/>
      <c r="G27" s="313"/>
      <c r="H27" s="313"/>
      <c r="L27" s="88"/>
    </row>
    <row r="28" spans="2:56" s="1" customFormat="1" ht="6.95" customHeight="1">
      <c r="B28" s="33"/>
      <c r="L28" s="33"/>
    </row>
    <row r="29" spans="2:56" s="1" customFormat="1" ht="6.95" customHeight="1">
      <c r="B29" s="33"/>
      <c r="D29" s="51"/>
      <c r="E29" s="51"/>
      <c r="F29" s="51"/>
      <c r="G29" s="51"/>
      <c r="H29" s="51"/>
      <c r="I29" s="51"/>
      <c r="J29" s="51"/>
      <c r="K29" s="51"/>
      <c r="L29" s="33"/>
    </row>
    <row r="30" spans="2:56" s="1" customFormat="1" ht="25.35" customHeight="1">
      <c r="B30" s="33"/>
      <c r="D30" s="89" t="s">
        <v>37</v>
      </c>
      <c r="J30" s="64">
        <f>ROUND(J110, 2)</f>
        <v>0</v>
      </c>
      <c r="L30" s="33"/>
    </row>
    <row r="31" spans="2:56" s="1" customFormat="1" ht="6.95" customHeight="1">
      <c r="B31" s="33"/>
      <c r="D31" s="51"/>
      <c r="E31" s="51"/>
      <c r="F31" s="51"/>
      <c r="G31" s="51"/>
      <c r="H31" s="51"/>
      <c r="I31" s="51"/>
      <c r="J31" s="51"/>
      <c r="K31" s="51"/>
      <c r="L31" s="33"/>
    </row>
    <row r="32" spans="2:56" s="1" customFormat="1" ht="14.45" customHeight="1">
      <c r="B32" s="33"/>
      <c r="F32" s="36" t="s">
        <v>39</v>
      </c>
      <c r="I32" s="36" t="s">
        <v>38</v>
      </c>
      <c r="J32" s="36" t="s">
        <v>40</v>
      </c>
      <c r="L32" s="33"/>
    </row>
    <row r="33" spans="2:12" s="1" customFormat="1" ht="14.45" customHeight="1">
      <c r="B33" s="33"/>
      <c r="D33" s="53" t="s">
        <v>41</v>
      </c>
      <c r="E33" s="28" t="s">
        <v>42</v>
      </c>
      <c r="F33" s="90">
        <f>ROUND((SUM(BE110:BE1218)),  2)</f>
        <v>0</v>
      </c>
      <c r="I33" s="91">
        <v>0.21</v>
      </c>
      <c r="J33" s="90">
        <f>ROUND(((SUM(BE110:BE1218))*I33),  2)</f>
        <v>0</v>
      </c>
      <c r="L33" s="33"/>
    </row>
    <row r="34" spans="2:12" s="1" customFormat="1" ht="14.45" customHeight="1">
      <c r="B34" s="33"/>
      <c r="E34" s="28" t="s">
        <v>43</v>
      </c>
      <c r="F34" s="90">
        <f>ROUND((SUM(BF110:BF1218)),  2)</f>
        <v>0</v>
      </c>
      <c r="I34" s="91">
        <v>0.15</v>
      </c>
      <c r="J34" s="90">
        <f>ROUND(((SUM(BF110:BF1218))*I34),  2)</f>
        <v>0</v>
      </c>
      <c r="L34" s="33"/>
    </row>
    <row r="35" spans="2:12" s="1" customFormat="1" ht="14.45" hidden="1" customHeight="1">
      <c r="B35" s="33"/>
      <c r="E35" s="28" t="s">
        <v>44</v>
      </c>
      <c r="F35" s="90">
        <f>ROUND((SUM(BG110:BG1218)),  2)</f>
        <v>0</v>
      </c>
      <c r="I35" s="91">
        <v>0.21</v>
      </c>
      <c r="J35" s="90">
        <f>0</f>
        <v>0</v>
      </c>
      <c r="L35" s="33"/>
    </row>
    <row r="36" spans="2:12" s="1" customFormat="1" ht="14.45" hidden="1" customHeight="1">
      <c r="B36" s="33"/>
      <c r="E36" s="28" t="s">
        <v>45</v>
      </c>
      <c r="F36" s="90">
        <f>ROUND((SUM(BH110:BH1218)),  2)</f>
        <v>0</v>
      </c>
      <c r="I36" s="91">
        <v>0.15</v>
      </c>
      <c r="J36" s="90">
        <f>0</f>
        <v>0</v>
      </c>
      <c r="L36" s="33"/>
    </row>
    <row r="37" spans="2:12" s="1" customFormat="1" ht="14.45" hidden="1" customHeight="1">
      <c r="B37" s="33"/>
      <c r="E37" s="28" t="s">
        <v>46</v>
      </c>
      <c r="F37" s="90">
        <f>ROUND((SUM(BI110:BI1218)),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AR - Stavební a konstrukční část</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J110</f>
        <v>0</v>
      </c>
      <c r="L59" s="33"/>
      <c r="AU59" s="18" t="s">
        <v>169</v>
      </c>
    </row>
    <row r="60" spans="2:47" s="8" customFormat="1" ht="24.95" customHeight="1">
      <c r="B60" s="101"/>
      <c r="D60" s="102" t="s">
        <v>170</v>
      </c>
      <c r="E60" s="103"/>
      <c r="F60" s="103"/>
      <c r="G60" s="103"/>
      <c r="H60" s="103"/>
      <c r="I60" s="103"/>
      <c r="J60" s="104">
        <f>J111</f>
        <v>0</v>
      </c>
      <c r="L60" s="101"/>
    </row>
    <row r="61" spans="2:47" s="9" customFormat="1" ht="19.899999999999999" customHeight="1">
      <c r="B61" s="105"/>
      <c r="D61" s="106" t="s">
        <v>171</v>
      </c>
      <c r="E61" s="107"/>
      <c r="F61" s="107"/>
      <c r="G61" s="107"/>
      <c r="H61" s="107"/>
      <c r="I61" s="107"/>
      <c r="J61" s="108">
        <f>J112</f>
        <v>0</v>
      </c>
      <c r="L61" s="105"/>
    </row>
    <row r="62" spans="2:47" s="9" customFormat="1" ht="19.899999999999999" customHeight="1">
      <c r="B62" s="105"/>
      <c r="D62" s="106" t="s">
        <v>172</v>
      </c>
      <c r="E62" s="107"/>
      <c r="F62" s="107"/>
      <c r="G62" s="107"/>
      <c r="H62" s="107"/>
      <c r="I62" s="107"/>
      <c r="J62" s="108">
        <f>J186</f>
        <v>0</v>
      </c>
      <c r="L62" s="105"/>
    </row>
    <row r="63" spans="2:47" s="9" customFormat="1" ht="19.899999999999999" customHeight="1">
      <c r="B63" s="105"/>
      <c r="D63" s="106" t="s">
        <v>173</v>
      </c>
      <c r="E63" s="107"/>
      <c r="F63" s="107"/>
      <c r="G63" s="107"/>
      <c r="H63" s="107"/>
      <c r="I63" s="107"/>
      <c r="J63" s="108">
        <f>J210</f>
        <v>0</v>
      </c>
      <c r="L63" s="105"/>
    </row>
    <row r="64" spans="2:47" s="9" customFormat="1" ht="19.899999999999999" customHeight="1">
      <c r="B64" s="105"/>
      <c r="D64" s="106" t="s">
        <v>174</v>
      </c>
      <c r="E64" s="107"/>
      <c r="F64" s="107"/>
      <c r="G64" s="107"/>
      <c r="H64" s="107"/>
      <c r="I64" s="107"/>
      <c r="J64" s="108">
        <f>J306</f>
        <v>0</v>
      </c>
      <c r="L64" s="105"/>
    </row>
    <row r="65" spans="2:12" s="9" customFormat="1" ht="19.899999999999999" customHeight="1">
      <c r="B65" s="105"/>
      <c r="D65" s="106" t="s">
        <v>175</v>
      </c>
      <c r="E65" s="107"/>
      <c r="F65" s="107"/>
      <c r="G65" s="107"/>
      <c r="H65" s="107"/>
      <c r="I65" s="107"/>
      <c r="J65" s="108">
        <f>J359</f>
        <v>0</v>
      </c>
      <c r="L65" s="105"/>
    </row>
    <row r="66" spans="2:12" s="9" customFormat="1" ht="19.899999999999999" customHeight="1">
      <c r="B66" s="105"/>
      <c r="D66" s="106" t="s">
        <v>176</v>
      </c>
      <c r="E66" s="107"/>
      <c r="F66" s="107"/>
      <c r="G66" s="107"/>
      <c r="H66" s="107"/>
      <c r="I66" s="107"/>
      <c r="J66" s="108">
        <f>J369</f>
        <v>0</v>
      </c>
      <c r="L66" s="105"/>
    </row>
    <row r="67" spans="2:12" s="9" customFormat="1" ht="19.899999999999999" customHeight="1">
      <c r="B67" s="105"/>
      <c r="D67" s="106" t="s">
        <v>177</v>
      </c>
      <c r="E67" s="107"/>
      <c r="F67" s="107"/>
      <c r="G67" s="107"/>
      <c r="H67" s="107"/>
      <c r="I67" s="107"/>
      <c r="J67" s="108">
        <f>J498</f>
        <v>0</v>
      </c>
      <c r="L67" s="105"/>
    </row>
    <row r="68" spans="2:12" s="9" customFormat="1" ht="19.899999999999999" customHeight="1">
      <c r="B68" s="105"/>
      <c r="D68" s="106" t="s">
        <v>178</v>
      </c>
      <c r="E68" s="107"/>
      <c r="F68" s="107"/>
      <c r="G68" s="107"/>
      <c r="H68" s="107"/>
      <c r="I68" s="107"/>
      <c r="J68" s="108">
        <f>J659</f>
        <v>0</v>
      </c>
      <c r="L68" s="105"/>
    </row>
    <row r="69" spans="2:12" s="9" customFormat="1" ht="19.899999999999999" customHeight="1">
      <c r="B69" s="105"/>
      <c r="D69" s="106" t="s">
        <v>179</v>
      </c>
      <c r="E69" s="107"/>
      <c r="F69" s="107"/>
      <c r="G69" s="107"/>
      <c r="H69" s="107"/>
      <c r="I69" s="107"/>
      <c r="J69" s="108">
        <f>J669</f>
        <v>0</v>
      </c>
      <c r="L69" s="105"/>
    </row>
    <row r="70" spans="2:12" s="8" customFormat="1" ht="24.95" customHeight="1">
      <c r="B70" s="101"/>
      <c r="D70" s="102" t="s">
        <v>180</v>
      </c>
      <c r="E70" s="103"/>
      <c r="F70" s="103"/>
      <c r="G70" s="103"/>
      <c r="H70" s="103"/>
      <c r="I70" s="103"/>
      <c r="J70" s="104">
        <f>J672</f>
        <v>0</v>
      </c>
      <c r="L70" s="101"/>
    </row>
    <row r="71" spans="2:12" s="9" customFormat="1" ht="19.899999999999999" customHeight="1">
      <c r="B71" s="105"/>
      <c r="D71" s="106" t="s">
        <v>181</v>
      </c>
      <c r="E71" s="107"/>
      <c r="F71" s="107"/>
      <c r="G71" s="107"/>
      <c r="H71" s="107"/>
      <c r="I71" s="107"/>
      <c r="J71" s="108">
        <f>J673</f>
        <v>0</v>
      </c>
      <c r="L71" s="105"/>
    </row>
    <row r="72" spans="2:12" s="9" customFormat="1" ht="19.899999999999999" customHeight="1">
      <c r="B72" s="105"/>
      <c r="D72" s="106" t="s">
        <v>182</v>
      </c>
      <c r="E72" s="107"/>
      <c r="F72" s="107"/>
      <c r="G72" s="107"/>
      <c r="H72" s="107"/>
      <c r="I72" s="107"/>
      <c r="J72" s="108">
        <f>J726</f>
        <v>0</v>
      </c>
      <c r="L72" s="105"/>
    </row>
    <row r="73" spans="2:12" s="9" customFormat="1" ht="19.899999999999999" customHeight="1">
      <c r="B73" s="105"/>
      <c r="D73" s="106" t="s">
        <v>183</v>
      </c>
      <c r="E73" s="107"/>
      <c r="F73" s="107"/>
      <c r="G73" s="107"/>
      <c r="H73" s="107"/>
      <c r="I73" s="107"/>
      <c r="J73" s="108">
        <f>J737</f>
        <v>0</v>
      </c>
      <c r="L73" s="105"/>
    </row>
    <row r="74" spans="2:12" s="9" customFormat="1" ht="19.899999999999999" customHeight="1">
      <c r="B74" s="105"/>
      <c r="D74" s="106" t="s">
        <v>184</v>
      </c>
      <c r="E74" s="107"/>
      <c r="F74" s="107"/>
      <c r="G74" s="107"/>
      <c r="H74" s="107"/>
      <c r="I74" s="107"/>
      <c r="J74" s="108">
        <f>J790</f>
        <v>0</v>
      </c>
      <c r="L74" s="105"/>
    </row>
    <row r="75" spans="2:12" s="9" customFormat="1" ht="19.899999999999999" customHeight="1">
      <c r="B75" s="105"/>
      <c r="D75" s="106" t="s">
        <v>185</v>
      </c>
      <c r="E75" s="107"/>
      <c r="F75" s="107"/>
      <c r="G75" s="107"/>
      <c r="H75" s="107"/>
      <c r="I75" s="107"/>
      <c r="J75" s="108">
        <f>J795</f>
        <v>0</v>
      </c>
      <c r="L75" s="105"/>
    </row>
    <row r="76" spans="2:12" s="9" customFormat="1" ht="19.899999999999999" customHeight="1">
      <c r="B76" s="105"/>
      <c r="D76" s="106" t="s">
        <v>186</v>
      </c>
      <c r="E76" s="107"/>
      <c r="F76" s="107"/>
      <c r="G76" s="107"/>
      <c r="H76" s="107"/>
      <c r="I76" s="107"/>
      <c r="J76" s="108">
        <f>J897</f>
        <v>0</v>
      </c>
      <c r="L76" s="105"/>
    </row>
    <row r="77" spans="2:12" s="9" customFormat="1" ht="19.899999999999999" customHeight="1">
      <c r="B77" s="105"/>
      <c r="D77" s="106" t="s">
        <v>187</v>
      </c>
      <c r="E77" s="107"/>
      <c r="F77" s="107"/>
      <c r="G77" s="107"/>
      <c r="H77" s="107"/>
      <c r="I77" s="107"/>
      <c r="J77" s="108">
        <f>J914</f>
        <v>0</v>
      </c>
      <c r="L77" s="105"/>
    </row>
    <row r="78" spans="2:12" s="9" customFormat="1" ht="19.899999999999999" customHeight="1">
      <c r="B78" s="105"/>
      <c r="D78" s="106" t="s">
        <v>188</v>
      </c>
      <c r="E78" s="107"/>
      <c r="F78" s="107"/>
      <c r="G78" s="107"/>
      <c r="H78" s="107"/>
      <c r="I78" s="107"/>
      <c r="J78" s="108">
        <f>J940</f>
        <v>0</v>
      </c>
      <c r="L78" s="105"/>
    </row>
    <row r="79" spans="2:12" s="9" customFormat="1" ht="19.899999999999999" customHeight="1">
      <c r="B79" s="105"/>
      <c r="D79" s="106" t="s">
        <v>189</v>
      </c>
      <c r="E79" s="107"/>
      <c r="F79" s="107"/>
      <c r="G79" s="107"/>
      <c r="H79" s="107"/>
      <c r="I79" s="107"/>
      <c r="J79" s="108">
        <f>J1004</f>
        <v>0</v>
      </c>
      <c r="L79" s="105"/>
    </row>
    <row r="80" spans="2:12" s="9" customFormat="1" ht="19.899999999999999" customHeight="1">
      <c r="B80" s="105"/>
      <c r="D80" s="106" t="s">
        <v>190</v>
      </c>
      <c r="E80" s="107"/>
      <c r="F80" s="107"/>
      <c r="G80" s="107"/>
      <c r="H80" s="107"/>
      <c r="I80" s="107"/>
      <c r="J80" s="108">
        <f>J1052</f>
        <v>0</v>
      </c>
      <c r="L80" s="105"/>
    </row>
    <row r="81" spans="2:12" s="9" customFormat="1" ht="19.899999999999999" customHeight="1">
      <c r="B81" s="105"/>
      <c r="D81" s="106" t="s">
        <v>191</v>
      </c>
      <c r="E81" s="107"/>
      <c r="F81" s="107"/>
      <c r="G81" s="107"/>
      <c r="H81" s="107"/>
      <c r="I81" s="107"/>
      <c r="J81" s="108">
        <f>J1078</f>
        <v>0</v>
      </c>
      <c r="L81" s="105"/>
    </row>
    <row r="82" spans="2:12" s="9" customFormat="1" ht="19.899999999999999" customHeight="1">
      <c r="B82" s="105"/>
      <c r="D82" s="106" t="s">
        <v>192</v>
      </c>
      <c r="E82" s="107"/>
      <c r="F82" s="107"/>
      <c r="G82" s="107"/>
      <c r="H82" s="107"/>
      <c r="I82" s="107"/>
      <c r="J82" s="108">
        <f>J1101</f>
        <v>0</v>
      </c>
      <c r="L82" s="105"/>
    </row>
    <row r="83" spans="2:12" s="9" customFormat="1" ht="19.899999999999999" customHeight="1">
      <c r="B83" s="105"/>
      <c r="D83" s="106" t="s">
        <v>193</v>
      </c>
      <c r="E83" s="107"/>
      <c r="F83" s="107"/>
      <c r="G83" s="107"/>
      <c r="H83" s="107"/>
      <c r="I83" s="107"/>
      <c r="J83" s="108">
        <f>J1119</f>
        <v>0</v>
      </c>
      <c r="L83" s="105"/>
    </row>
    <row r="84" spans="2:12" s="9" customFormat="1" ht="19.899999999999999" customHeight="1">
      <c r="B84" s="105"/>
      <c r="D84" s="106" t="s">
        <v>194</v>
      </c>
      <c r="E84" s="107"/>
      <c r="F84" s="107"/>
      <c r="G84" s="107"/>
      <c r="H84" s="107"/>
      <c r="I84" s="107"/>
      <c r="J84" s="108">
        <f>J1142</f>
        <v>0</v>
      </c>
      <c r="L84" s="105"/>
    </row>
    <row r="85" spans="2:12" s="9" customFormat="1" ht="19.899999999999999" customHeight="1">
      <c r="B85" s="105"/>
      <c r="D85" s="106" t="s">
        <v>195</v>
      </c>
      <c r="E85" s="107"/>
      <c r="F85" s="107"/>
      <c r="G85" s="107"/>
      <c r="H85" s="107"/>
      <c r="I85" s="107"/>
      <c r="J85" s="108">
        <f>J1184</f>
        <v>0</v>
      </c>
      <c r="L85" s="105"/>
    </row>
    <row r="86" spans="2:12" s="9" customFormat="1" ht="19.899999999999999" customHeight="1">
      <c r="B86" s="105"/>
      <c r="D86" s="106" t="s">
        <v>196</v>
      </c>
      <c r="E86" s="107"/>
      <c r="F86" s="107"/>
      <c r="G86" s="107"/>
      <c r="H86" s="107"/>
      <c r="I86" s="107"/>
      <c r="J86" s="108">
        <f>J1192</f>
        <v>0</v>
      </c>
      <c r="L86" s="105"/>
    </row>
    <row r="87" spans="2:12" s="9" customFormat="1" ht="19.899999999999999" customHeight="1">
      <c r="B87" s="105"/>
      <c r="D87" s="106" t="s">
        <v>197</v>
      </c>
      <c r="E87" s="107"/>
      <c r="F87" s="107"/>
      <c r="G87" s="107"/>
      <c r="H87" s="107"/>
      <c r="I87" s="107"/>
      <c r="J87" s="108">
        <f>J1203</f>
        <v>0</v>
      </c>
      <c r="L87" s="105"/>
    </row>
    <row r="88" spans="2:12" s="8" customFormat="1" ht="24.95" customHeight="1">
      <c r="B88" s="101"/>
      <c r="D88" s="102" t="s">
        <v>198</v>
      </c>
      <c r="E88" s="103"/>
      <c r="F88" s="103"/>
      <c r="G88" s="103"/>
      <c r="H88" s="103"/>
      <c r="I88" s="103"/>
      <c r="J88" s="104">
        <f>J1210</f>
        <v>0</v>
      </c>
      <c r="L88" s="101"/>
    </row>
    <row r="89" spans="2:12" s="9" customFormat="1" ht="19.899999999999999" customHeight="1">
      <c r="B89" s="105"/>
      <c r="D89" s="106" t="s">
        <v>199</v>
      </c>
      <c r="E89" s="107"/>
      <c r="F89" s="107"/>
      <c r="G89" s="107"/>
      <c r="H89" s="107"/>
      <c r="I89" s="107"/>
      <c r="J89" s="108">
        <f>J1211</f>
        <v>0</v>
      </c>
      <c r="L89" s="105"/>
    </row>
    <row r="90" spans="2:12" s="8" customFormat="1" ht="24.95" customHeight="1">
      <c r="B90" s="101"/>
      <c r="D90" s="102" t="s">
        <v>200</v>
      </c>
      <c r="E90" s="103"/>
      <c r="F90" s="103"/>
      <c r="G90" s="103"/>
      <c r="H90" s="103"/>
      <c r="I90" s="103"/>
      <c r="J90" s="104">
        <f>J1213</f>
        <v>0</v>
      </c>
      <c r="L90" s="101"/>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201</v>
      </c>
      <c r="L97" s="33"/>
    </row>
    <row r="98" spans="2:63" s="1" customFormat="1" ht="6.95" customHeight="1">
      <c r="B98" s="33"/>
      <c r="L98" s="33"/>
    </row>
    <row r="99" spans="2:63" s="1" customFormat="1" ht="12" customHeight="1">
      <c r="B99" s="33"/>
      <c r="C99" s="28" t="s">
        <v>16</v>
      </c>
      <c r="L99" s="33"/>
    </row>
    <row r="100" spans="2:63" s="1" customFormat="1" ht="26.25" customHeight="1">
      <c r="B100" s="33"/>
      <c r="E100" s="324" t="str">
        <f>E7</f>
        <v>Odstranění havarijního stavu, rekonstrukce a zajištění energ. úspor objektu Tylův dům</v>
      </c>
      <c r="F100" s="325"/>
      <c r="G100" s="325"/>
      <c r="H100" s="325"/>
      <c r="L100" s="33"/>
    </row>
    <row r="101" spans="2:63" s="1" customFormat="1" ht="12" customHeight="1">
      <c r="B101" s="33"/>
      <c r="C101" s="28" t="s">
        <v>122</v>
      </c>
      <c r="L101" s="33"/>
    </row>
    <row r="102" spans="2:63" s="1" customFormat="1" ht="16.5" customHeight="1">
      <c r="B102" s="33"/>
      <c r="E102" s="287" t="str">
        <f>E9</f>
        <v>AR - Stavební a konstrukční část</v>
      </c>
      <c r="F102" s="326"/>
      <c r="G102" s="326"/>
      <c r="H102" s="326"/>
      <c r="L102" s="33"/>
    </row>
    <row r="103" spans="2:63" s="1" customFormat="1" ht="6.95" customHeight="1">
      <c r="B103" s="33"/>
      <c r="L103" s="33"/>
    </row>
    <row r="104" spans="2:63" s="1" customFormat="1" ht="12" customHeight="1">
      <c r="B104" s="33"/>
      <c r="C104" s="28" t="s">
        <v>21</v>
      </c>
      <c r="F104" s="26" t="str">
        <f>F12</f>
        <v>Tylova 507, Kutná Hora</v>
      </c>
      <c r="I104" s="28" t="s">
        <v>23</v>
      </c>
      <c r="J104" s="50" t="str">
        <f>IF(J12="","",J12)</f>
        <v>Vyplň údaj</v>
      </c>
      <c r="L104" s="33"/>
    </row>
    <row r="105" spans="2:63" s="1" customFormat="1" ht="6.95" customHeight="1">
      <c r="B105" s="33"/>
      <c r="L105" s="33"/>
    </row>
    <row r="106" spans="2:63" s="1" customFormat="1" ht="25.7" customHeight="1">
      <c r="B106" s="33"/>
      <c r="C106" s="28" t="s">
        <v>24</v>
      </c>
      <c r="F106" s="26" t="str">
        <f>E15</f>
        <v>České muzeum stříbra p.o.</v>
      </c>
      <c r="I106" s="28" t="s">
        <v>30</v>
      </c>
      <c r="J106" s="31" t="str">
        <f>E21</f>
        <v>Energy Benefit Centre a.s.</v>
      </c>
      <c r="L106" s="33"/>
    </row>
    <row r="107" spans="2:63" s="1" customFormat="1" ht="15.2" customHeight="1">
      <c r="B107" s="33"/>
      <c r="C107" s="28" t="s">
        <v>28</v>
      </c>
      <c r="F107" s="26" t="str">
        <f>IF(E18="","",E18)</f>
        <v>Vyplň údaj</v>
      </c>
      <c r="I107" s="28" t="s">
        <v>33</v>
      </c>
      <c r="J107" s="31" t="str">
        <f>E24</f>
        <v xml:space="preserve">  </v>
      </c>
      <c r="L107" s="33"/>
    </row>
    <row r="108" spans="2:63" s="1" customFormat="1" ht="10.35" customHeight="1">
      <c r="B108" s="33"/>
      <c r="L108" s="33"/>
    </row>
    <row r="109" spans="2:63" s="10" customFormat="1" ht="29.25" customHeight="1">
      <c r="B109" s="109"/>
      <c r="C109" s="110" t="s">
        <v>202</v>
      </c>
      <c r="D109" s="111" t="s">
        <v>56</v>
      </c>
      <c r="E109" s="111" t="s">
        <v>52</v>
      </c>
      <c r="F109" s="111" t="s">
        <v>53</v>
      </c>
      <c r="G109" s="111" t="s">
        <v>203</v>
      </c>
      <c r="H109" s="111" t="s">
        <v>204</v>
      </c>
      <c r="I109" s="111" t="s">
        <v>205</v>
      </c>
      <c r="J109" s="111" t="s">
        <v>168</v>
      </c>
      <c r="K109" s="112" t="s">
        <v>206</v>
      </c>
      <c r="L109" s="109"/>
      <c r="M109" s="57" t="s">
        <v>19</v>
      </c>
      <c r="N109" s="58" t="s">
        <v>41</v>
      </c>
      <c r="O109" s="58" t="s">
        <v>207</v>
      </c>
      <c r="P109" s="58" t="s">
        <v>208</v>
      </c>
      <c r="Q109" s="58" t="s">
        <v>209</v>
      </c>
      <c r="R109" s="58" t="s">
        <v>210</v>
      </c>
      <c r="S109" s="58" t="s">
        <v>211</v>
      </c>
      <c r="T109" s="59" t="s">
        <v>212</v>
      </c>
    </row>
    <row r="110" spans="2:63" s="1" customFormat="1" ht="22.9" customHeight="1">
      <c r="B110" s="33"/>
      <c r="C110" s="62" t="s">
        <v>213</v>
      </c>
      <c r="J110" s="113">
        <f>BK110</f>
        <v>0</v>
      </c>
      <c r="L110" s="33"/>
      <c r="M110" s="60"/>
      <c r="N110" s="51"/>
      <c r="O110" s="51"/>
      <c r="P110" s="114">
        <f>P111+P672+P1210+P1213</f>
        <v>0</v>
      </c>
      <c r="Q110" s="51"/>
      <c r="R110" s="114">
        <f>R111+R672+R1210+R1213</f>
        <v>715.93871231000003</v>
      </c>
      <c r="S110" s="51"/>
      <c r="T110" s="115">
        <f>T111+T672+T1210+T1213</f>
        <v>462.92295784999999</v>
      </c>
      <c r="AT110" s="18" t="s">
        <v>70</v>
      </c>
      <c r="AU110" s="18" t="s">
        <v>169</v>
      </c>
      <c r="BK110" s="116">
        <f>BK111+BK672+BK1210+BK1213</f>
        <v>0</v>
      </c>
    </row>
    <row r="111" spans="2:63" s="11" customFormat="1" ht="25.9" customHeight="1">
      <c r="B111" s="117"/>
      <c r="D111" s="118" t="s">
        <v>70</v>
      </c>
      <c r="E111" s="119" t="s">
        <v>214</v>
      </c>
      <c r="F111" s="119" t="s">
        <v>215</v>
      </c>
      <c r="I111" s="120"/>
      <c r="J111" s="121">
        <f>BK111</f>
        <v>0</v>
      </c>
      <c r="L111" s="117"/>
      <c r="M111" s="122"/>
      <c r="P111" s="123">
        <f>P112+P186+P210+P306+P359+P369+P498+P659+P669</f>
        <v>0</v>
      </c>
      <c r="R111" s="123">
        <f>R112+R186+R210+R306+R359+R369+R498+R659+R669</f>
        <v>633.47224583000002</v>
      </c>
      <c r="T111" s="124">
        <f>T112+T186+T210+T306+T359+T369+T498+T659+T669</f>
        <v>416.34061535000001</v>
      </c>
      <c r="AR111" s="118" t="s">
        <v>79</v>
      </c>
      <c r="AT111" s="125" t="s">
        <v>70</v>
      </c>
      <c r="AU111" s="125" t="s">
        <v>71</v>
      </c>
      <c r="AY111" s="118" t="s">
        <v>216</v>
      </c>
      <c r="BK111" s="126">
        <f>BK112+BK186+BK210+BK306+BK359+BK369+BK498+BK659+BK669</f>
        <v>0</v>
      </c>
    </row>
    <row r="112" spans="2:63" s="11" customFormat="1" ht="22.9" customHeight="1">
      <c r="B112" s="117"/>
      <c r="D112" s="118" t="s">
        <v>70</v>
      </c>
      <c r="E112" s="127" t="s">
        <v>79</v>
      </c>
      <c r="F112" s="127" t="s">
        <v>217</v>
      </c>
      <c r="I112" s="120"/>
      <c r="J112" s="128">
        <f>BK112</f>
        <v>0</v>
      </c>
      <c r="L112" s="117"/>
      <c r="M112" s="122"/>
      <c r="P112" s="123">
        <f>SUM(P113:P185)</f>
        <v>0</v>
      </c>
      <c r="R112" s="123">
        <f>SUM(R113:R185)</f>
        <v>1.8999590000000002</v>
      </c>
      <c r="T112" s="124">
        <f>SUM(T113:T185)</f>
        <v>3.4508800000000002</v>
      </c>
      <c r="AR112" s="118" t="s">
        <v>79</v>
      </c>
      <c r="AT112" s="125" t="s">
        <v>70</v>
      </c>
      <c r="AU112" s="125" t="s">
        <v>79</v>
      </c>
      <c r="AY112" s="118" t="s">
        <v>216</v>
      </c>
      <c r="BK112" s="126">
        <f>SUM(BK113:BK185)</f>
        <v>0</v>
      </c>
    </row>
    <row r="113" spans="2:65" s="1" customFormat="1" ht="24.2" customHeight="1">
      <c r="B113" s="33"/>
      <c r="C113" s="129" t="s">
        <v>79</v>
      </c>
      <c r="D113" s="129" t="s">
        <v>218</v>
      </c>
      <c r="E113" s="130" t="s">
        <v>219</v>
      </c>
      <c r="F113" s="131" t="s">
        <v>220</v>
      </c>
      <c r="G113" s="132" t="s">
        <v>221</v>
      </c>
      <c r="H113" s="133">
        <v>10.784000000000001</v>
      </c>
      <c r="I113" s="134"/>
      <c r="J113" s="135">
        <f>ROUND(I113*H113,2)</f>
        <v>0</v>
      </c>
      <c r="K113" s="131" t="s">
        <v>222</v>
      </c>
      <c r="L113" s="33"/>
      <c r="M113" s="136" t="s">
        <v>19</v>
      </c>
      <c r="N113" s="137" t="s">
        <v>42</v>
      </c>
      <c r="P113" s="138">
        <f>O113*H113</f>
        <v>0</v>
      </c>
      <c r="Q113" s="138">
        <v>0</v>
      </c>
      <c r="R113" s="138">
        <f>Q113*H113</f>
        <v>0</v>
      </c>
      <c r="S113" s="138">
        <v>0.32</v>
      </c>
      <c r="T113" s="139">
        <f>S113*H113</f>
        <v>3.4508800000000002</v>
      </c>
      <c r="AR113" s="140" t="s">
        <v>223</v>
      </c>
      <c r="AT113" s="140" t="s">
        <v>218</v>
      </c>
      <c r="AU113" s="140" t="s">
        <v>81</v>
      </c>
      <c r="AY113" s="18" t="s">
        <v>216</v>
      </c>
      <c r="BE113" s="141">
        <f>IF(N113="základní",J113,0)</f>
        <v>0</v>
      </c>
      <c r="BF113" s="141">
        <f>IF(N113="snížená",J113,0)</f>
        <v>0</v>
      </c>
      <c r="BG113" s="141">
        <f>IF(N113="zákl. přenesená",J113,0)</f>
        <v>0</v>
      </c>
      <c r="BH113" s="141">
        <f>IF(N113="sníž. přenesená",J113,0)</f>
        <v>0</v>
      </c>
      <c r="BI113" s="141">
        <f>IF(N113="nulová",J113,0)</f>
        <v>0</v>
      </c>
      <c r="BJ113" s="18" t="s">
        <v>79</v>
      </c>
      <c r="BK113" s="141">
        <f>ROUND(I113*H113,2)</f>
        <v>0</v>
      </c>
      <c r="BL113" s="18" t="s">
        <v>223</v>
      </c>
      <c r="BM113" s="140" t="s">
        <v>224</v>
      </c>
    </row>
    <row r="114" spans="2:65" s="1" customFormat="1" ht="11.25">
      <c r="B114" s="33"/>
      <c r="D114" s="142" t="s">
        <v>225</v>
      </c>
      <c r="F114" s="143" t="s">
        <v>226</v>
      </c>
      <c r="I114" s="144"/>
      <c r="L114" s="33"/>
      <c r="M114" s="145"/>
      <c r="T114" s="54"/>
      <c r="AT114" s="18" t="s">
        <v>225</v>
      </c>
      <c r="AU114" s="18" t="s">
        <v>81</v>
      </c>
    </row>
    <row r="115" spans="2:65" s="12" customFormat="1" ht="11.25">
      <c r="B115" s="146"/>
      <c r="D115" s="147" t="s">
        <v>227</v>
      </c>
      <c r="E115" s="148" t="s">
        <v>19</v>
      </c>
      <c r="F115" s="149" t="s">
        <v>228</v>
      </c>
      <c r="H115" s="150">
        <v>10.784000000000001</v>
      </c>
      <c r="I115" s="151"/>
      <c r="L115" s="146"/>
      <c r="M115" s="152"/>
      <c r="T115" s="153"/>
      <c r="AT115" s="148" t="s">
        <v>227</v>
      </c>
      <c r="AU115" s="148" t="s">
        <v>81</v>
      </c>
      <c r="AV115" s="12" t="s">
        <v>81</v>
      </c>
      <c r="AW115" s="12" t="s">
        <v>32</v>
      </c>
      <c r="AX115" s="12" t="s">
        <v>79</v>
      </c>
      <c r="AY115" s="148" t="s">
        <v>216</v>
      </c>
    </row>
    <row r="116" spans="2:65" s="1" customFormat="1" ht="24.2" customHeight="1">
      <c r="B116" s="33"/>
      <c r="C116" s="129" t="s">
        <v>81</v>
      </c>
      <c r="D116" s="129" t="s">
        <v>218</v>
      </c>
      <c r="E116" s="130" t="s">
        <v>229</v>
      </c>
      <c r="F116" s="131" t="s">
        <v>230</v>
      </c>
      <c r="G116" s="132" t="s">
        <v>221</v>
      </c>
      <c r="H116" s="133">
        <v>42.4</v>
      </c>
      <c r="I116" s="134"/>
      <c r="J116" s="135">
        <f>ROUND(I116*H116,2)</f>
        <v>0</v>
      </c>
      <c r="K116" s="131" t="s">
        <v>222</v>
      </c>
      <c r="L116" s="33"/>
      <c r="M116" s="136" t="s">
        <v>19</v>
      </c>
      <c r="N116" s="137" t="s">
        <v>42</v>
      </c>
      <c r="P116" s="138">
        <f>O116*H116</f>
        <v>0</v>
      </c>
      <c r="Q116" s="138">
        <v>0</v>
      </c>
      <c r="R116" s="138">
        <f>Q116*H116</f>
        <v>0</v>
      </c>
      <c r="S116" s="138">
        <v>0</v>
      </c>
      <c r="T116" s="139">
        <f>S116*H116</f>
        <v>0</v>
      </c>
      <c r="AR116" s="140" t="s">
        <v>223</v>
      </c>
      <c r="AT116" s="140" t="s">
        <v>218</v>
      </c>
      <c r="AU116" s="140" t="s">
        <v>81</v>
      </c>
      <c r="AY116" s="18" t="s">
        <v>216</v>
      </c>
      <c r="BE116" s="141">
        <f>IF(N116="základní",J116,0)</f>
        <v>0</v>
      </c>
      <c r="BF116" s="141">
        <f>IF(N116="snížená",J116,0)</f>
        <v>0</v>
      </c>
      <c r="BG116" s="141">
        <f>IF(N116="zákl. přenesená",J116,0)</f>
        <v>0</v>
      </c>
      <c r="BH116" s="141">
        <f>IF(N116="sníž. přenesená",J116,0)</f>
        <v>0</v>
      </c>
      <c r="BI116" s="141">
        <f>IF(N116="nulová",J116,0)</f>
        <v>0</v>
      </c>
      <c r="BJ116" s="18" t="s">
        <v>79</v>
      </c>
      <c r="BK116" s="141">
        <f>ROUND(I116*H116,2)</f>
        <v>0</v>
      </c>
      <c r="BL116" s="18" t="s">
        <v>223</v>
      </c>
      <c r="BM116" s="140" t="s">
        <v>231</v>
      </c>
    </row>
    <row r="117" spans="2:65" s="1" customFormat="1" ht="11.25">
      <c r="B117" s="33"/>
      <c r="D117" s="142" t="s">
        <v>225</v>
      </c>
      <c r="F117" s="143" t="s">
        <v>232</v>
      </c>
      <c r="I117" s="144"/>
      <c r="L117" s="33"/>
      <c r="M117" s="145"/>
      <c r="T117" s="54"/>
      <c r="AT117" s="18" t="s">
        <v>225</v>
      </c>
      <c r="AU117" s="18" t="s">
        <v>81</v>
      </c>
    </row>
    <row r="118" spans="2:65" s="1" customFormat="1" ht="24.2" customHeight="1">
      <c r="B118" s="33"/>
      <c r="C118" s="129" t="s">
        <v>233</v>
      </c>
      <c r="D118" s="129" t="s">
        <v>218</v>
      </c>
      <c r="E118" s="130" t="s">
        <v>234</v>
      </c>
      <c r="F118" s="131" t="s">
        <v>235</v>
      </c>
      <c r="G118" s="132" t="s">
        <v>236</v>
      </c>
      <c r="H118" s="133">
        <v>134.536</v>
      </c>
      <c r="I118" s="134"/>
      <c r="J118" s="135">
        <f>ROUND(I118*H118,2)</f>
        <v>0</v>
      </c>
      <c r="K118" s="131" t="s">
        <v>222</v>
      </c>
      <c r="L118" s="33"/>
      <c r="M118" s="136" t="s">
        <v>19</v>
      </c>
      <c r="N118" s="137" t="s">
        <v>42</v>
      </c>
      <c r="P118" s="138">
        <f>O118*H118</f>
        <v>0</v>
      </c>
      <c r="Q118" s="138">
        <v>0</v>
      </c>
      <c r="R118" s="138">
        <f>Q118*H118</f>
        <v>0</v>
      </c>
      <c r="S118" s="138">
        <v>0</v>
      </c>
      <c r="T118" s="139">
        <f>S118*H118</f>
        <v>0</v>
      </c>
      <c r="AR118" s="140" t="s">
        <v>223</v>
      </c>
      <c r="AT118" s="140" t="s">
        <v>218</v>
      </c>
      <c r="AU118" s="140" t="s">
        <v>81</v>
      </c>
      <c r="AY118" s="18" t="s">
        <v>216</v>
      </c>
      <c r="BE118" s="141">
        <f>IF(N118="základní",J118,0)</f>
        <v>0</v>
      </c>
      <c r="BF118" s="141">
        <f>IF(N118="snížená",J118,0)</f>
        <v>0</v>
      </c>
      <c r="BG118" s="141">
        <f>IF(N118="zákl. přenesená",J118,0)</f>
        <v>0</v>
      </c>
      <c r="BH118" s="141">
        <f>IF(N118="sníž. přenesená",J118,0)</f>
        <v>0</v>
      </c>
      <c r="BI118" s="141">
        <f>IF(N118="nulová",J118,0)</f>
        <v>0</v>
      </c>
      <c r="BJ118" s="18" t="s">
        <v>79</v>
      </c>
      <c r="BK118" s="141">
        <f>ROUND(I118*H118,2)</f>
        <v>0</v>
      </c>
      <c r="BL118" s="18" t="s">
        <v>223</v>
      </c>
      <c r="BM118" s="140" t="s">
        <v>237</v>
      </c>
    </row>
    <row r="119" spans="2:65" s="1" customFormat="1" ht="11.25">
      <c r="B119" s="33"/>
      <c r="D119" s="142" t="s">
        <v>225</v>
      </c>
      <c r="F119" s="143" t="s">
        <v>238</v>
      </c>
      <c r="I119" s="144"/>
      <c r="L119" s="33"/>
      <c r="M119" s="145"/>
      <c r="T119" s="54"/>
      <c r="AT119" s="18" t="s">
        <v>225</v>
      </c>
      <c r="AU119" s="18" t="s">
        <v>81</v>
      </c>
    </row>
    <row r="120" spans="2:65" s="13" customFormat="1" ht="11.25">
      <c r="B120" s="154"/>
      <c r="D120" s="147" t="s">
        <v>227</v>
      </c>
      <c r="E120" s="155" t="s">
        <v>19</v>
      </c>
      <c r="F120" s="156" t="s">
        <v>239</v>
      </c>
      <c r="H120" s="155" t="s">
        <v>19</v>
      </c>
      <c r="I120" s="157"/>
      <c r="L120" s="154"/>
      <c r="M120" s="158"/>
      <c r="T120" s="159"/>
      <c r="AT120" s="155" t="s">
        <v>227</v>
      </c>
      <c r="AU120" s="155" t="s">
        <v>81</v>
      </c>
      <c r="AV120" s="13" t="s">
        <v>79</v>
      </c>
      <c r="AW120" s="13" t="s">
        <v>32</v>
      </c>
      <c r="AX120" s="13" t="s">
        <v>71</v>
      </c>
      <c r="AY120" s="155" t="s">
        <v>216</v>
      </c>
    </row>
    <row r="121" spans="2:65" s="12" customFormat="1" ht="33.75">
      <c r="B121" s="146"/>
      <c r="D121" s="147" t="s">
        <v>227</v>
      </c>
      <c r="E121" s="148" t="s">
        <v>19</v>
      </c>
      <c r="F121" s="149" t="s">
        <v>240</v>
      </c>
      <c r="H121" s="150">
        <v>34.341999999999999</v>
      </c>
      <c r="I121" s="151"/>
      <c r="L121" s="146"/>
      <c r="M121" s="152"/>
      <c r="T121" s="153"/>
      <c r="AT121" s="148" t="s">
        <v>227</v>
      </c>
      <c r="AU121" s="148" t="s">
        <v>81</v>
      </c>
      <c r="AV121" s="12" t="s">
        <v>81</v>
      </c>
      <c r="AW121" s="12" t="s">
        <v>32</v>
      </c>
      <c r="AX121" s="12" t="s">
        <v>71</v>
      </c>
      <c r="AY121" s="148" t="s">
        <v>216</v>
      </c>
    </row>
    <row r="122" spans="2:65" s="12" customFormat="1" ht="11.25">
      <c r="B122" s="146"/>
      <c r="D122" s="147" t="s">
        <v>227</v>
      </c>
      <c r="E122" s="148" t="s">
        <v>19</v>
      </c>
      <c r="F122" s="149" t="s">
        <v>241</v>
      </c>
      <c r="H122" s="150">
        <v>56.499000000000002</v>
      </c>
      <c r="I122" s="151"/>
      <c r="L122" s="146"/>
      <c r="M122" s="152"/>
      <c r="T122" s="153"/>
      <c r="AT122" s="148" t="s">
        <v>227</v>
      </c>
      <c r="AU122" s="148" t="s">
        <v>81</v>
      </c>
      <c r="AV122" s="12" t="s">
        <v>81</v>
      </c>
      <c r="AW122" s="12" t="s">
        <v>32</v>
      </c>
      <c r="AX122" s="12" t="s">
        <v>71</v>
      </c>
      <c r="AY122" s="148" t="s">
        <v>216</v>
      </c>
    </row>
    <row r="123" spans="2:65" s="12" customFormat="1" ht="11.25">
      <c r="B123" s="146"/>
      <c r="D123" s="147" t="s">
        <v>227</v>
      </c>
      <c r="E123" s="148" t="s">
        <v>19</v>
      </c>
      <c r="F123" s="149" t="s">
        <v>242</v>
      </c>
      <c r="H123" s="150">
        <v>38.234999999999999</v>
      </c>
      <c r="I123" s="151"/>
      <c r="L123" s="146"/>
      <c r="M123" s="152"/>
      <c r="T123" s="153"/>
      <c r="AT123" s="148" t="s">
        <v>227</v>
      </c>
      <c r="AU123" s="148" t="s">
        <v>81</v>
      </c>
      <c r="AV123" s="12" t="s">
        <v>81</v>
      </c>
      <c r="AW123" s="12" t="s">
        <v>32</v>
      </c>
      <c r="AX123" s="12" t="s">
        <v>71</v>
      </c>
      <c r="AY123" s="148" t="s">
        <v>216</v>
      </c>
    </row>
    <row r="124" spans="2:65" s="14" customFormat="1" ht="11.25">
      <c r="B124" s="160"/>
      <c r="D124" s="147" t="s">
        <v>227</v>
      </c>
      <c r="E124" s="161" t="s">
        <v>19</v>
      </c>
      <c r="F124" s="162" t="s">
        <v>243</v>
      </c>
      <c r="H124" s="163">
        <v>129.07599999999999</v>
      </c>
      <c r="I124" s="164"/>
      <c r="L124" s="160"/>
      <c r="M124" s="165"/>
      <c r="T124" s="166"/>
      <c r="AT124" s="161" t="s">
        <v>227</v>
      </c>
      <c r="AU124" s="161" t="s">
        <v>81</v>
      </c>
      <c r="AV124" s="14" t="s">
        <v>233</v>
      </c>
      <c r="AW124" s="14" t="s">
        <v>32</v>
      </c>
      <c r="AX124" s="14" t="s">
        <v>71</v>
      </c>
      <c r="AY124" s="161" t="s">
        <v>216</v>
      </c>
    </row>
    <row r="125" spans="2:65" s="12" customFormat="1" ht="11.25">
      <c r="B125" s="146"/>
      <c r="D125" s="147" t="s">
        <v>227</v>
      </c>
      <c r="E125" s="148" t="s">
        <v>19</v>
      </c>
      <c r="F125" s="149" t="s">
        <v>244</v>
      </c>
      <c r="H125" s="150">
        <v>5.46</v>
      </c>
      <c r="I125" s="151"/>
      <c r="L125" s="146"/>
      <c r="M125" s="152"/>
      <c r="T125" s="153"/>
      <c r="AT125" s="148" t="s">
        <v>227</v>
      </c>
      <c r="AU125" s="148" t="s">
        <v>81</v>
      </c>
      <c r="AV125" s="12" t="s">
        <v>81</v>
      </c>
      <c r="AW125" s="12" t="s">
        <v>32</v>
      </c>
      <c r="AX125" s="12" t="s">
        <v>71</v>
      </c>
      <c r="AY125" s="148" t="s">
        <v>216</v>
      </c>
    </row>
    <row r="126" spans="2:65" s="15" customFormat="1" ht="11.25">
      <c r="B126" s="167"/>
      <c r="D126" s="147" t="s">
        <v>227</v>
      </c>
      <c r="E126" s="168" t="s">
        <v>19</v>
      </c>
      <c r="F126" s="169" t="s">
        <v>245</v>
      </c>
      <c r="H126" s="170">
        <v>134.536</v>
      </c>
      <c r="I126" s="171"/>
      <c r="L126" s="167"/>
      <c r="M126" s="172"/>
      <c r="T126" s="173"/>
      <c r="AT126" s="168" t="s">
        <v>227</v>
      </c>
      <c r="AU126" s="168" t="s">
        <v>81</v>
      </c>
      <c r="AV126" s="15" t="s">
        <v>223</v>
      </c>
      <c r="AW126" s="15" t="s">
        <v>32</v>
      </c>
      <c r="AX126" s="15" t="s">
        <v>79</v>
      </c>
      <c r="AY126" s="168" t="s">
        <v>216</v>
      </c>
    </row>
    <row r="127" spans="2:65" s="1" customFormat="1" ht="33" customHeight="1">
      <c r="B127" s="33"/>
      <c r="C127" s="129" t="s">
        <v>223</v>
      </c>
      <c r="D127" s="129" t="s">
        <v>218</v>
      </c>
      <c r="E127" s="130" t="s">
        <v>246</v>
      </c>
      <c r="F127" s="131" t="s">
        <v>247</v>
      </c>
      <c r="G127" s="132" t="s">
        <v>236</v>
      </c>
      <c r="H127" s="133">
        <v>99.131</v>
      </c>
      <c r="I127" s="134"/>
      <c r="J127" s="135">
        <f>ROUND(I127*H127,2)</f>
        <v>0</v>
      </c>
      <c r="K127" s="131" t="s">
        <v>222</v>
      </c>
      <c r="L127" s="33"/>
      <c r="M127" s="136" t="s">
        <v>19</v>
      </c>
      <c r="N127" s="137" t="s">
        <v>42</v>
      </c>
      <c r="P127" s="138">
        <f>O127*H127</f>
        <v>0</v>
      </c>
      <c r="Q127" s="138">
        <v>0</v>
      </c>
      <c r="R127" s="138">
        <f>Q127*H127</f>
        <v>0</v>
      </c>
      <c r="S127" s="138">
        <v>0</v>
      </c>
      <c r="T127" s="139">
        <f>S127*H127</f>
        <v>0</v>
      </c>
      <c r="AR127" s="140" t="s">
        <v>223</v>
      </c>
      <c r="AT127" s="140" t="s">
        <v>218</v>
      </c>
      <c r="AU127" s="140" t="s">
        <v>81</v>
      </c>
      <c r="AY127" s="18" t="s">
        <v>216</v>
      </c>
      <c r="BE127" s="141">
        <f>IF(N127="základní",J127,0)</f>
        <v>0</v>
      </c>
      <c r="BF127" s="141">
        <f>IF(N127="snížená",J127,0)</f>
        <v>0</v>
      </c>
      <c r="BG127" s="141">
        <f>IF(N127="zákl. přenesená",J127,0)</f>
        <v>0</v>
      </c>
      <c r="BH127" s="141">
        <f>IF(N127="sníž. přenesená",J127,0)</f>
        <v>0</v>
      </c>
      <c r="BI127" s="141">
        <f>IF(N127="nulová",J127,0)</f>
        <v>0</v>
      </c>
      <c r="BJ127" s="18" t="s">
        <v>79</v>
      </c>
      <c r="BK127" s="141">
        <f>ROUND(I127*H127,2)</f>
        <v>0</v>
      </c>
      <c r="BL127" s="18" t="s">
        <v>223</v>
      </c>
      <c r="BM127" s="140" t="s">
        <v>248</v>
      </c>
    </row>
    <row r="128" spans="2:65" s="1" customFormat="1" ht="11.25">
      <c r="B128" s="33"/>
      <c r="D128" s="142" t="s">
        <v>225</v>
      </c>
      <c r="F128" s="143" t="s">
        <v>249</v>
      </c>
      <c r="I128" s="144"/>
      <c r="L128" s="33"/>
      <c r="M128" s="145"/>
      <c r="T128" s="54"/>
      <c r="AT128" s="18" t="s">
        <v>225</v>
      </c>
      <c r="AU128" s="18" t="s">
        <v>81</v>
      </c>
    </row>
    <row r="129" spans="2:65" s="12" customFormat="1" ht="11.25">
      <c r="B129" s="146"/>
      <c r="D129" s="147" t="s">
        <v>227</v>
      </c>
      <c r="E129" s="148" t="s">
        <v>19</v>
      </c>
      <c r="F129" s="149" t="s">
        <v>250</v>
      </c>
      <c r="H129" s="150">
        <v>99.131</v>
      </c>
      <c r="I129" s="151"/>
      <c r="L129" s="146"/>
      <c r="M129" s="152"/>
      <c r="T129" s="153"/>
      <c r="AT129" s="148" t="s">
        <v>227</v>
      </c>
      <c r="AU129" s="148" t="s">
        <v>81</v>
      </c>
      <c r="AV129" s="12" t="s">
        <v>81</v>
      </c>
      <c r="AW129" s="12" t="s">
        <v>32</v>
      </c>
      <c r="AX129" s="12" t="s">
        <v>79</v>
      </c>
      <c r="AY129" s="148" t="s">
        <v>216</v>
      </c>
    </row>
    <row r="130" spans="2:65" s="1" customFormat="1" ht="24.2" customHeight="1">
      <c r="B130" s="33"/>
      <c r="C130" s="129" t="s">
        <v>251</v>
      </c>
      <c r="D130" s="129" t="s">
        <v>218</v>
      </c>
      <c r="E130" s="130" t="s">
        <v>252</v>
      </c>
      <c r="F130" s="131" t="s">
        <v>253</v>
      </c>
      <c r="G130" s="132" t="s">
        <v>236</v>
      </c>
      <c r="H130" s="133">
        <v>14.170999999999999</v>
      </c>
      <c r="I130" s="134"/>
      <c r="J130" s="135">
        <f>ROUND(I130*H130,2)</f>
        <v>0</v>
      </c>
      <c r="K130" s="131" t="s">
        <v>222</v>
      </c>
      <c r="L130" s="33"/>
      <c r="M130" s="136" t="s">
        <v>19</v>
      </c>
      <c r="N130" s="137" t="s">
        <v>42</v>
      </c>
      <c r="P130" s="138">
        <f>O130*H130</f>
        <v>0</v>
      </c>
      <c r="Q130" s="138">
        <v>0</v>
      </c>
      <c r="R130" s="138">
        <f>Q130*H130</f>
        <v>0</v>
      </c>
      <c r="S130" s="138">
        <v>0</v>
      </c>
      <c r="T130" s="139">
        <f>S130*H130</f>
        <v>0</v>
      </c>
      <c r="AR130" s="140" t="s">
        <v>223</v>
      </c>
      <c r="AT130" s="140" t="s">
        <v>218</v>
      </c>
      <c r="AU130" s="140" t="s">
        <v>81</v>
      </c>
      <c r="AY130" s="18" t="s">
        <v>216</v>
      </c>
      <c r="BE130" s="141">
        <f>IF(N130="základní",J130,0)</f>
        <v>0</v>
      </c>
      <c r="BF130" s="141">
        <f>IF(N130="snížená",J130,0)</f>
        <v>0</v>
      </c>
      <c r="BG130" s="141">
        <f>IF(N130="zákl. přenesená",J130,0)</f>
        <v>0</v>
      </c>
      <c r="BH130" s="141">
        <f>IF(N130="sníž. přenesená",J130,0)</f>
        <v>0</v>
      </c>
      <c r="BI130" s="141">
        <f>IF(N130="nulová",J130,0)</f>
        <v>0</v>
      </c>
      <c r="BJ130" s="18" t="s">
        <v>79</v>
      </c>
      <c r="BK130" s="141">
        <f>ROUND(I130*H130,2)</f>
        <v>0</v>
      </c>
      <c r="BL130" s="18" t="s">
        <v>223</v>
      </c>
      <c r="BM130" s="140" t="s">
        <v>254</v>
      </c>
    </row>
    <row r="131" spans="2:65" s="1" customFormat="1" ht="11.25">
      <c r="B131" s="33"/>
      <c r="D131" s="142" t="s">
        <v>225</v>
      </c>
      <c r="F131" s="143" t="s">
        <v>255</v>
      </c>
      <c r="I131" s="144"/>
      <c r="L131" s="33"/>
      <c r="M131" s="145"/>
      <c r="T131" s="54"/>
      <c r="AT131" s="18" t="s">
        <v>225</v>
      </c>
      <c r="AU131" s="18" t="s">
        <v>81</v>
      </c>
    </row>
    <row r="132" spans="2:65" s="12" customFormat="1" ht="11.25">
      <c r="B132" s="146"/>
      <c r="D132" s="147" t="s">
        <v>227</v>
      </c>
      <c r="E132" s="148" t="s">
        <v>19</v>
      </c>
      <c r="F132" s="149" t="s">
        <v>256</v>
      </c>
      <c r="H132" s="150">
        <v>14.170999999999999</v>
      </c>
      <c r="I132" s="151"/>
      <c r="L132" s="146"/>
      <c r="M132" s="152"/>
      <c r="T132" s="153"/>
      <c r="AT132" s="148" t="s">
        <v>227</v>
      </c>
      <c r="AU132" s="148" t="s">
        <v>81</v>
      </c>
      <c r="AV132" s="12" t="s">
        <v>81</v>
      </c>
      <c r="AW132" s="12" t="s">
        <v>32</v>
      </c>
      <c r="AX132" s="12" t="s">
        <v>79</v>
      </c>
      <c r="AY132" s="148" t="s">
        <v>216</v>
      </c>
    </row>
    <row r="133" spans="2:65" s="1" customFormat="1" ht="24.2" customHeight="1">
      <c r="B133" s="33"/>
      <c r="C133" s="129" t="s">
        <v>257</v>
      </c>
      <c r="D133" s="129" t="s">
        <v>218</v>
      </c>
      <c r="E133" s="130" t="s">
        <v>258</v>
      </c>
      <c r="F133" s="131" t="s">
        <v>259</v>
      </c>
      <c r="G133" s="132" t="s">
        <v>236</v>
      </c>
      <c r="H133" s="133">
        <v>140.69999999999999</v>
      </c>
      <c r="I133" s="134"/>
      <c r="J133" s="135">
        <f>ROUND(I133*H133,2)</f>
        <v>0</v>
      </c>
      <c r="K133" s="131" t="s">
        <v>19</v>
      </c>
      <c r="L133" s="33"/>
      <c r="M133" s="136" t="s">
        <v>19</v>
      </c>
      <c r="N133" s="137" t="s">
        <v>42</v>
      </c>
      <c r="P133" s="138">
        <f>O133*H133</f>
        <v>0</v>
      </c>
      <c r="Q133" s="138">
        <v>0</v>
      </c>
      <c r="R133" s="138">
        <f>Q133*H133</f>
        <v>0</v>
      </c>
      <c r="S133" s="138">
        <v>0</v>
      </c>
      <c r="T133" s="139">
        <f>S133*H133</f>
        <v>0</v>
      </c>
      <c r="AR133" s="140" t="s">
        <v>223</v>
      </c>
      <c r="AT133" s="140" t="s">
        <v>218</v>
      </c>
      <c r="AU133" s="140" t="s">
        <v>81</v>
      </c>
      <c r="AY133" s="18" t="s">
        <v>216</v>
      </c>
      <c r="BE133" s="141">
        <f>IF(N133="základní",J133,0)</f>
        <v>0</v>
      </c>
      <c r="BF133" s="141">
        <f>IF(N133="snížená",J133,0)</f>
        <v>0</v>
      </c>
      <c r="BG133" s="141">
        <f>IF(N133="zákl. přenesená",J133,0)</f>
        <v>0</v>
      </c>
      <c r="BH133" s="141">
        <f>IF(N133="sníž. přenesená",J133,0)</f>
        <v>0</v>
      </c>
      <c r="BI133" s="141">
        <f>IF(N133="nulová",J133,0)</f>
        <v>0</v>
      </c>
      <c r="BJ133" s="18" t="s">
        <v>79</v>
      </c>
      <c r="BK133" s="141">
        <f>ROUND(I133*H133,2)</f>
        <v>0</v>
      </c>
      <c r="BL133" s="18" t="s">
        <v>223</v>
      </c>
      <c r="BM133" s="140" t="s">
        <v>260</v>
      </c>
    </row>
    <row r="134" spans="2:65" s="12" customFormat="1" ht="22.5">
      <c r="B134" s="146"/>
      <c r="D134" s="147" t="s">
        <v>227</v>
      </c>
      <c r="E134" s="148" t="s">
        <v>19</v>
      </c>
      <c r="F134" s="149" t="s">
        <v>261</v>
      </c>
      <c r="H134" s="150">
        <v>140.69999999999999</v>
      </c>
      <c r="I134" s="151"/>
      <c r="L134" s="146"/>
      <c r="M134" s="152"/>
      <c r="T134" s="153"/>
      <c r="AT134" s="148" t="s">
        <v>227</v>
      </c>
      <c r="AU134" s="148" t="s">
        <v>81</v>
      </c>
      <c r="AV134" s="12" t="s">
        <v>81</v>
      </c>
      <c r="AW134" s="12" t="s">
        <v>32</v>
      </c>
      <c r="AX134" s="12" t="s">
        <v>79</v>
      </c>
      <c r="AY134" s="148" t="s">
        <v>216</v>
      </c>
    </row>
    <row r="135" spans="2:65" s="1" customFormat="1" ht="21.75" customHeight="1">
      <c r="B135" s="33"/>
      <c r="C135" s="129" t="s">
        <v>262</v>
      </c>
      <c r="D135" s="129" t="s">
        <v>218</v>
      </c>
      <c r="E135" s="130" t="s">
        <v>263</v>
      </c>
      <c r="F135" s="131" t="s">
        <v>264</v>
      </c>
      <c r="G135" s="132" t="s">
        <v>221</v>
      </c>
      <c r="H135" s="133">
        <v>132.17500000000001</v>
      </c>
      <c r="I135" s="134"/>
      <c r="J135" s="135">
        <f>ROUND(I135*H135,2)</f>
        <v>0</v>
      </c>
      <c r="K135" s="131" t="s">
        <v>222</v>
      </c>
      <c r="L135" s="33"/>
      <c r="M135" s="136" t="s">
        <v>19</v>
      </c>
      <c r="N135" s="137" t="s">
        <v>42</v>
      </c>
      <c r="P135" s="138">
        <f>O135*H135</f>
        <v>0</v>
      </c>
      <c r="Q135" s="138">
        <v>6.9999999999999999E-4</v>
      </c>
      <c r="R135" s="138">
        <f>Q135*H135</f>
        <v>9.2522500000000008E-2</v>
      </c>
      <c r="S135" s="138">
        <v>0</v>
      </c>
      <c r="T135" s="139">
        <f>S135*H135</f>
        <v>0</v>
      </c>
      <c r="AR135" s="140" t="s">
        <v>223</v>
      </c>
      <c r="AT135" s="140" t="s">
        <v>218</v>
      </c>
      <c r="AU135" s="140" t="s">
        <v>81</v>
      </c>
      <c r="AY135" s="18" t="s">
        <v>216</v>
      </c>
      <c r="BE135" s="141">
        <f>IF(N135="základní",J135,0)</f>
        <v>0</v>
      </c>
      <c r="BF135" s="141">
        <f>IF(N135="snížená",J135,0)</f>
        <v>0</v>
      </c>
      <c r="BG135" s="141">
        <f>IF(N135="zákl. přenesená",J135,0)</f>
        <v>0</v>
      </c>
      <c r="BH135" s="141">
        <f>IF(N135="sníž. přenesená",J135,0)</f>
        <v>0</v>
      </c>
      <c r="BI135" s="141">
        <f>IF(N135="nulová",J135,0)</f>
        <v>0</v>
      </c>
      <c r="BJ135" s="18" t="s">
        <v>79</v>
      </c>
      <c r="BK135" s="141">
        <f>ROUND(I135*H135,2)</f>
        <v>0</v>
      </c>
      <c r="BL135" s="18" t="s">
        <v>223</v>
      </c>
      <c r="BM135" s="140" t="s">
        <v>265</v>
      </c>
    </row>
    <row r="136" spans="2:65" s="1" customFormat="1" ht="11.25">
      <c r="B136" s="33"/>
      <c r="D136" s="142" t="s">
        <v>225</v>
      </c>
      <c r="F136" s="143" t="s">
        <v>266</v>
      </c>
      <c r="I136" s="144"/>
      <c r="L136" s="33"/>
      <c r="M136" s="145"/>
      <c r="T136" s="54"/>
      <c r="AT136" s="18" t="s">
        <v>225</v>
      </c>
      <c r="AU136" s="18" t="s">
        <v>81</v>
      </c>
    </row>
    <row r="137" spans="2:65" s="12" customFormat="1" ht="11.25">
      <c r="B137" s="146"/>
      <c r="D137" s="147" t="s">
        <v>227</v>
      </c>
      <c r="E137" s="148" t="s">
        <v>19</v>
      </c>
      <c r="F137" s="149" t="s">
        <v>267</v>
      </c>
      <c r="H137" s="150">
        <v>132.17500000000001</v>
      </c>
      <c r="I137" s="151"/>
      <c r="L137" s="146"/>
      <c r="M137" s="152"/>
      <c r="T137" s="153"/>
      <c r="AT137" s="148" t="s">
        <v>227</v>
      </c>
      <c r="AU137" s="148" t="s">
        <v>81</v>
      </c>
      <c r="AV137" s="12" t="s">
        <v>81</v>
      </c>
      <c r="AW137" s="12" t="s">
        <v>32</v>
      </c>
      <c r="AX137" s="12" t="s">
        <v>79</v>
      </c>
      <c r="AY137" s="148" t="s">
        <v>216</v>
      </c>
    </row>
    <row r="138" spans="2:65" s="1" customFormat="1" ht="16.5" customHeight="1">
      <c r="B138" s="33"/>
      <c r="C138" s="129" t="s">
        <v>268</v>
      </c>
      <c r="D138" s="129" t="s">
        <v>218</v>
      </c>
      <c r="E138" s="130" t="s">
        <v>269</v>
      </c>
      <c r="F138" s="131" t="s">
        <v>270</v>
      </c>
      <c r="G138" s="132" t="s">
        <v>221</v>
      </c>
      <c r="H138" s="133">
        <v>132.17500000000001</v>
      </c>
      <c r="I138" s="134"/>
      <c r="J138" s="135">
        <f>ROUND(I138*H138,2)</f>
        <v>0</v>
      </c>
      <c r="K138" s="131" t="s">
        <v>222</v>
      </c>
      <c r="L138" s="33"/>
      <c r="M138" s="136" t="s">
        <v>19</v>
      </c>
      <c r="N138" s="137" t="s">
        <v>42</v>
      </c>
      <c r="P138" s="138">
        <f>O138*H138</f>
        <v>0</v>
      </c>
      <c r="Q138" s="138">
        <v>0</v>
      </c>
      <c r="R138" s="138">
        <f>Q138*H138</f>
        <v>0</v>
      </c>
      <c r="S138" s="138">
        <v>0</v>
      </c>
      <c r="T138" s="139">
        <f>S138*H138</f>
        <v>0</v>
      </c>
      <c r="AR138" s="140" t="s">
        <v>223</v>
      </c>
      <c r="AT138" s="140" t="s">
        <v>218</v>
      </c>
      <c r="AU138" s="140" t="s">
        <v>81</v>
      </c>
      <c r="AY138" s="18" t="s">
        <v>216</v>
      </c>
      <c r="BE138" s="141">
        <f>IF(N138="základní",J138,0)</f>
        <v>0</v>
      </c>
      <c r="BF138" s="141">
        <f>IF(N138="snížená",J138,0)</f>
        <v>0</v>
      </c>
      <c r="BG138" s="141">
        <f>IF(N138="zákl. přenesená",J138,0)</f>
        <v>0</v>
      </c>
      <c r="BH138" s="141">
        <f>IF(N138="sníž. přenesená",J138,0)</f>
        <v>0</v>
      </c>
      <c r="BI138" s="141">
        <f>IF(N138="nulová",J138,0)</f>
        <v>0</v>
      </c>
      <c r="BJ138" s="18" t="s">
        <v>79</v>
      </c>
      <c r="BK138" s="141">
        <f>ROUND(I138*H138,2)</f>
        <v>0</v>
      </c>
      <c r="BL138" s="18" t="s">
        <v>223</v>
      </c>
      <c r="BM138" s="140" t="s">
        <v>271</v>
      </c>
    </row>
    <row r="139" spans="2:65" s="1" customFormat="1" ht="11.25">
      <c r="B139" s="33"/>
      <c r="D139" s="142" t="s">
        <v>225</v>
      </c>
      <c r="F139" s="143" t="s">
        <v>272</v>
      </c>
      <c r="I139" s="144"/>
      <c r="L139" s="33"/>
      <c r="M139" s="145"/>
      <c r="T139" s="54"/>
      <c r="AT139" s="18" t="s">
        <v>225</v>
      </c>
      <c r="AU139" s="18" t="s">
        <v>81</v>
      </c>
    </row>
    <row r="140" spans="2:65" s="1" customFormat="1" ht="21.75" customHeight="1">
      <c r="B140" s="33"/>
      <c r="C140" s="129" t="s">
        <v>273</v>
      </c>
      <c r="D140" s="129" t="s">
        <v>218</v>
      </c>
      <c r="E140" s="130" t="s">
        <v>274</v>
      </c>
      <c r="F140" s="131" t="s">
        <v>275</v>
      </c>
      <c r="G140" s="132" t="s">
        <v>236</v>
      </c>
      <c r="H140" s="133">
        <v>132.17500000000001</v>
      </c>
      <c r="I140" s="134"/>
      <c r="J140" s="135">
        <f>ROUND(I140*H140,2)</f>
        <v>0</v>
      </c>
      <c r="K140" s="131" t="s">
        <v>222</v>
      </c>
      <c r="L140" s="33"/>
      <c r="M140" s="136" t="s">
        <v>19</v>
      </c>
      <c r="N140" s="137" t="s">
        <v>42</v>
      </c>
      <c r="P140" s="138">
        <f>O140*H140</f>
        <v>0</v>
      </c>
      <c r="Q140" s="138">
        <v>4.6000000000000001E-4</v>
      </c>
      <c r="R140" s="138">
        <f>Q140*H140</f>
        <v>6.0800500000000007E-2</v>
      </c>
      <c r="S140" s="138">
        <v>0</v>
      </c>
      <c r="T140" s="139">
        <f>S140*H140</f>
        <v>0</v>
      </c>
      <c r="AR140" s="140" t="s">
        <v>223</v>
      </c>
      <c r="AT140" s="140" t="s">
        <v>218</v>
      </c>
      <c r="AU140" s="140" t="s">
        <v>81</v>
      </c>
      <c r="AY140" s="18" t="s">
        <v>216</v>
      </c>
      <c r="BE140" s="141">
        <f>IF(N140="základní",J140,0)</f>
        <v>0</v>
      </c>
      <c r="BF140" s="141">
        <f>IF(N140="snížená",J140,0)</f>
        <v>0</v>
      </c>
      <c r="BG140" s="141">
        <f>IF(N140="zákl. přenesená",J140,0)</f>
        <v>0</v>
      </c>
      <c r="BH140" s="141">
        <f>IF(N140="sníž. přenesená",J140,0)</f>
        <v>0</v>
      </c>
      <c r="BI140" s="141">
        <f>IF(N140="nulová",J140,0)</f>
        <v>0</v>
      </c>
      <c r="BJ140" s="18" t="s">
        <v>79</v>
      </c>
      <c r="BK140" s="141">
        <f>ROUND(I140*H140,2)</f>
        <v>0</v>
      </c>
      <c r="BL140" s="18" t="s">
        <v>223</v>
      </c>
      <c r="BM140" s="140" t="s">
        <v>276</v>
      </c>
    </row>
    <row r="141" spans="2:65" s="1" customFormat="1" ht="11.25">
      <c r="B141" s="33"/>
      <c r="D141" s="142" t="s">
        <v>225</v>
      </c>
      <c r="F141" s="143" t="s">
        <v>277</v>
      </c>
      <c r="I141" s="144"/>
      <c r="L141" s="33"/>
      <c r="M141" s="145"/>
      <c r="T141" s="54"/>
      <c r="AT141" s="18" t="s">
        <v>225</v>
      </c>
      <c r="AU141" s="18" t="s">
        <v>81</v>
      </c>
    </row>
    <row r="142" spans="2:65" s="1" customFormat="1" ht="24.2" customHeight="1">
      <c r="B142" s="33"/>
      <c r="C142" s="129" t="s">
        <v>278</v>
      </c>
      <c r="D142" s="129" t="s">
        <v>218</v>
      </c>
      <c r="E142" s="130" t="s">
        <v>279</v>
      </c>
      <c r="F142" s="131" t="s">
        <v>280</v>
      </c>
      <c r="G142" s="132" t="s">
        <v>236</v>
      </c>
      <c r="H142" s="133">
        <v>132.17500000000001</v>
      </c>
      <c r="I142" s="134"/>
      <c r="J142" s="135">
        <f>ROUND(I142*H142,2)</f>
        <v>0</v>
      </c>
      <c r="K142" s="131" t="s">
        <v>222</v>
      </c>
      <c r="L142" s="33"/>
      <c r="M142" s="136" t="s">
        <v>19</v>
      </c>
      <c r="N142" s="137" t="s">
        <v>42</v>
      </c>
      <c r="P142" s="138">
        <f>O142*H142</f>
        <v>0</v>
      </c>
      <c r="Q142" s="138">
        <v>0</v>
      </c>
      <c r="R142" s="138">
        <f>Q142*H142</f>
        <v>0</v>
      </c>
      <c r="S142" s="138">
        <v>0</v>
      </c>
      <c r="T142" s="139">
        <f>S142*H142</f>
        <v>0</v>
      </c>
      <c r="AR142" s="140" t="s">
        <v>223</v>
      </c>
      <c r="AT142" s="140" t="s">
        <v>218</v>
      </c>
      <c r="AU142" s="140" t="s">
        <v>81</v>
      </c>
      <c r="AY142" s="18" t="s">
        <v>216</v>
      </c>
      <c r="BE142" s="141">
        <f>IF(N142="základní",J142,0)</f>
        <v>0</v>
      </c>
      <c r="BF142" s="141">
        <f>IF(N142="snížená",J142,0)</f>
        <v>0</v>
      </c>
      <c r="BG142" s="141">
        <f>IF(N142="zákl. přenesená",J142,0)</f>
        <v>0</v>
      </c>
      <c r="BH142" s="141">
        <f>IF(N142="sníž. přenesená",J142,0)</f>
        <v>0</v>
      </c>
      <c r="BI142" s="141">
        <f>IF(N142="nulová",J142,0)</f>
        <v>0</v>
      </c>
      <c r="BJ142" s="18" t="s">
        <v>79</v>
      </c>
      <c r="BK142" s="141">
        <f>ROUND(I142*H142,2)</f>
        <v>0</v>
      </c>
      <c r="BL142" s="18" t="s">
        <v>223</v>
      </c>
      <c r="BM142" s="140" t="s">
        <v>281</v>
      </c>
    </row>
    <row r="143" spans="2:65" s="1" customFormat="1" ht="11.25">
      <c r="B143" s="33"/>
      <c r="D143" s="142" t="s">
        <v>225</v>
      </c>
      <c r="F143" s="143" t="s">
        <v>282</v>
      </c>
      <c r="I143" s="144"/>
      <c r="L143" s="33"/>
      <c r="M143" s="145"/>
      <c r="T143" s="54"/>
      <c r="AT143" s="18" t="s">
        <v>225</v>
      </c>
      <c r="AU143" s="18" t="s">
        <v>81</v>
      </c>
    </row>
    <row r="144" spans="2:65" s="1" customFormat="1" ht="37.9" customHeight="1">
      <c r="B144" s="33"/>
      <c r="C144" s="129" t="s">
        <v>283</v>
      </c>
      <c r="D144" s="129" t="s">
        <v>218</v>
      </c>
      <c r="E144" s="130" t="s">
        <v>284</v>
      </c>
      <c r="F144" s="131" t="s">
        <v>285</v>
      </c>
      <c r="G144" s="132" t="s">
        <v>236</v>
      </c>
      <c r="H144" s="133">
        <v>215.22200000000001</v>
      </c>
      <c r="I144" s="134"/>
      <c r="J144" s="135">
        <f>ROUND(I144*H144,2)</f>
        <v>0</v>
      </c>
      <c r="K144" s="131" t="s">
        <v>222</v>
      </c>
      <c r="L144" s="33"/>
      <c r="M144" s="136" t="s">
        <v>19</v>
      </c>
      <c r="N144" s="137" t="s">
        <v>42</v>
      </c>
      <c r="P144" s="138">
        <f>O144*H144</f>
        <v>0</v>
      </c>
      <c r="Q144" s="138">
        <v>0</v>
      </c>
      <c r="R144" s="138">
        <f>Q144*H144</f>
        <v>0</v>
      </c>
      <c r="S144" s="138">
        <v>0</v>
      </c>
      <c r="T144" s="139">
        <f>S144*H144</f>
        <v>0</v>
      </c>
      <c r="AR144" s="140" t="s">
        <v>223</v>
      </c>
      <c r="AT144" s="140" t="s">
        <v>218</v>
      </c>
      <c r="AU144" s="140" t="s">
        <v>81</v>
      </c>
      <c r="AY144" s="18" t="s">
        <v>216</v>
      </c>
      <c r="BE144" s="141">
        <f>IF(N144="základní",J144,0)</f>
        <v>0</v>
      </c>
      <c r="BF144" s="141">
        <f>IF(N144="snížená",J144,0)</f>
        <v>0</v>
      </c>
      <c r="BG144" s="141">
        <f>IF(N144="zákl. přenesená",J144,0)</f>
        <v>0</v>
      </c>
      <c r="BH144" s="141">
        <f>IF(N144="sníž. přenesená",J144,0)</f>
        <v>0</v>
      </c>
      <c r="BI144" s="141">
        <f>IF(N144="nulová",J144,0)</f>
        <v>0</v>
      </c>
      <c r="BJ144" s="18" t="s">
        <v>79</v>
      </c>
      <c r="BK144" s="141">
        <f>ROUND(I144*H144,2)</f>
        <v>0</v>
      </c>
      <c r="BL144" s="18" t="s">
        <v>223</v>
      </c>
      <c r="BM144" s="140" t="s">
        <v>286</v>
      </c>
    </row>
    <row r="145" spans="2:65" s="1" customFormat="1" ht="11.25">
      <c r="B145" s="33"/>
      <c r="D145" s="142" t="s">
        <v>225</v>
      </c>
      <c r="F145" s="143" t="s">
        <v>287</v>
      </c>
      <c r="I145" s="144"/>
      <c r="L145" s="33"/>
      <c r="M145" s="145"/>
      <c r="T145" s="54"/>
      <c r="AT145" s="18" t="s">
        <v>225</v>
      </c>
      <c r="AU145" s="18" t="s">
        <v>81</v>
      </c>
    </row>
    <row r="146" spans="2:65" s="12" customFormat="1" ht="11.25">
      <c r="B146" s="146"/>
      <c r="D146" s="147" t="s">
        <v>227</v>
      </c>
      <c r="E146" s="148" t="s">
        <v>19</v>
      </c>
      <c r="F146" s="149" t="s">
        <v>288</v>
      </c>
      <c r="H146" s="150">
        <v>16.96</v>
      </c>
      <c r="I146" s="151"/>
      <c r="L146" s="146"/>
      <c r="M146" s="152"/>
      <c r="T146" s="153"/>
      <c r="AT146" s="148" t="s">
        <v>227</v>
      </c>
      <c r="AU146" s="148" t="s">
        <v>81</v>
      </c>
      <c r="AV146" s="12" t="s">
        <v>81</v>
      </c>
      <c r="AW146" s="12" t="s">
        <v>32</v>
      </c>
      <c r="AX146" s="12" t="s">
        <v>71</v>
      </c>
      <c r="AY146" s="148" t="s">
        <v>216</v>
      </c>
    </row>
    <row r="147" spans="2:65" s="12" customFormat="1" ht="11.25">
      <c r="B147" s="146"/>
      <c r="D147" s="147" t="s">
        <v>227</v>
      </c>
      <c r="E147" s="148" t="s">
        <v>19</v>
      </c>
      <c r="F147" s="149" t="s">
        <v>289</v>
      </c>
      <c r="H147" s="150">
        <v>198.262</v>
      </c>
      <c r="I147" s="151"/>
      <c r="L147" s="146"/>
      <c r="M147" s="152"/>
      <c r="T147" s="153"/>
      <c r="AT147" s="148" t="s">
        <v>227</v>
      </c>
      <c r="AU147" s="148" t="s">
        <v>81</v>
      </c>
      <c r="AV147" s="12" t="s">
        <v>81</v>
      </c>
      <c r="AW147" s="12" t="s">
        <v>32</v>
      </c>
      <c r="AX147" s="12" t="s">
        <v>71</v>
      </c>
      <c r="AY147" s="148" t="s">
        <v>216</v>
      </c>
    </row>
    <row r="148" spans="2:65" s="15" customFormat="1" ht="11.25">
      <c r="B148" s="167"/>
      <c r="D148" s="147" t="s">
        <v>227</v>
      </c>
      <c r="E148" s="168" t="s">
        <v>19</v>
      </c>
      <c r="F148" s="169" t="s">
        <v>245</v>
      </c>
      <c r="H148" s="170">
        <v>215.22200000000001</v>
      </c>
      <c r="I148" s="171"/>
      <c r="L148" s="167"/>
      <c r="M148" s="172"/>
      <c r="T148" s="173"/>
      <c r="AT148" s="168" t="s">
        <v>227</v>
      </c>
      <c r="AU148" s="168" t="s">
        <v>81</v>
      </c>
      <c r="AV148" s="15" t="s">
        <v>223</v>
      </c>
      <c r="AW148" s="15" t="s">
        <v>32</v>
      </c>
      <c r="AX148" s="15" t="s">
        <v>79</v>
      </c>
      <c r="AY148" s="168" t="s">
        <v>216</v>
      </c>
    </row>
    <row r="149" spans="2:65" s="1" customFormat="1" ht="33" customHeight="1">
      <c r="B149" s="33"/>
      <c r="C149" s="129" t="s">
        <v>290</v>
      </c>
      <c r="D149" s="129" t="s">
        <v>218</v>
      </c>
      <c r="E149" s="130" t="s">
        <v>291</v>
      </c>
      <c r="F149" s="131" t="s">
        <v>292</v>
      </c>
      <c r="G149" s="132" t="s">
        <v>236</v>
      </c>
      <c r="H149" s="133">
        <v>148.70699999999999</v>
      </c>
      <c r="I149" s="134"/>
      <c r="J149" s="135">
        <f>ROUND(I149*H149,2)</f>
        <v>0</v>
      </c>
      <c r="K149" s="131" t="s">
        <v>222</v>
      </c>
      <c r="L149" s="33"/>
      <c r="M149" s="136" t="s">
        <v>19</v>
      </c>
      <c r="N149" s="137" t="s">
        <v>42</v>
      </c>
      <c r="P149" s="138">
        <f>O149*H149</f>
        <v>0</v>
      </c>
      <c r="Q149" s="138">
        <v>0</v>
      </c>
      <c r="R149" s="138">
        <f>Q149*H149</f>
        <v>0</v>
      </c>
      <c r="S149" s="138">
        <v>0</v>
      </c>
      <c r="T149" s="139">
        <f>S149*H149</f>
        <v>0</v>
      </c>
      <c r="AR149" s="140" t="s">
        <v>223</v>
      </c>
      <c r="AT149" s="140" t="s">
        <v>218</v>
      </c>
      <c r="AU149" s="140" t="s">
        <v>81</v>
      </c>
      <c r="AY149" s="18" t="s">
        <v>216</v>
      </c>
      <c r="BE149" s="141">
        <f>IF(N149="základní",J149,0)</f>
        <v>0</v>
      </c>
      <c r="BF149" s="141">
        <f>IF(N149="snížená",J149,0)</f>
        <v>0</v>
      </c>
      <c r="BG149" s="141">
        <f>IF(N149="zákl. přenesená",J149,0)</f>
        <v>0</v>
      </c>
      <c r="BH149" s="141">
        <f>IF(N149="sníž. přenesená",J149,0)</f>
        <v>0</v>
      </c>
      <c r="BI149" s="141">
        <f>IF(N149="nulová",J149,0)</f>
        <v>0</v>
      </c>
      <c r="BJ149" s="18" t="s">
        <v>79</v>
      </c>
      <c r="BK149" s="141">
        <f>ROUND(I149*H149,2)</f>
        <v>0</v>
      </c>
      <c r="BL149" s="18" t="s">
        <v>223</v>
      </c>
      <c r="BM149" s="140" t="s">
        <v>293</v>
      </c>
    </row>
    <row r="150" spans="2:65" s="1" customFormat="1" ht="11.25">
      <c r="B150" s="33"/>
      <c r="D150" s="142" t="s">
        <v>225</v>
      </c>
      <c r="F150" s="143" t="s">
        <v>294</v>
      </c>
      <c r="I150" s="144"/>
      <c r="L150" s="33"/>
      <c r="M150" s="145"/>
      <c r="T150" s="54"/>
      <c r="AT150" s="18" t="s">
        <v>225</v>
      </c>
      <c r="AU150" s="18" t="s">
        <v>81</v>
      </c>
    </row>
    <row r="151" spans="2:65" s="12" customFormat="1" ht="11.25">
      <c r="B151" s="146"/>
      <c r="D151" s="147" t="s">
        <v>227</v>
      </c>
      <c r="E151" s="148" t="s">
        <v>19</v>
      </c>
      <c r="F151" s="149" t="s">
        <v>295</v>
      </c>
      <c r="H151" s="150">
        <v>247.83799999999999</v>
      </c>
      <c r="I151" s="151"/>
      <c r="L151" s="146"/>
      <c r="M151" s="152"/>
      <c r="T151" s="153"/>
      <c r="AT151" s="148" t="s">
        <v>227</v>
      </c>
      <c r="AU151" s="148" t="s">
        <v>81</v>
      </c>
      <c r="AV151" s="12" t="s">
        <v>81</v>
      </c>
      <c r="AW151" s="12" t="s">
        <v>32</v>
      </c>
      <c r="AX151" s="12" t="s">
        <v>71</v>
      </c>
      <c r="AY151" s="148" t="s">
        <v>216</v>
      </c>
    </row>
    <row r="152" spans="2:65" s="12" customFormat="1" ht="11.25">
      <c r="B152" s="146"/>
      <c r="D152" s="147" t="s">
        <v>227</v>
      </c>
      <c r="E152" s="148" t="s">
        <v>19</v>
      </c>
      <c r="F152" s="149" t="s">
        <v>296</v>
      </c>
      <c r="H152" s="150">
        <v>-99.131</v>
      </c>
      <c r="I152" s="151"/>
      <c r="L152" s="146"/>
      <c r="M152" s="152"/>
      <c r="T152" s="153"/>
      <c r="AT152" s="148" t="s">
        <v>227</v>
      </c>
      <c r="AU152" s="148" t="s">
        <v>81</v>
      </c>
      <c r="AV152" s="12" t="s">
        <v>81</v>
      </c>
      <c r="AW152" s="12" t="s">
        <v>32</v>
      </c>
      <c r="AX152" s="12" t="s">
        <v>71</v>
      </c>
      <c r="AY152" s="148" t="s">
        <v>216</v>
      </c>
    </row>
    <row r="153" spans="2:65" s="15" customFormat="1" ht="11.25">
      <c r="B153" s="167"/>
      <c r="D153" s="147" t="s">
        <v>227</v>
      </c>
      <c r="E153" s="168" t="s">
        <v>19</v>
      </c>
      <c r="F153" s="169" t="s">
        <v>245</v>
      </c>
      <c r="H153" s="170">
        <v>148.70699999999999</v>
      </c>
      <c r="I153" s="171"/>
      <c r="L153" s="167"/>
      <c r="M153" s="172"/>
      <c r="T153" s="173"/>
      <c r="AT153" s="168" t="s">
        <v>227</v>
      </c>
      <c r="AU153" s="168" t="s">
        <v>81</v>
      </c>
      <c r="AV153" s="15" t="s">
        <v>223</v>
      </c>
      <c r="AW153" s="15" t="s">
        <v>32</v>
      </c>
      <c r="AX153" s="15" t="s">
        <v>79</v>
      </c>
      <c r="AY153" s="168" t="s">
        <v>216</v>
      </c>
    </row>
    <row r="154" spans="2:65" s="1" customFormat="1" ht="37.9" customHeight="1">
      <c r="B154" s="33"/>
      <c r="C154" s="129" t="s">
        <v>297</v>
      </c>
      <c r="D154" s="129" t="s">
        <v>218</v>
      </c>
      <c r="E154" s="130" t="s">
        <v>298</v>
      </c>
      <c r="F154" s="131" t="s">
        <v>299</v>
      </c>
      <c r="G154" s="132" t="s">
        <v>236</v>
      </c>
      <c r="H154" s="133">
        <v>140.69999999999999</v>
      </c>
      <c r="I154" s="134"/>
      <c r="J154" s="135">
        <f>ROUND(I154*H154,2)</f>
        <v>0</v>
      </c>
      <c r="K154" s="131" t="s">
        <v>222</v>
      </c>
      <c r="L154" s="33"/>
      <c r="M154" s="136" t="s">
        <v>19</v>
      </c>
      <c r="N154" s="137" t="s">
        <v>42</v>
      </c>
      <c r="P154" s="138">
        <f>O154*H154</f>
        <v>0</v>
      </c>
      <c r="Q154" s="138">
        <v>0</v>
      </c>
      <c r="R154" s="138">
        <f>Q154*H154</f>
        <v>0</v>
      </c>
      <c r="S154" s="138">
        <v>0</v>
      </c>
      <c r="T154" s="139">
        <f>S154*H154</f>
        <v>0</v>
      </c>
      <c r="AR154" s="140" t="s">
        <v>223</v>
      </c>
      <c r="AT154" s="140" t="s">
        <v>218</v>
      </c>
      <c r="AU154" s="140" t="s">
        <v>81</v>
      </c>
      <c r="AY154" s="18" t="s">
        <v>216</v>
      </c>
      <c r="BE154" s="141">
        <f>IF(N154="základní",J154,0)</f>
        <v>0</v>
      </c>
      <c r="BF154" s="141">
        <f>IF(N154="snížená",J154,0)</f>
        <v>0</v>
      </c>
      <c r="BG154" s="141">
        <f>IF(N154="zákl. přenesená",J154,0)</f>
        <v>0</v>
      </c>
      <c r="BH154" s="141">
        <f>IF(N154="sníž. přenesená",J154,0)</f>
        <v>0</v>
      </c>
      <c r="BI154" s="141">
        <f>IF(N154="nulová",J154,0)</f>
        <v>0</v>
      </c>
      <c r="BJ154" s="18" t="s">
        <v>79</v>
      </c>
      <c r="BK154" s="141">
        <f>ROUND(I154*H154,2)</f>
        <v>0</v>
      </c>
      <c r="BL154" s="18" t="s">
        <v>223</v>
      </c>
      <c r="BM154" s="140" t="s">
        <v>300</v>
      </c>
    </row>
    <row r="155" spans="2:65" s="1" customFormat="1" ht="11.25">
      <c r="B155" s="33"/>
      <c r="D155" s="142" t="s">
        <v>225</v>
      </c>
      <c r="F155" s="143" t="s">
        <v>301</v>
      </c>
      <c r="I155" s="144"/>
      <c r="L155" s="33"/>
      <c r="M155" s="145"/>
      <c r="T155" s="54"/>
      <c r="AT155" s="18" t="s">
        <v>225</v>
      </c>
      <c r="AU155" s="18" t="s">
        <v>81</v>
      </c>
    </row>
    <row r="156" spans="2:65" s="12" customFormat="1" ht="11.25">
      <c r="B156" s="146"/>
      <c r="D156" s="147" t="s">
        <v>227</v>
      </c>
      <c r="E156" s="148" t="s">
        <v>19</v>
      </c>
      <c r="F156" s="149" t="s">
        <v>302</v>
      </c>
      <c r="H156" s="150">
        <v>140.69999999999999</v>
      </c>
      <c r="I156" s="151"/>
      <c r="L156" s="146"/>
      <c r="M156" s="152"/>
      <c r="T156" s="153"/>
      <c r="AT156" s="148" t="s">
        <v>227</v>
      </c>
      <c r="AU156" s="148" t="s">
        <v>81</v>
      </c>
      <c r="AV156" s="12" t="s">
        <v>81</v>
      </c>
      <c r="AW156" s="12" t="s">
        <v>32</v>
      </c>
      <c r="AX156" s="12" t="s">
        <v>79</v>
      </c>
      <c r="AY156" s="148" t="s">
        <v>216</v>
      </c>
    </row>
    <row r="157" spans="2:65" s="1" customFormat="1" ht="24.2" customHeight="1">
      <c r="B157" s="33"/>
      <c r="C157" s="129" t="s">
        <v>303</v>
      </c>
      <c r="D157" s="129" t="s">
        <v>218</v>
      </c>
      <c r="E157" s="130" t="s">
        <v>304</v>
      </c>
      <c r="F157" s="131" t="s">
        <v>305</v>
      </c>
      <c r="G157" s="132" t="s">
        <v>236</v>
      </c>
      <c r="H157" s="133">
        <v>107.611</v>
      </c>
      <c r="I157" s="134"/>
      <c r="J157" s="135">
        <f>ROUND(I157*H157,2)</f>
        <v>0</v>
      </c>
      <c r="K157" s="131" t="s">
        <v>222</v>
      </c>
      <c r="L157" s="33"/>
      <c r="M157" s="136" t="s">
        <v>19</v>
      </c>
      <c r="N157" s="137" t="s">
        <v>42</v>
      </c>
      <c r="P157" s="138">
        <f>O157*H157</f>
        <v>0</v>
      </c>
      <c r="Q157" s="138">
        <v>0</v>
      </c>
      <c r="R157" s="138">
        <f>Q157*H157</f>
        <v>0</v>
      </c>
      <c r="S157" s="138">
        <v>0</v>
      </c>
      <c r="T157" s="139">
        <f>S157*H157</f>
        <v>0</v>
      </c>
      <c r="AR157" s="140" t="s">
        <v>223</v>
      </c>
      <c r="AT157" s="140" t="s">
        <v>218</v>
      </c>
      <c r="AU157" s="140" t="s">
        <v>81</v>
      </c>
      <c r="AY157" s="18" t="s">
        <v>216</v>
      </c>
      <c r="BE157" s="141">
        <f>IF(N157="základní",J157,0)</f>
        <v>0</v>
      </c>
      <c r="BF157" s="141">
        <f>IF(N157="snížená",J157,0)</f>
        <v>0</v>
      </c>
      <c r="BG157" s="141">
        <f>IF(N157="zákl. přenesená",J157,0)</f>
        <v>0</v>
      </c>
      <c r="BH157" s="141">
        <f>IF(N157="sníž. přenesená",J157,0)</f>
        <v>0</v>
      </c>
      <c r="BI157" s="141">
        <f>IF(N157="nulová",J157,0)</f>
        <v>0</v>
      </c>
      <c r="BJ157" s="18" t="s">
        <v>79</v>
      </c>
      <c r="BK157" s="141">
        <f>ROUND(I157*H157,2)</f>
        <v>0</v>
      </c>
      <c r="BL157" s="18" t="s">
        <v>223</v>
      </c>
      <c r="BM157" s="140" t="s">
        <v>306</v>
      </c>
    </row>
    <row r="158" spans="2:65" s="1" customFormat="1" ht="11.25">
      <c r="B158" s="33"/>
      <c r="D158" s="142" t="s">
        <v>225</v>
      </c>
      <c r="F158" s="143" t="s">
        <v>307</v>
      </c>
      <c r="I158" s="144"/>
      <c r="L158" s="33"/>
      <c r="M158" s="145"/>
      <c r="T158" s="54"/>
      <c r="AT158" s="18" t="s">
        <v>225</v>
      </c>
      <c r="AU158" s="18" t="s">
        <v>81</v>
      </c>
    </row>
    <row r="159" spans="2:65" s="12" customFormat="1" ht="11.25">
      <c r="B159" s="146"/>
      <c r="D159" s="147" t="s">
        <v>227</v>
      </c>
      <c r="E159" s="148" t="s">
        <v>19</v>
      </c>
      <c r="F159" s="149" t="s">
        <v>308</v>
      </c>
      <c r="H159" s="150">
        <v>8.48</v>
      </c>
      <c r="I159" s="151"/>
      <c r="L159" s="146"/>
      <c r="M159" s="152"/>
      <c r="T159" s="153"/>
      <c r="AT159" s="148" t="s">
        <v>227</v>
      </c>
      <c r="AU159" s="148" t="s">
        <v>81</v>
      </c>
      <c r="AV159" s="12" t="s">
        <v>81</v>
      </c>
      <c r="AW159" s="12" t="s">
        <v>32</v>
      </c>
      <c r="AX159" s="12" t="s">
        <v>71</v>
      </c>
      <c r="AY159" s="148" t="s">
        <v>216</v>
      </c>
    </row>
    <row r="160" spans="2:65" s="12" customFormat="1" ht="11.25">
      <c r="B160" s="146"/>
      <c r="D160" s="147" t="s">
        <v>227</v>
      </c>
      <c r="E160" s="148" t="s">
        <v>19</v>
      </c>
      <c r="F160" s="149" t="s">
        <v>309</v>
      </c>
      <c r="H160" s="150">
        <v>99.131</v>
      </c>
      <c r="I160" s="151"/>
      <c r="L160" s="146"/>
      <c r="M160" s="152"/>
      <c r="T160" s="153"/>
      <c r="AT160" s="148" t="s">
        <v>227</v>
      </c>
      <c r="AU160" s="148" t="s">
        <v>81</v>
      </c>
      <c r="AV160" s="12" t="s">
        <v>81</v>
      </c>
      <c r="AW160" s="12" t="s">
        <v>32</v>
      </c>
      <c r="AX160" s="12" t="s">
        <v>71</v>
      </c>
      <c r="AY160" s="148" t="s">
        <v>216</v>
      </c>
    </row>
    <row r="161" spans="2:65" s="15" customFormat="1" ht="11.25">
      <c r="B161" s="167"/>
      <c r="D161" s="147" t="s">
        <v>227</v>
      </c>
      <c r="E161" s="168" t="s">
        <v>19</v>
      </c>
      <c r="F161" s="169" t="s">
        <v>245</v>
      </c>
      <c r="H161" s="170">
        <v>107.611</v>
      </c>
      <c r="I161" s="171"/>
      <c r="L161" s="167"/>
      <c r="M161" s="172"/>
      <c r="T161" s="173"/>
      <c r="AT161" s="168" t="s">
        <v>227</v>
      </c>
      <c r="AU161" s="168" t="s">
        <v>81</v>
      </c>
      <c r="AV161" s="15" t="s">
        <v>223</v>
      </c>
      <c r="AW161" s="15" t="s">
        <v>32</v>
      </c>
      <c r="AX161" s="15" t="s">
        <v>79</v>
      </c>
      <c r="AY161" s="168" t="s">
        <v>216</v>
      </c>
    </row>
    <row r="162" spans="2:65" s="1" customFormat="1" ht="24.2" customHeight="1">
      <c r="B162" s="33"/>
      <c r="C162" s="129" t="s">
        <v>8</v>
      </c>
      <c r="D162" s="129" t="s">
        <v>218</v>
      </c>
      <c r="E162" s="130" t="s">
        <v>310</v>
      </c>
      <c r="F162" s="131" t="s">
        <v>311</v>
      </c>
      <c r="G162" s="132" t="s">
        <v>312</v>
      </c>
      <c r="H162" s="133">
        <v>506.06200000000001</v>
      </c>
      <c r="I162" s="134"/>
      <c r="J162" s="135">
        <f>ROUND(I162*H162,2)</f>
        <v>0</v>
      </c>
      <c r="K162" s="131" t="s">
        <v>222</v>
      </c>
      <c r="L162" s="33"/>
      <c r="M162" s="136" t="s">
        <v>19</v>
      </c>
      <c r="N162" s="137" t="s">
        <v>42</v>
      </c>
      <c r="P162" s="138">
        <f>O162*H162</f>
        <v>0</v>
      </c>
      <c r="Q162" s="138">
        <v>0</v>
      </c>
      <c r="R162" s="138">
        <f>Q162*H162</f>
        <v>0</v>
      </c>
      <c r="S162" s="138">
        <v>0</v>
      </c>
      <c r="T162" s="139">
        <f>S162*H162</f>
        <v>0</v>
      </c>
      <c r="AR162" s="140" t="s">
        <v>223</v>
      </c>
      <c r="AT162" s="140" t="s">
        <v>218</v>
      </c>
      <c r="AU162" s="140" t="s">
        <v>81</v>
      </c>
      <c r="AY162" s="18" t="s">
        <v>216</v>
      </c>
      <c r="BE162" s="141">
        <f>IF(N162="základní",J162,0)</f>
        <v>0</v>
      </c>
      <c r="BF162" s="141">
        <f>IF(N162="snížená",J162,0)</f>
        <v>0</v>
      </c>
      <c r="BG162" s="141">
        <f>IF(N162="zákl. přenesená",J162,0)</f>
        <v>0</v>
      </c>
      <c r="BH162" s="141">
        <f>IF(N162="sníž. přenesená",J162,0)</f>
        <v>0</v>
      </c>
      <c r="BI162" s="141">
        <f>IF(N162="nulová",J162,0)</f>
        <v>0</v>
      </c>
      <c r="BJ162" s="18" t="s">
        <v>79</v>
      </c>
      <c r="BK162" s="141">
        <f>ROUND(I162*H162,2)</f>
        <v>0</v>
      </c>
      <c r="BL162" s="18" t="s">
        <v>223</v>
      </c>
      <c r="BM162" s="140" t="s">
        <v>313</v>
      </c>
    </row>
    <row r="163" spans="2:65" s="1" customFormat="1" ht="11.25">
      <c r="B163" s="33"/>
      <c r="D163" s="142" t="s">
        <v>225</v>
      </c>
      <c r="F163" s="143" t="s">
        <v>314</v>
      </c>
      <c r="I163" s="144"/>
      <c r="L163" s="33"/>
      <c r="M163" s="145"/>
      <c r="T163" s="54"/>
      <c r="AT163" s="18" t="s">
        <v>225</v>
      </c>
      <c r="AU163" s="18" t="s">
        <v>81</v>
      </c>
    </row>
    <row r="164" spans="2:65" s="12" customFormat="1" ht="11.25">
      <c r="B164" s="146"/>
      <c r="D164" s="147" t="s">
        <v>227</v>
      </c>
      <c r="E164" s="148" t="s">
        <v>19</v>
      </c>
      <c r="F164" s="149" t="s">
        <v>315</v>
      </c>
      <c r="H164" s="150">
        <v>252.80199999999999</v>
      </c>
      <c r="I164" s="151"/>
      <c r="L164" s="146"/>
      <c r="M164" s="152"/>
      <c r="T164" s="153"/>
      <c r="AT164" s="148" t="s">
        <v>227</v>
      </c>
      <c r="AU164" s="148" t="s">
        <v>81</v>
      </c>
      <c r="AV164" s="12" t="s">
        <v>81</v>
      </c>
      <c r="AW164" s="12" t="s">
        <v>32</v>
      </c>
      <c r="AX164" s="12" t="s">
        <v>71</v>
      </c>
      <c r="AY164" s="148" t="s">
        <v>216</v>
      </c>
    </row>
    <row r="165" spans="2:65" s="12" customFormat="1" ht="11.25">
      <c r="B165" s="146"/>
      <c r="D165" s="147" t="s">
        <v>227</v>
      </c>
      <c r="E165" s="148" t="s">
        <v>19</v>
      </c>
      <c r="F165" s="149" t="s">
        <v>316</v>
      </c>
      <c r="H165" s="150">
        <v>253.26</v>
      </c>
      <c r="I165" s="151"/>
      <c r="L165" s="146"/>
      <c r="M165" s="152"/>
      <c r="T165" s="153"/>
      <c r="AT165" s="148" t="s">
        <v>227</v>
      </c>
      <c r="AU165" s="148" t="s">
        <v>81</v>
      </c>
      <c r="AV165" s="12" t="s">
        <v>81</v>
      </c>
      <c r="AW165" s="12" t="s">
        <v>32</v>
      </c>
      <c r="AX165" s="12" t="s">
        <v>71</v>
      </c>
      <c r="AY165" s="148" t="s">
        <v>216</v>
      </c>
    </row>
    <row r="166" spans="2:65" s="15" customFormat="1" ht="11.25">
      <c r="B166" s="167"/>
      <c r="D166" s="147" t="s">
        <v>227</v>
      </c>
      <c r="E166" s="168" t="s">
        <v>19</v>
      </c>
      <c r="F166" s="169" t="s">
        <v>245</v>
      </c>
      <c r="H166" s="170">
        <v>506.06200000000001</v>
      </c>
      <c r="I166" s="171"/>
      <c r="L166" s="167"/>
      <c r="M166" s="172"/>
      <c r="T166" s="173"/>
      <c r="AT166" s="168" t="s">
        <v>227</v>
      </c>
      <c r="AU166" s="168" t="s">
        <v>81</v>
      </c>
      <c r="AV166" s="15" t="s">
        <v>223</v>
      </c>
      <c r="AW166" s="15" t="s">
        <v>32</v>
      </c>
      <c r="AX166" s="15" t="s">
        <v>79</v>
      </c>
      <c r="AY166" s="168" t="s">
        <v>216</v>
      </c>
    </row>
    <row r="167" spans="2:65" s="1" customFormat="1" ht="16.5" customHeight="1">
      <c r="B167" s="33"/>
      <c r="C167" s="129" t="s">
        <v>317</v>
      </c>
      <c r="D167" s="129" t="s">
        <v>218</v>
      </c>
      <c r="E167" s="130" t="s">
        <v>318</v>
      </c>
      <c r="F167" s="131" t="s">
        <v>319</v>
      </c>
      <c r="G167" s="132" t="s">
        <v>236</v>
      </c>
      <c r="H167" s="133">
        <v>397.01799999999997</v>
      </c>
      <c r="I167" s="134"/>
      <c r="J167" s="135">
        <f>ROUND(I167*H167,2)</f>
        <v>0</v>
      </c>
      <c r="K167" s="131" t="s">
        <v>222</v>
      </c>
      <c r="L167" s="33"/>
      <c r="M167" s="136" t="s">
        <v>19</v>
      </c>
      <c r="N167" s="137" t="s">
        <v>42</v>
      </c>
      <c r="P167" s="138">
        <f>O167*H167</f>
        <v>0</v>
      </c>
      <c r="Q167" s="138">
        <v>0</v>
      </c>
      <c r="R167" s="138">
        <f>Q167*H167</f>
        <v>0</v>
      </c>
      <c r="S167" s="138">
        <v>0</v>
      </c>
      <c r="T167" s="139">
        <f>S167*H167</f>
        <v>0</v>
      </c>
      <c r="AR167" s="140" t="s">
        <v>223</v>
      </c>
      <c r="AT167" s="140" t="s">
        <v>218</v>
      </c>
      <c r="AU167" s="140" t="s">
        <v>81</v>
      </c>
      <c r="AY167" s="18" t="s">
        <v>216</v>
      </c>
      <c r="BE167" s="141">
        <f>IF(N167="základní",J167,0)</f>
        <v>0</v>
      </c>
      <c r="BF167" s="141">
        <f>IF(N167="snížená",J167,0)</f>
        <v>0</v>
      </c>
      <c r="BG167" s="141">
        <f>IF(N167="zákl. přenesená",J167,0)</f>
        <v>0</v>
      </c>
      <c r="BH167" s="141">
        <f>IF(N167="sníž. přenesená",J167,0)</f>
        <v>0</v>
      </c>
      <c r="BI167" s="141">
        <f>IF(N167="nulová",J167,0)</f>
        <v>0</v>
      </c>
      <c r="BJ167" s="18" t="s">
        <v>79</v>
      </c>
      <c r="BK167" s="141">
        <f>ROUND(I167*H167,2)</f>
        <v>0</v>
      </c>
      <c r="BL167" s="18" t="s">
        <v>223</v>
      </c>
      <c r="BM167" s="140" t="s">
        <v>320</v>
      </c>
    </row>
    <row r="168" spans="2:65" s="1" customFormat="1" ht="11.25">
      <c r="B168" s="33"/>
      <c r="D168" s="142" t="s">
        <v>225</v>
      </c>
      <c r="F168" s="143" t="s">
        <v>321</v>
      </c>
      <c r="I168" s="144"/>
      <c r="L168" s="33"/>
      <c r="M168" s="145"/>
      <c r="T168" s="54"/>
      <c r="AT168" s="18" t="s">
        <v>225</v>
      </c>
      <c r="AU168" s="18" t="s">
        <v>81</v>
      </c>
    </row>
    <row r="169" spans="2:65" s="12" customFormat="1" ht="11.25">
      <c r="B169" s="146"/>
      <c r="D169" s="147" t="s">
        <v>227</v>
      </c>
      <c r="E169" s="148" t="s">
        <v>19</v>
      </c>
      <c r="F169" s="149" t="s">
        <v>322</v>
      </c>
      <c r="H169" s="150">
        <v>107.611</v>
      </c>
      <c r="I169" s="151"/>
      <c r="L169" s="146"/>
      <c r="M169" s="152"/>
      <c r="T169" s="153"/>
      <c r="AT169" s="148" t="s">
        <v>227</v>
      </c>
      <c r="AU169" s="148" t="s">
        <v>81</v>
      </c>
      <c r="AV169" s="12" t="s">
        <v>81</v>
      </c>
      <c r="AW169" s="12" t="s">
        <v>32</v>
      </c>
      <c r="AX169" s="12" t="s">
        <v>71</v>
      </c>
      <c r="AY169" s="148" t="s">
        <v>216</v>
      </c>
    </row>
    <row r="170" spans="2:65" s="12" customFormat="1" ht="11.25">
      <c r="B170" s="146"/>
      <c r="D170" s="147" t="s">
        <v>227</v>
      </c>
      <c r="E170" s="148" t="s">
        <v>19</v>
      </c>
      <c r="F170" s="149" t="s">
        <v>323</v>
      </c>
      <c r="H170" s="150">
        <v>148.70699999999999</v>
      </c>
      <c r="I170" s="151"/>
      <c r="L170" s="146"/>
      <c r="M170" s="152"/>
      <c r="T170" s="153"/>
      <c r="AT170" s="148" t="s">
        <v>227</v>
      </c>
      <c r="AU170" s="148" t="s">
        <v>81</v>
      </c>
      <c r="AV170" s="12" t="s">
        <v>81</v>
      </c>
      <c r="AW170" s="12" t="s">
        <v>32</v>
      </c>
      <c r="AX170" s="12" t="s">
        <v>71</v>
      </c>
      <c r="AY170" s="148" t="s">
        <v>216</v>
      </c>
    </row>
    <row r="171" spans="2:65" s="12" customFormat="1" ht="11.25">
      <c r="B171" s="146"/>
      <c r="D171" s="147" t="s">
        <v>227</v>
      </c>
      <c r="E171" s="148" t="s">
        <v>19</v>
      </c>
      <c r="F171" s="149" t="s">
        <v>324</v>
      </c>
      <c r="H171" s="150">
        <v>140.69999999999999</v>
      </c>
      <c r="I171" s="151"/>
      <c r="L171" s="146"/>
      <c r="M171" s="152"/>
      <c r="T171" s="153"/>
      <c r="AT171" s="148" t="s">
        <v>227</v>
      </c>
      <c r="AU171" s="148" t="s">
        <v>81</v>
      </c>
      <c r="AV171" s="12" t="s">
        <v>81</v>
      </c>
      <c r="AW171" s="12" t="s">
        <v>32</v>
      </c>
      <c r="AX171" s="12" t="s">
        <v>71</v>
      </c>
      <c r="AY171" s="148" t="s">
        <v>216</v>
      </c>
    </row>
    <row r="172" spans="2:65" s="15" customFormat="1" ht="11.25">
      <c r="B172" s="167"/>
      <c r="D172" s="147" t="s">
        <v>227</v>
      </c>
      <c r="E172" s="168" t="s">
        <v>19</v>
      </c>
      <c r="F172" s="169" t="s">
        <v>245</v>
      </c>
      <c r="H172" s="170">
        <v>397.01799999999997</v>
      </c>
      <c r="I172" s="171"/>
      <c r="L172" s="167"/>
      <c r="M172" s="172"/>
      <c r="T172" s="173"/>
      <c r="AT172" s="168" t="s">
        <v>227</v>
      </c>
      <c r="AU172" s="168" t="s">
        <v>81</v>
      </c>
      <c r="AV172" s="15" t="s">
        <v>223</v>
      </c>
      <c r="AW172" s="15" t="s">
        <v>32</v>
      </c>
      <c r="AX172" s="15" t="s">
        <v>79</v>
      </c>
      <c r="AY172" s="168" t="s">
        <v>216</v>
      </c>
    </row>
    <row r="173" spans="2:65" s="1" customFormat="1" ht="24.2" customHeight="1">
      <c r="B173" s="33"/>
      <c r="C173" s="129" t="s">
        <v>325</v>
      </c>
      <c r="D173" s="129" t="s">
        <v>218</v>
      </c>
      <c r="E173" s="130" t="s">
        <v>326</v>
      </c>
      <c r="F173" s="131" t="s">
        <v>327</v>
      </c>
      <c r="G173" s="132" t="s">
        <v>236</v>
      </c>
      <c r="H173" s="133">
        <v>99.131</v>
      </c>
      <c r="I173" s="134"/>
      <c r="J173" s="135">
        <f>ROUND(I173*H173,2)</f>
        <v>0</v>
      </c>
      <c r="K173" s="131" t="s">
        <v>222</v>
      </c>
      <c r="L173" s="33"/>
      <c r="M173" s="136" t="s">
        <v>19</v>
      </c>
      <c r="N173" s="137" t="s">
        <v>42</v>
      </c>
      <c r="P173" s="138">
        <f>O173*H173</f>
        <v>0</v>
      </c>
      <c r="Q173" s="138">
        <v>0</v>
      </c>
      <c r="R173" s="138">
        <f>Q173*H173</f>
        <v>0</v>
      </c>
      <c r="S173" s="138">
        <v>0</v>
      </c>
      <c r="T173" s="139">
        <f>S173*H173</f>
        <v>0</v>
      </c>
      <c r="AR173" s="140" t="s">
        <v>223</v>
      </c>
      <c r="AT173" s="140" t="s">
        <v>218</v>
      </c>
      <c r="AU173" s="140" t="s">
        <v>81</v>
      </c>
      <c r="AY173" s="18" t="s">
        <v>216</v>
      </c>
      <c r="BE173" s="141">
        <f>IF(N173="základní",J173,0)</f>
        <v>0</v>
      </c>
      <c r="BF173" s="141">
        <f>IF(N173="snížená",J173,0)</f>
        <v>0</v>
      </c>
      <c r="BG173" s="141">
        <f>IF(N173="zákl. přenesená",J173,0)</f>
        <v>0</v>
      </c>
      <c r="BH173" s="141">
        <f>IF(N173="sníž. přenesená",J173,0)</f>
        <v>0</v>
      </c>
      <c r="BI173" s="141">
        <f>IF(N173="nulová",J173,0)</f>
        <v>0</v>
      </c>
      <c r="BJ173" s="18" t="s">
        <v>79</v>
      </c>
      <c r="BK173" s="141">
        <f>ROUND(I173*H173,2)</f>
        <v>0</v>
      </c>
      <c r="BL173" s="18" t="s">
        <v>223</v>
      </c>
      <c r="BM173" s="140" t="s">
        <v>328</v>
      </c>
    </row>
    <row r="174" spans="2:65" s="1" customFormat="1" ht="11.25">
      <c r="B174" s="33"/>
      <c r="D174" s="142" t="s">
        <v>225</v>
      </c>
      <c r="F174" s="143" t="s">
        <v>329</v>
      </c>
      <c r="I174" s="144"/>
      <c r="L174" s="33"/>
      <c r="M174" s="145"/>
      <c r="T174" s="54"/>
      <c r="AT174" s="18" t="s">
        <v>225</v>
      </c>
      <c r="AU174" s="18" t="s">
        <v>81</v>
      </c>
    </row>
    <row r="175" spans="2:65" s="1" customFormat="1" ht="24.2" customHeight="1">
      <c r="B175" s="33"/>
      <c r="C175" s="129" t="s">
        <v>330</v>
      </c>
      <c r="D175" s="129" t="s">
        <v>218</v>
      </c>
      <c r="E175" s="130" t="s">
        <v>331</v>
      </c>
      <c r="F175" s="131" t="s">
        <v>332</v>
      </c>
      <c r="G175" s="132" t="s">
        <v>221</v>
      </c>
      <c r="H175" s="133">
        <v>42.4</v>
      </c>
      <c r="I175" s="134"/>
      <c r="J175" s="135">
        <f>ROUND(I175*H175,2)</f>
        <v>0</v>
      </c>
      <c r="K175" s="131" t="s">
        <v>222</v>
      </c>
      <c r="L175" s="33"/>
      <c r="M175" s="136" t="s">
        <v>19</v>
      </c>
      <c r="N175" s="137" t="s">
        <v>42</v>
      </c>
      <c r="P175" s="138">
        <f>O175*H175</f>
        <v>0</v>
      </c>
      <c r="Q175" s="138">
        <v>0</v>
      </c>
      <c r="R175" s="138">
        <f>Q175*H175</f>
        <v>0</v>
      </c>
      <c r="S175" s="138">
        <v>0</v>
      </c>
      <c r="T175" s="139">
        <f>S175*H175</f>
        <v>0</v>
      </c>
      <c r="AR175" s="140" t="s">
        <v>223</v>
      </c>
      <c r="AT175" s="140" t="s">
        <v>218</v>
      </c>
      <c r="AU175" s="140" t="s">
        <v>81</v>
      </c>
      <c r="AY175" s="18" t="s">
        <v>216</v>
      </c>
      <c r="BE175" s="141">
        <f>IF(N175="základní",J175,0)</f>
        <v>0</v>
      </c>
      <c r="BF175" s="141">
        <f>IF(N175="snížená",J175,0)</f>
        <v>0</v>
      </c>
      <c r="BG175" s="141">
        <f>IF(N175="zákl. přenesená",J175,0)</f>
        <v>0</v>
      </c>
      <c r="BH175" s="141">
        <f>IF(N175="sníž. přenesená",J175,0)</f>
        <v>0</v>
      </c>
      <c r="BI175" s="141">
        <f>IF(N175="nulová",J175,0)</f>
        <v>0</v>
      </c>
      <c r="BJ175" s="18" t="s">
        <v>79</v>
      </c>
      <c r="BK175" s="141">
        <f>ROUND(I175*H175,2)</f>
        <v>0</v>
      </c>
      <c r="BL175" s="18" t="s">
        <v>223</v>
      </c>
      <c r="BM175" s="140" t="s">
        <v>333</v>
      </c>
    </row>
    <row r="176" spans="2:65" s="1" customFormat="1" ht="11.25">
      <c r="B176" s="33"/>
      <c r="D176" s="142" t="s">
        <v>225</v>
      </c>
      <c r="F176" s="143" t="s">
        <v>334</v>
      </c>
      <c r="I176" s="144"/>
      <c r="L176" s="33"/>
      <c r="M176" s="145"/>
      <c r="T176" s="54"/>
      <c r="AT176" s="18" t="s">
        <v>225</v>
      </c>
      <c r="AU176" s="18" t="s">
        <v>81</v>
      </c>
    </row>
    <row r="177" spans="2:65" s="1" customFormat="1" ht="24.2" customHeight="1">
      <c r="B177" s="33"/>
      <c r="C177" s="129" t="s">
        <v>335</v>
      </c>
      <c r="D177" s="129" t="s">
        <v>218</v>
      </c>
      <c r="E177" s="130" t="s">
        <v>336</v>
      </c>
      <c r="F177" s="131" t="s">
        <v>337</v>
      </c>
      <c r="G177" s="132" t="s">
        <v>221</v>
      </c>
      <c r="H177" s="133">
        <v>42.4</v>
      </c>
      <c r="I177" s="134"/>
      <c r="J177" s="135">
        <f>ROUND(I177*H177,2)</f>
        <v>0</v>
      </c>
      <c r="K177" s="131" t="s">
        <v>222</v>
      </c>
      <c r="L177" s="33"/>
      <c r="M177" s="136" t="s">
        <v>19</v>
      </c>
      <c r="N177" s="137" t="s">
        <v>42</v>
      </c>
      <c r="P177" s="138">
        <f>O177*H177</f>
        <v>0</v>
      </c>
      <c r="Q177" s="138">
        <v>0</v>
      </c>
      <c r="R177" s="138">
        <f>Q177*H177</f>
        <v>0</v>
      </c>
      <c r="S177" s="138">
        <v>0</v>
      </c>
      <c r="T177" s="139">
        <f>S177*H177</f>
        <v>0</v>
      </c>
      <c r="AR177" s="140" t="s">
        <v>223</v>
      </c>
      <c r="AT177" s="140" t="s">
        <v>218</v>
      </c>
      <c r="AU177" s="140" t="s">
        <v>81</v>
      </c>
      <c r="AY177" s="18" t="s">
        <v>216</v>
      </c>
      <c r="BE177" s="141">
        <f>IF(N177="základní",J177,0)</f>
        <v>0</v>
      </c>
      <c r="BF177" s="141">
        <f>IF(N177="snížená",J177,0)</f>
        <v>0</v>
      </c>
      <c r="BG177" s="141">
        <f>IF(N177="zákl. přenesená",J177,0)</f>
        <v>0</v>
      </c>
      <c r="BH177" s="141">
        <f>IF(N177="sníž. přenesená",J177,0)</f>
        <v>0</v>
      </c>
      <c r="BI177" s="141">
        <f>IF(N177="nulová",J177,0)</f>
        <v>0</v>
      </c>
      <c r="BJ177" s="18" t="s">
        <v>79</v>
      </c>
      <c r="BK177" s="141">
        <f>ROUND(I177*H177,2)</f>
        <v>0</v>
      </c>
      <c r="BL177" s="18" t="s">
        <v>223</v>
      </c>
      <c r="BM177" s="140" t="s">
        <v>338</v>
      </c>
    </row>
    <row r="178" spans="2:65" s="1" customFormat="1" ht="11.25">
      <c r="B178" s="33"/>
      <c r="D178" s="142" t="s">
        <v>225</v>
      </c>
      <c r="F178" s="143" t="s">
        <v>339</v>
      </c>
      <c r="I178" s="144"/>
      <c r="L178" s="33"/>
      <c r="M178" s="145"/>
      <c r="T178" s="54"/>
      <c r="AT178" s="18" t="s">
        <v>225</v>
      </c>
      <c r="AU178" s="18" t="s">
        <v>81</v>
      </c>
    </row>
    <row r="179" spans="2:65" s="1" customFormat="1" ht="16.5" customHeight="1">
      <c r="B179" s="33"/>
      <c r="C179" s="174" t="s">
        <v>340</v>
      </c>
      <c r="D179" s="174" t="s">
        <v>341</v>
      </c>
      <c r="E179" s="175" t="s">
        <v>342</v>
      </c>
      <c r="F179" s="176" t="s">
        <v>343</v>
      </c>
      <c r="G179" s="177" t="s">
        <v>344</v>
      </c>
      <c r="H179" s="178">
        <v>0.63600000000000001</v>
      </c>
      <c r="I179" s="179"/>
      <c r="J179" s="180">
        <f>ROUND(I179*H179,2)</f>
        <v>0</v>
      </c>
      <c r="K179" s="176" t="s">
        <v>222</v>
      </c>
      <c r="L179" s="181"/>
      <c r="M179" s="182" t="s">
        <v>19</v>
      </c>
      <c r="N179" s="183" t="s">
        <v>42</v>
      </c>
      <c r="P179" s="138">
        <f>O179*H179</f>
        <v>0</v>
      </c>
      <c r="Q179" s="138">
        <v>1E-3</v>
      </c>
      <c r="R179" s="138">
        <f>Q179*H179</f>
        <v>6.3600000000000006E-4</v>
      </c>
      <c r="S179" s="138">
        <v>0</v>
      </c>
      <c r="T179" s="139">
        <f>S179*H179</f>
        <v>0</v>
      </c>
      <c r="AR179" s="140" t="s">
        <v>268</v>
      </c>
      <c r="AT179" s="140" t="s">
        <v>341</v>
      </c>
      <c r="AU179" s="140" t="s">
        <v>81</v>
      </c>
      <c r="AY179" s="18" t="s">
        <v>216</v>
      </c>
      <c r="BE179" s="141">
        <f>IF(N179="základní",J179,0)</f>
        <v>0</v>
      </c>
      <c r="BF179" s="141">
        <f>IF(N179="snížená",J179,0)</f>
        <v>0</v>
      </c>
      <c r="BG179" s="141">
        <f>IF(N179="zákl. přenesená",J179,0)</f>
        <v>0</v>
      </c>
      <c r="BH179" s="141">
        <f>IF(N179="sníž. přenesená",J179,0)</f>
        <v>0</v>
      </c>
      <c r="BI179" s="141">
        <f>IF(N179="nulová",J179,0)</f>
        <v>0</v>
      </c>
      <c r="BJ179" s="18" t="s">
        <v>79</v>
      </c>
      <c r="BK179" s="141">
        <f>ROUND(I179*H179,2)</f>
        <v>0</v>
      </c>
      <c r="BL179" s="18" t="s">
        <v>223</v>
      </c>
      <c r="BM179" s="140" t="s">
        <v>345</v>
      </c>
    </row>
    <row r="180" spans="2:65" s="1" customFormat="1" ht="33" customHeight="1">
      <c r="B180" s="33"/>
      <c r="C180" s="129" t="s">
        <v>7</v>
      </c>
      <c r="D180" s="129" t="s">
        <v>218</v>
      </c>
      <c r="E180" s="130" t="s">
        <v>346</v>
      </c>
      <c r="F180" s="131" t="s">
        <v>347</v>
      </c>
      <c r="G180" s="132" t="s">
        <v>221</v>
      </c>
      <c r="H180" s="133">
        <v>50</v>
      </c>
      <c r="I180" s="134"/>
      <c r="J180" s="135">
        <f>ROUND(I180*H180,2)</f>
        <v>0</v>
      </c>
      <c r="K180" s="131" t="s">
        <v>222</v>
      </c>
      <c r="L180" s="33"/>
      <c r="M180" s="136" t="s">
        <v>19</v>
      </c>
      <c r="N180" s="137" t="s">
        <v>42</v>
      </c>
      <c r="P180" s="138">
        <f>O180*H180</f>
        <v>0</v>
      </c>
      <c r="Q180" s="138">
        <v>0</v>
      </c>
      <c r="R180" s="138">
        <f>Q180*H180</f>
        <v>0</v>
      </c>
      <c r="S180" s="138">
        <v>0</v>
      </c>
      <c r="T180" s="139">
        <f>S180*H180</f>
        <v>0</v>
      </c>
      <c r="AR180" s="140" t="s">
        <v>223</v>
      </c>
      <c r="AT180" s="140" t="s">
        <v>218</v>
      </c>
      <c r="AU180" s="140" t="s">
        <v>81</v>
      </c>
      <c r="AY180" s="18" t="s">
        <v>216</v>
      </c>
      <c r="BE180" s="141">
        <f>IF(N180="základní",J180,0)</f>
        <v>0</v>
      </c>
      <c r="BF180" s="141">
        <f>IF(N180="snížená",J180,0)</f>
        <v>0</v>
      </c>
      <c r="BG180" s="141">
        <f>IF(N180="zákl. přenesená",J180,0)</f>
        <v>0</v>
      </c>
      <c r="BH180" s="141">
        <f>IF(N180="sníž. přenesená",J180,0)</f>
        <v>0</v>
      </c>
      <c r="BI180" s="141">
        <f>IF(N180="nulová",J180,0)</f>
        <v>0</v>
      </c>
      <c r="BJ180" s="18" t="s">
        <v>79</v>
      </c>
      <c r="BK180" s="141">
        <f>ROUND(I180*H180,2)</f>
        <v>0</v>
      </c>
      <c r="BL180" s="18" t="s">
        <v>223</v>
      </c>
      <c r="BM180" s="140" t="s">
        <v>348</v>
      </c>
    </row>
    <row r="181" spans="2:65" s="1" customFormat="1" ht="11.25">
      <c r="B181" s="33"/>
      <c r="D181" s="142" t="s">
        <v>225</v>
      </c>
      <c r="F181" s="143" t="s">
        <v>349</v>
      </c>
      <c r="I181" s="144"/>
      <c r="L181" s="33"/>
      <c r="M181" s="145"/>
      <c r="T181" s="54"/>
      <c r="AT181" s="18" t="s">
        <v>225</v>
      </c>
      <c r="AU181" s="18" t="s">
        <v>81</v>
      </c>
    </row>
    <row r="182" spans="2:65" s="1" customFormat="1" ht="16.5" customHeight="1">
      <c r="B182" s="33"/>
      <c r="C182" s="174" t="s">
        <v>350</v>
      </c>
      <c r="D182" s="174" t="s">
        <v>341</v>
      </c>
      <c r="E182" s="175" t="s">
        <v>351</v>
      </c>
      <c r="F182" s="176" t="s">
        <v>352</v>
      </c>
      <c r="G182" s="177" t="s">
        <v>236</v>
      </c>
      <c r="H182" s="178">
        <v>2.6</v>
      </c>
      <c r="I182" s="179"/>
      <c r="J182" s="180">
        <f>ROUND(I182*H182,2)</f>
        <v>0</v>
      </c>
      <c r="K182" s="176" t="s">
        <v>222</v>
      </c>
      <c r="L182" s="181"/>
      <c r="M182" s="182" t="s">
        <v>19</v>
      </c>
      <c r="N182" s="183" t="s">
        <v>42</v>
      </c>
      <c r="P182" s="138">
        <f>O182*H182</f>
        <v>0</v>
      </c>
      <c r="Q182" s="138">
        <v>0.21</v>
      </c>
      <c r="R182" s="138">
        <f>Q182*H182</f>
        <v>0.54600000000000004</v>
      </c>
      <c r="S182" s="138">
        <v>0</v>
      </c>
      <c r="T182" s="139">
        <f>S182*H182</f>
        <v>0</v>
      </c>
      <c r="AR182" s="140" t="s">
        <v>268</v>
      </c>
      <c r="AT182" s="140" t="s">
        <v>341</v>
      </c>
      <c r="AU182" s="140" t="s">
        <v>81</v>
      </c>
      <c r="AY182" s="18" t="s">
        <v>216</v>
      </c>
      <c r="BE182" s="141">
        <f>IF(N182="základní",J182,0)</f>
        <v>0</v>
      </c>
      <c r="BF182" s="141">
        <f>IF(N182="snížená",J182,0)</f>
        <v>0</v>
      </c>
      <c r="BG182" s="141">
        <f>IF(N182="zákl. přenesená",J182,0)</f>
        <v>0</v>
      </c>
      <c r="BH182" s="141">
        <f>IF(N182="sníž. přenesená",J182,0)</f>
        <v>0</v>
      </c>
      <c r="BI182" s="141">
        <f>IF(N182="nulová",J182,0)</f>
        <v>0</v>
      </c>
      <c r="BJ182" s="18" t="s">
        <v>79</v>
      </c>
      <c r="BK182" s="141">
        <f>ROUND(I182*H182,2)</f>
        <v>0</v>
      </c>
      <c r="BL182" s="18" t="s">
        <v>223</v>
      </c>
      <c r="BM182" s="140" t="s">
        <v>353</v>
      </c>
    </row>
    <row r="183" spans="2:65" s="1" customFormat="1" ht="37.9" customHeight="1">
      <c r="B183" s="33"/>
      <c r="C183" s="129" t="s">
        <v>354</v>
      </c>
      <c r="D183" s="129" t="s">
        <v>218</v>
      </c>
      <c r="E183" s="130" t="s">
        <v>355</v>
      </c>
      <c r="F183" s="131" t="s">
        <v>356</v>
      </c>
      <c r="G183" s="132" t="s">
        <v>357</v>
      </c>
      <c r="H183" s="133">
        <v>28</v>
      </c>
      <c r="I183" s="134"/>
      <c r="J183" s="135">
        <f>ROUND(I183*H183,2)</f>
        <v>0</v>
      </c>
      <c r="K183" s="131" t="s">
        <v>222</v>
      </c>
      <c r="L183" s="33"/>
      <c r="M183" s="136" t="s">
        <v>19</v>
      </c>
      <c r="N183" s="137" t="s">
        <v>42</v>
      </c>
      <c r="P183" s="138">
        <f>O183*H183</f>
        <v>0</v>
      </c>
      <c r="Q183" s="138">
        <v>0</v>
      </c>
      <c r="R183" s="138">
        <f>Q183*H183</f>
        <v>0</v>
      </c>
      <c r="S183" s="138">
        <v>0</v>
      </c>
      <c r="T183" s="139">
        <f>S183*H183</f>
        <v>0</v>
      </c>
      <c r="AR183" s="140" t="s">
        <v>223</v>
      </c>
      <c r="AT183" s="140" t="s">
        <v>218</v>
      </c>
      <c r="AU183" s="140" t="s">
        <v>81</v>
      </c>
      <c r="AY183" s="18" t="s">
        <v>216</v>
      </c>
      <c r="BE183" s="141">
        <f>IF(N183="základní",J183,0)</f>
        <v>0</v>
      </c>
      <c r="BF183" s="141">
        <f>IF(N183="snížená",J183,0)</f>
        <v>0</v>
      </c>
      <c r="BG183" s="141">
        <f>IF(N183="zákl. přenesená",J183,0)</f>
        <v>0</v>
      </c>
      <c r="BH183" s="141">
        <f>IF(N183="sníž. přenesená",J183,0)</f>
        <v>0</v>
      </c>
      <c r="BI183" s="141">
        <f>IF(N183="nulová",J183,0)</f>
        <v>0</v>
      </c>
      <c r="BJ183" s="18" t="s">
        <v>79</v>
      </c>
      <c r="BK183" s="141">
        <f>ROUND(I183*H183,2)</f>
        <v>0</v>
      </c>
      <c r="BL183" s="18" t="s">
        <v>223</v>
      </c>
      <c r="BM183" s="140" t="s">
        <v>358</v>
      </c>
    </row>
    <row r="184" spans="2:65" s="1" customFormat="1" ht="11.25">
      <c r="B184" s="33"/>
      <c r="D184" s="142" t="s">
        <v>225</v>
      </c>
      <c r="F184" s="143" t="s">
        <v>359</v>
      </c>
      <c r="I184" s="144"/>
      <c r="L184" s="33"/>
      <c r="M184" s="145"/>
      <c r="T184" s="54"/>
      <c r="AT184" s="18" t="s">
        <v>225</v>
      </c>
      <c r="AU184" s="18" t="s">
        <v>81</v>
      </c>
    </row>
    <row r="185" spans="2:65" s="1" customFormat="1" ht="16.5" customHeight="1">
      <c r="B185" s="33"/>
      <c r="C185" s="174" t="s">
        <v>360</v>
      </c>
      <c r="D185" s="174" t="s">
        <v>341</v>
      </c>
      <c r="E185" s="175" t="s">
        <v>361</v>
      </c>
      <c r="F185" s="176" t="s">
        <v>362</v>
      </c>
      <c r="G185" s="177" t="s">
        <v>236</v>
      </c>
      <c r="H185" s="178">
        <v>6</v>
      </c>
      <c r="I185" s="179"/>
      <c r="J185" s="180">
        <f>ROUND(I185*H185,2)</f>
        <v>0</v>
      </c>
      <c r="K185" s="176" t="s">
        <v>222</v>
      </c>
      <c r="L185" s="181"/>
      <c r="M185" s="182" t="s">
        <v>19</v>
      </c>
      <c r="N185" s="183" t="s">
        <v>42</v>
      </c>
      <c r="P185" s="138">
        <f>O185*H185</f>
        <v>0</v>
      </c>
      <c r="Q185" s="138">
        <v>0.2</v>
      </c>
      <c r="R185" s="138">
        <f>Q185*H185</f>
        <v>1.2000000000000002</v>
      </c>
      <c r="S185" s="138">
        <v>0</v>
      </c>
      <c r="T185" s="139">
        <f>S185*H185</f>
        <v>0</v>
      </c>
      <c r="AR185" s="140" t="s">
        <v>268</v>
      </c>
      <c r="AT185" s="140" t="s">
        <v>341</v>
      </c>
      <c r="AU185" s="140" t="s">
        <v>81</v>
      </c>
      <c r="AY185" s="18" t="s">
        <v>216</v>
      </c>
      <c r="BE185" s="141">
        <f>IF(N185="základní",J185,0)</f>
        <v>0</v>
      </c>
      <c r="BF185" s="141">
        <f>IF(N185="snížená",J185,0)</f>
        <v>0</v>
      </c>
      <c r="BG185" s="141">
        <f>IF(N185="zákl. přenesená",J185,0)</f>
        <v>0</v>
      </c>
      <c r="BH185" s="141">
        <f>IF(N185="sníž. přenesená",J185,0)</f>
        <v>0</v>
      </c>
      <c r="BI185" s="141">
        <f>IF(N185="nulová",J185,0)</f>
        <v>0</v>
      </c>
      <c r="BJ185" s="18" t="s">
        <v>79</v>
      </c>
      <c r="BK185" s="141">
        <f>ROUND(I185*H185,2)</f>
        <v>0</v>
      </c>
      <c r="BL185" s="18" t="s">
        <v>223</v>
      </c>
      <c r="BM185" s="140" t="s">
        <v>363</v>
      </c>
    </row>
    <row r="186" spans="2:65" s="11" customFormat="1" ht="22.9" customHeight="1">
      <c r="B186" s="117"/>
      <c r="D186" s="118" t="s">
        <v>70</v>
      </c>
      <c r="E186" s="127" t="s">
        <v>81</v>
      </c>
      <c r="F186" s="127" t="s">
        <v>364</v>
      </c>
      <c r="I186" s="120"/>
      <c r="J186" s="128">
        <f>BK186</f>
        <v>0</v>
      </c>
      <c r="L186" s="117"/>
      <c r="M186" s="122"/>
      <c r="P186" s="123">
        <f>SUM(P187:P209)</f>
        <v>0</v>
      </c>
      <c r="R186" s="123">
        <f>SUM(R187:R209)</f>
        <v>12.573969499999999</v>
      </c>
      <c r="T186" s="124">
        <f>SUM(T187:T209)</f>
        <v>0</v>
      </c>
      <c r="AR186" s="118" t="s">
        <v>79</v>
      </c>
      <c r="AT186" s="125" t="s">
        <v>70</v>
      </c>
      <c r="AU186" s="125" t="s">
        <v>79</v>
      </c>
      <c r="AY186" s="118" t="s">
        <v>216</v>
      </c>
      <c r="BK186" s="126">
        <f>SUM(BK187:BK209)</f>
        <v>0</v>
      </c>
    </row>
    <row r="187" spans="2:65" s="1" customFormat="1" ht="33" customHeight="1">
      <c r="B187" s="33"/>
      <c r="C187" s="129" t="s">
        <v>365</v>
      </c>
      <c r="D187" s="129" t="s">
        <v>218</v>
      </c>
      <c r="E187" s="130" t="s">
        <v>366</v>
      </c>
      <c r="F187" s="131" t="s">
        <v>367</v>
      </c>
      <c r="G187" s="132" t="s">
        <v>368</v>
      </c>
      <c r="H187" s="133">
        <v>24</v>
      </c>
      <c r="I187" s="134"/>
      <c r="J187" s="135">
        <f>ROUND(I187*H187,2)</f>
        <v>0</v>
      </c>
      <c r="K187" s="131" t="s">
        <v>19</v>
      </c>
      <c r="L187" s="33"/>
      <c r="M187" s="136" t="s">
        <v>19</v>
      </c>
      <c r="N187" s="137" t="s">
        <v>42</v>
      </c>
      <c r="P187" s="138">
        <f>O187*H187</f>
        <v>0</v>
      </c>
      <c r="Q187" s="138">
        <v>0.28736</v>
      </c>
      <c r="R187" s="138">
        <f>Q187*H187</f>
        <v>6.8966399999999997</v>
      </c>
      <c r="S187" s="138">
        <v>0</v>
      </c>
      <c r="T187" s="139">
        <f>S187*H187</f>
        <v>0</v>
      </c>
      <c r="AR187" s="140" t="s">
        <v>223</v>
      </c>
      <c r="AT187" s="140" t="s">
        <v>218</v>
      </c>
      <c r="AU187" s="140" t="s">
        <v>81</v>
      </c>
      <c r="AY187" s="18" t="s">
        <v>216</v>
      </c>
      <c r="BE187" s="141">
        <f>IF(N187="základní",J187,0)</f>
        <v>0</v>
      </c>
      <c r="BF187" s="141">
        <f>IF(N187="snížená",J187,0)</f>
        <v>0</v>
      </c>
      <c r="BG187" s="141">
        <f>IF(N187="zákl. přenesená",J187,0)</f>
        <v>0</v>
      </c>
      <c r="BH187" s="141">
        <f>IF(N187="sníž. přenesená",J187,0)</f>
        <v>0</v>
      </c>
      <c r="BI187" s="141">
        <f>IF(N187="nulová",J187,0)</f>
        <v>0</v>
      </c>
      <c r="BJ187" s="18" t="s">
        <v>79</v>
      </c>
      <c r="BK187" s="141">
        <f>ROUND(I187*H187,2)</f>
        <v>0</v>
      </c>
      <c r="BL187" s="18" t="s">
        <v>223</v>
      </c>
      <c r="BM187" s="140" t="s">
        <v>369</v>
      </c>
    </row>
    <row r="188" spans="2:65" s="12" customFormat="1" ht="11.25">
      <c r="B188" s="146"/>
      <c r="D188" s="147" t="s">
        <v>227</v>
      </c>
      <c r="E188" s="148" t="s">
        <v>19</v>
      </c>
      <c r="F188" s="149" t="s">
        <v>370</v>
      </c>
      <c r="H188" s="150">
        <v>24</v>
      </c>
      <c r="I188" s="151"/>
      <c r="L188" s="146"/>
      <c r="M188" s="152"/>
      <c r="T188" s="153"/>
      <c r="AT188" s="148" t="s">
        <v>227</v>
      </c>
      <c r="AU188" s="148" t="s">
        <v>81</v>
      </c>
      <c r="AV188" s="12" t="s">
        <v>81</v>
      </c>
      <c r="AW188" s="12" t="s">
        <v>32</v>
      </c>
      <c r="AX188" s="12" t="s">
        <v>79</v>
      </c>
      <c r="AY188" s="148" t="s">
        <v>216</v>
      </c>
    </row>
    <row r="189" spans="2:65" s="1" customFormat="1" ht="24.2" customHeight="1">
      <c r="B189" s="33"/>
      <c r="C189" s="129" t="s">
        <v>371</v>
      </c>
      <c r="D189" s="129" t="s">
        <v>218</v>
      </c>
      <c r="E189" s="130" t="s">
        <v>372</v>
      </c>
      <c r="F189" s="131" t="s">
        <v>373</v>
      </c>
      <c r="G189" s="132" t="s">
        <v>236</v>
      </c>
      <c r="H189" s="133">
        <v>0.504</v>
      </c>
      <c r="I189" s="134"/>
      <c r="J189" s="135">
        <f>ROUND(I189*H189,2)</f>
        <v>0</v>
      </c>
      <c r="K189" s="131" t="s">
        <v>222</v>
      </c>
      <c r="L189" s="33"/>
      <c r="M189" s="136" t="s">
        <v>19</v>
      </c>
      <c r="N189" s="137" t="s">
        <v>42</v>
      </c>
      <c r="P189" s="138">
        <f>O189*H189</f>
        <v>0</v>
      </c>
      <c r="Q189" s="138">
        <v>2.16</v>
      </c>
      <c r="R189" s="138">
        <f>Q189*H189</f>
        <v>1.0886400000000001</v>
      </c>
      <c r="S189" s="138">
        <v>0</v>
      </c>
      <c r="T189" s="139">
        <f>S189*H189</f>
        <v>0</v>
      </c>
      <c r="AR189" s="140" t="s">
        <v>223</v>
      </c>
      <c r="AT189" s="140" t="s">
        <v>218</v>
      </c>
      <c r="AU189" s="140" t="s">
        <v>81</v>
      </c>
      <c r="AY189" s="18" t="s">
        <v>216</v>
      </c>
      <c r="BE189" s="141">
        <f>IF(N189="základní",J189,0)</f>
        <v>0</v>
      </c>
      <c r="BF189" s="141">
        <f>IF(N189="snížená",J189,0)</f>
        <v>0</v>
      </c>
      <c r="BG189" s="141">
        <f>IF(N189="zákl. přenesená",J189,0)</f>
        <v>0</v>
      </c>
      <c r="BH189" s="141">
        <f>IF(N189="sníž. přenesená",J189,0)</f>
        <v>0</v>
      </c>
      <c r="BI189" s="141">
        <f>IF(N189="nulová",J189,0)</f>
        <v>0</v>
      </c>
      <c r="BJ189" s="18" t="s">
        <v>79</v>
      </c>
      <c r="BK189" s="141">
        <f>ROUND(I189*H189,2)</f>
        <v>0</v>
      </c>
      <c r="BL189" s="18" t="s">
        <v>223</v>
      </c>
      <c r="BM189" s="140" t="s">
        <v>374</v>
      </c>
    </row>
    <row r="190" spans="2:65" s="1" customFormat="1" ht="11.25">
      <c r="B190" s="33"/>
      <c r="D190" s="142" t="s">
        <v>225</v>
      </c>
      <c r="F190" s="143" t="s">
        <v>375</v>
      </c>
      <c r="I190" s="144"/>
      <c r="L190" s="33"/>
      <c r="M190" s="145"/>
      <c r="T190" s="54"/>
      <c r="AT190" s="18" t="s">
        <v>225</v>
      </c>
      <c r="AU190" s="18" t="s">
        <v>81</v>
      </c>
    </row>
    <row r="191" spans="2:65" s="12" customFormat="1" ht="11.25">
      <c r="B191" s="146"/>
      <c r="D191" s="147" t="s">
        <v>227</v>
      </c>
      <c r="E191" s="148" t="s">
        <v>19</v>
      </c>
      <c r="F191" s="149" t="s">
        <v>376</v>
      </c>
      <c r="H191" s="150">
        <v>0.504</v>
      </c>
      <c r="I191" s="151"/>
      <c r="L191" s="146"/>
      <c r="M191" s="152"/>
      <c r="T191" s="153"/>
      <c r="AT191" s="148" t="s">
        <v>227</v>
      </c>
      <c r="AU191" s="148" t="s">
        <v>81</v>
      </c>
      <c r="AV191" s="12" t="s">
        <v>81</v>
      </c>
      <c r="AW191" s="12" t="s">
        <v>32</v>
      </c>
      <c r="AX191" s="12" t="s">
        <v>79</v>
      </c>
      <c r="AY191" s="148" t="s">
        <v>216</v>
      </c>
    </row>
    <row r="192" spans="2:65" s="1" customFormat="1" ht="24.2" customHeight="1">
      <c r="B192" s="33"/>
      <c r="C192" s="129" t="s">
        <v>377</v>
      </c>
      <c r="D192" s="129" t="s">
        <v>218</v>
      </c>
      <c r="E192" s="130" t="s">
        <v>378</v>
      </c>
      <c r="F192" s="131" t="s">
        <v>379</v>
      </c>
      <c r="G192" s="132" t="s">
        <v>236</v>
      </c>
      <c r="H192" s="133">
        <v>1.3839999999999999</v>
      </c>
      <c r="I192" s="134"/>
      <c r="J192" s="135">
        <f>ROUND(I192*H192,2)</f>
        <v>0</v>
      </c>
      <c r="K192" s="131" t="s">
        <v>222</v>
      </c>
      <c r="L192" s="33"/>
      <c r="M192" s="136" t="s">
        <v>19</v>
      </c>
      <c r="N192" s="137" t="s">
        <v>42</v>
      </c>
      <c r="P192" s="138">
        <f>O192*H192</f>
        <v>0</v>
      </c>
      <c r="Q192" s="138">
        <v>2.5018699999999998</v>
      </c>
      <c r="R192" s="138">
        <f>Q192*H192</f>
        <v>3.4625880799999993</v>
      </c>
      <c r="S192" s="138">
        <v>0</v>
      </c>
      <c r="T192" s="139">
        <f>S192*H192</f>
        <v>0</v>
      </c>
      <c r="AR192" s="140" t="s">
        <v>223</v>
      </c>
      <c r="AT192" s="140" t="s">
        <v>218</v>
      </c>
      <c r="AU192" s="140" t="s">
        <v>81</v>
      </c>
      <c r="AY192" s="18" t="s">
        <v>216</v>
      </c>
      <c r="BE192" s="141">
        <f>IF(N192="základní",J192,0)</f>
        <v>0</v>
      </c>
      <c r="BF192" s="141">
        <f>IF(N192="snížená",J192,0)</f>
        <v>0</v>
      </c>
      <c r="BG192" s="141">
        <f>IF(N192="zákl. přenesená",J192,0)</f>
        <v>0</v>
      </c>
      <c r="BH192" s="141">
        <f>IF(N192="sníž. přenesená",J192,0)</f>
        <v>0</v>
      </c>
      <c r="BI192" s="141">
        <f>IF(N192="nulová",J192,0)</f>
        <v>0</v>
      </c>
      <c r="BJ192" s="18" t="s">
        <v>79</v>
      </c>
      <c r="BK192" s="141">
        <f>ROUND(I192*H192,2)</f>
        <v>0</v>
      </c>
      <c r="BL192" s="18" t="s">
        <v>223</v>
      </c>
      <c r="BM192" s="140" t="s">
        <v>380</v>
      </c>
    </row>
    <row r="193" spans="2:65" s="1" customFormat="1" ht="11.25">
      <c r="B193" s="33"/>
      <c r="D193" s="142" t="s">
        <v>225</v>
      </c>
      <c r="F193" s="143" t="s">
        <v>381</v>
      </c>
      <c r="I193" s="144"/>
      <c r="L193" s="33"/>
      <c r="M193" s="145"/>
      <c r="T193" s="54"/>
      <c r="AT193" s="18" t="s">
        <v>225</v>
      </c>
      <c r="AU193" s="18" t="s">
        <v>81</v>
      </c>
    </row>
    <row r="194" spans="2:65" s="12" customFormat="1" ht="11.25">
      <c r="B194" s="146"/>
      <c r="D194" s="147" t="s">
        <v>227</v>
      </c>
      <c r="E194" s="148" t="s">
        <v>19</v>
      </c>
      <c r="F194" s="149" t="s">
        <v>382</v>
      </c>
      <c r="H194" s="150">
        <v>0.88</v>
      </c>
      <c r="I194" s="151"/>
      <c r="L194" s="146"/>
      <c r="M194" s="152"/>
      <c r="T194" s="153"/>
      <c r="AT194" s="148" t="s">
        <v>227</v>
      </c>
      <c r="AU194" s="148" t="s">
        <v>81</v>
      </c>
      <c r="AV194" s="12" t="s">
        <v>81</v>
      </c>
      <c r="AW194" s="12" t="s">
        <v>32</v>
      </c>
      <c r="AX194" s="12" t="s">
        <v>71</v>
      </c>
      <c r="AY194" s="148" t="s">
        <v>216</v>
      </c>
    </row>
    <row r="195" spans="2:65" s="12" customFormat="1" ht="11.25">
      <c r="B195" s="146"/>
      <c r="D195" s="147" t="s">
        <v>227</v>
      </c>
      <c r="E195" s="148" t="s">
        <v>19</v>
      </c>
      <c r="F195" s="149" t="s">
        <v>383</v>
      </c>
      <c r="H195" s="150">
        <v>0.504</v>
      </c>
      <c r="I195" s="151"/>
      <c r="L195" s="146"/>
      <c r="M195" s="152"/>
      <c r="T195" s="153"/>
      <c r="AT195" s="148" t="s">
        <v>227</v>
      </c>
      <c r="AU195" s="148" t="s">
        <v>81</v>
      </c>
      <c r="AV195" s="12" t="s">
        <v>81</v>
      </c>
      <c r="AW195" s="12" t="s">
        <v>32</v>
      </c>
      <c r="AX195" s="12" t="s">
        <v>71</v>
      </c>
      <c r="AY195" s="148" t="s">
        <v>216</v>
      </c>
    </row>
    <row r="196" spans="2:65" s="15" customFormat="1" ht="11.25">
      <c r="B196" s="167"/>
      <c r="D196" s="147" t="s">
        <v>227</v>
      </c>
      <c r="E196" s="168" t="s">
        <v>19</v>
      </c>
      <c r="F196" s="169" t="s">
        <v>245</v>
      </c>
      <c r="H196" s="170">
        <v>1.3839999999999999</v>
      </c>
      <c r="I196" s="171"/>
      <c r="L196" s="167"/>
      <c r="M196" s="172"/>
      <c r="T196" s="173"/>
      <c r="AT196" s="168" t="s">
        <v>227</v>
      </c>
      <c r="AU196" s="168" t="s">
        <v>81</v>
      </c>
      <c r="AV196" s="15" t="s">
        <v>223</v>
      </c>
      <c r="AW196" s="15" t="s">
        <v>32</v>
      </c>
      <c r="AX196" s="15" t="s">
        <v>79</v>
      </c>
      <c r="AY196" s="168" t="s">
        <v>216</v>
      </c>
    </row>
    <row r="197" spans="2:65" s="1" customFormat="1" ht="16.5" customHeight="1">
      <c r="B197" s="33"/>
      <c r="C197" s="129" t="s">
        <v>384</v>
      </c>
      <c r="D197" s="129" t="s">
        <v>218</v>
      </c>
      <c r="E197" s="130" t="s">
        <v>385</v>
      </c>
      <c r="F197" s="131" t="s">
        <v>386</v>
      </c>
      <c r="G197" s="132" t="s">
        <v>221</v>
      </c>
      <c r="H197" s="133">
        <v>2.58</v>
      </c>
      <c r="I197" s="134"/>
      <c r="J197" s="135">
        <f>ROUND(I197*H197,2)</f>
        <v>0</v>
      </c>
      <c r="K197" s="131" t="s">
        <v>222</v>
      </c>
      <c r="L197" s="33"/>
      <c r="M197" s="136" t="s">
        <v>19</v>
      </c>
      <c r="N197" s="137" t="s">
        <v>42</v>
      </c>
      <c r="P197" s="138">
        <f>O197*H197</f>
        <v>0</v>
      </c>
      <c r="Q197" s="138">
        <v>2.9399999999999999E-3</v>
      </c>
      <c r="R197" s="138">
        <f>Q197*H197</f>
        <v>7.5852000000000003E-3</v>
      </c>
      <c r="S197" s="138">
        <v>0</v>
      </c>
      <c r="T197" s="139">
        <f>S197*H197</f>
        <v>0</v>
      </c>
      <c r="AR197" s="140" t="s">
        <v>223</v>
      </c>
      <c r="AT197" s="140" t="s">
        <v>218</v>
      </c>
      <c r="AU197" s="140" t="s">
        <v>81</v>
      </c>
      <c r="AY197" s="18" t="s">
        <v>216</v>
      </c>
      <c r="BE197" s="141">
        <f>IF(N197="základní",J197,0)</f>
        <v>0</v>
      </c>
      <c r="BF197" s="141">
        <f>IF(N197="snížená",J197,0)</f>
        <v>0</v>
      </c>
      <c r="BG197" s="141">
        <f>IF(N197="zákl. přenesená",J197,0)</f>
        <v>0</v>
      </c>
      <c r="BH197" s="141">
        <f>IF(N197="sníž. přenesená",J197,0)</f>
        <v>0</v>
      </c>
      <c r="BI197" s="141">
        <f>IF(N197="nulová",J197,0)</f>
        <v>0</v>
      </c>
      <c r="BJ197" s="18" t="s">
        <v>79</v>
      </c>
      <c r="BK197" s="141">
        <f>ROUND(I197*H197,2)</f>
        <v>0</v>
      </c>
      <c r="BL197" s="18" t="s">
        <v>223</v>
      </c>
      <c r="BM197" s="140" t="s">
        <v>387</v>
      </c>
    </row>
    <row r="198" spans="2:65" s="1" customFormat="1" ht="11.25">
      <c r="B198" s="33"/>
      <c r="D198" s="142" t="s">
        <v>225</v>
      </c>
      <c r="F198" s="143" t="s">
        <v>388</v>
      </c>
      <c r="I198" s="144"/>
      <c r="L198" s="33"/>
      <c r="M198" s="145"/>
      <c r="T198" s="54"/>
      <c r="AT198" s="18" t="s">
        <v>225</v>
      </c>
      <c r="AU198" s="18" t="s">
        <v>81</v>
      </c>
    </row>
    <row r="199" spans="2:65" s="12" customFormat="1" ht="11.25">
      <c r="B199" s="146"/>
      <c r="D199" s="147" t="s">
        <v>227</v>
      </c>
      <c r="E199" s="148" t="s">
        <v>19</v>
      </c>
      <c r="F199" s="149" t="s">
        <v>389</v>
      </c>
      <c r="H199" s="150">
        <v>1.68</v>
      </c>
      <c r="I199" s="151"/>
      <c r="L199" s="146"/>
      <c r="M199" s="152"/>
      <c r="T199" s="153"/>
      <c r="AT199" s="148" t="s">
        <v>227</v>
      </c>
      <c r="AU199" s="148" t="s">
        <v>81</v>
      </c>
      <c r="AV199" s="12" t="s">
        <v>81</v>
      </c>
      <c r="AW199" s="12" t="s">
        <v>32</v>
      </c>
      <c r="AX199" s="12" t="s">
        <v>71</v>
      </c>
      <c r="AY199" s="148" t="s">
        <v>216</v>
      </c>
    </row>
    <row r="200" spans="2:65" s="12" customFormat="1" ht="11.25">
      <c r="B200" s="146"/>
      <c r="D200" s="147" t="s">
        <v>227</v>
      </c>
      <c r="E200" s="148" t="s">
        <v>19</v>
      </c>
      <c r="F200" s="149" t="s">
        <v>390</v>
      </c>
      <c r="H200" s="150">
        <v>0.9</v>
      </c>
      <c r="I200" s="151"/>
      <c r="L200" s="146"/>
      <c r="M200" s="152"/>
      <c r="T200" s="153"/>
      <c r="AT200" s="148" t="s">
        <v>227</v>
      </c>
      <c r="AU200" s="148" t="s">
        <v>81</v>
      </c>
      <c r="AV200" s="12" t="s">
        <v>81</v>
      </c>
      <c r="AW200" s="12" t="s">
        <v>32</v>
      </c>
      <c r="AX200" s="12" t="s">
        <v>71</v>
      </c>
      <c r="AY200" s="148" t="s">
        <v>216</v>
      </c>
    </row>
    <row r="201" spans="2:65" s="15" customFormat="1" ht="11.25">
      <c r="B201" s="167"/>
      <c r="D201" s="147" t="s">
        <v>227</v>
      </c>
      <c r="E201" s="168" t="s">
        <v>19</v>
      </c>
      <c r="F201" s="169" t="s">
        <v>245</v>
      </c>
      <c r="H201" s="170">
        <v>2.58</v>
      </c>
      <c r="I201" s="171"/>
      <c r="L201" s="167"/>
      <c r="M201" s="172"/>
      <c r="T201" s="173"/>
      <c r="AT201" s="168" t="s">
        <v>227</v>
      </c>
      <c r="AU201" s="168" t="s">
        <v>81</v>
      </c>
      <c r="AV201" s="15" t="s">
        <v>223</v>
      </c>
      <c r="AW201" s="15" t="s">
        <v>32</v>
      </c>
      <c r="AX201" s="15" t="s">
        <v>79</v>
      </c>
      <c r="AY201" s="168" t="s">
        <v>216</v>
      </c>
    </row>
    <row r="202" spans="2:65" s="1" customFormat="1" ht="16.5" customHeight="1">
      <c r="B202" s="33"/>
      <c r="C202" s="129" t="s">
        <v>391</v>
      </c>
      <c r="D202" s="129" t="s">
        <v>218</v>
      </c>
      <c r="E202" s="130" t="s">
        <v>392</v>
      </c>
      <c r="F202" s="131" t="s">
        <v>393</v>
      </c>
      <c r="G202" s="132" t="s">
        <v>221</v>
      </c>
      <c r="H202" s="133">
        <v>2.58</v>
      </c>
      <c r="I202" s="134"/>
      <c r="J202" s="135">
        <f>ROUND(I202*H202,2)</f>
        <v>0</v>
      </c>
      <c r="K202" s="131" t="s">
        <v>222</v>
      </c>
      <c r="L202" s="33"/>
      <c r="M202" s="136" t="s">
        <v>19</v>
      </c>
      <c r="N202" s="137" t="s">
        <v>42</v>
      </c>
      <c r="P202" s="138">
        <f>O202*H202</f>
        <v>0</v>
      </c>
      <c r="Q202" s="138">
        <v>0</v>
      </c>
      <c r="R202" s="138">
        <f>Q202*H202</f>
        <v>0</v>
      </c>
      <c r="S202" s="138">
        <v>0</v>
      </c>
      <c r="T202" s="139">
        <f>S202*H202</f>
        <v>0</v>
      </c>
      <c r="AR202" s="140" t="s">
        <v>223</v>
      </c>
      <c r="AT202" s="140" t="s">
        <v>218</v>
      </c>
      <c r="AU202" s="140" t="s">
        <v>81</v>
      </c>
      <c r="AY202" s="18" t="s">
        <v>216</v>
      </c>
      <c r="BE202" s="141">
        <f>IF(N202="základní",J202,0)</f>
        <v>0</v>
      </c>
      <c r="BF202" s="141">
        <f>IF(N202="snížená",J202,0)</f>
        <v>0</v>
      </c>
      <c r="BG202" s="141">
        <f>IF(N202="zákl. přenesená",J202,0)</f>
        <v>0</v>
      </c>
      <c r="BH202" s="141">
        <f>IF(N202="sníž. přenesená",J202,0)</f>
        <v>0</v>
      </c>
      <c r="BI202" s="141">
        <f>IF(N202="nulová",J202,0)</f>
        <v>0</v>
      </c>
      <c r="BJ202" s="18" t="s">
        <v>79</v>
      </c>
      <c r="BK202" s="141">
        <f>ROUND(I202*H202,2)</f>
        <v>0</v>
      </c>
      <c r="BL202" s="18" t="s">
        <v>223</v>
      </c>
      <c r="BM202" s="140" t="s">
        <v>394</v>
      </c>
    </row>
    <row r="203" spans="2:65" s="1" customFormat="1" ht="11.25">
      <c r="B203" s="33"/>
      <c r="D203" s="142" t="s">
        <v>225</v>
      </c>
      <c r="F203" s="143" t="s">
        <v>395</v>
      </c>
      <c r="I203" s="144"/>
      <c r="L203" s="33"/>
      <c r="M203" s="145"/>
      <c r="T203" s="54"/>
      <c r="AT203" s="18" t="s">
        <v>225</v>
      </c>
      <c r="AU203" s="18" t="s">
        <v>81</v>
      </c>
    </row>
    <row r="204" spans="2:65" s="1" customFormat="1" ht="21.75" customHeight="1">
      <c r="B204" s="33"/>
      <c r="C204" s="129" t="s">
        <v>396</v>
      </c>
      <c r="D204" s="129" t="s">
        <v>218</v>
      </c>
      <c r="E204" s="130" t="s">
        <v>397</v>
      </c>
      <c r="F204" s="131" t="s">
        <v>398</v>
      </c>
      <c r="G204" s="132" t="s">
        <v>312</v>
      </c>
      <c r="H204" s="133">
        <v>0.18099999999999999</v>
      </c>
      <c r="I204" s="134"/>
      <c r="J204" s="135">
        <f>ROUND(I204*H204,2)</f>
        <v>0</v>
      </c>
      <c r="K204" s="131" t="s">
        <v>222</v>
      </c>
      <c r="L204" s="33"/>
      <c r="M204" s="136" t="s">
        <v>19</v>
      </c>
      <c r="N204" s="137" t="s">
        <v>42</v>
      </c>
      <c r="P204" s="138">
        <f>O204*H204</f>
        <v>0</v>
      </c>
      <c r="Q204" s="138">
        <v>1.0606199999999999</v>
      </c>
      <c r="R204" s="138">
        <f>Q204*H204</f>
        <v>0.19197221999999997</v>
      </c>
      <c r="S204" s="138">
        <v>0</v>
      </c>
      <c r="T204" s="139">
        <f>S204*H204</f>
        <v>0</v>
      </c>
      <c r="AR204" s="140" t="s">
        <v>223</v>
      </c>
      <c r="AT204" s="140" t="s">
        <v>218</v>
      </c>
      <c r="AU204" s="140" t="s">
        <v>81</v>
      </c>
      <c r="AY204" s="18" t="s">
        <v>216</v>
      </c>
      <c r="BE204" s="141">
        <f>IF(N204="základní",J204,0)</f>
        <v>0</v>
      </c>
      <c r="BF204" s="141">
        <f>IF(N204="snížená",J204,0)</f>
        <v>0</v>
      </c>
      <c r="BG204" s="141">
        <f>IF(N204="zákl. přenesená",J204,0)</f>
        <v>0</v>
      </c>
      <c r="BH204" s="141">
        <f>IF(N204="sníž. přenesená",J204,0)</f>
        <v>0</v>
      </c>
      <c r="BI204" s="141">
        <f>IF(N204="nulová",J204,0)</f>
        <v>0</v>
      </c>
      <c r="BJ204" s="18" t="s">
        <v>79</v>
      </c>
      <c r="BK204" s="141">
        <f>ROUND(I204*H204,2)</f>
        <v>0</v>
      </c>
      <c r="BL204" s="18" t="s">
        <v>223</v>
      </c>
      <c r="BM204" s="140" t="s">
        <v>399</v>
      </c>
    </row>
    <row r="205" spans="2:65" s="1" customFormat="1" ht="11.25">
      <c r="B205" s="33"/>
      <c r="D205" s="142" t="s">
        <v>225</v>
      </c>
      <c r="F205" s="143" t="s">
        <v>400</v>
      </c>
      <c r="I205" s="144"/>
      <c r="L205" s="33"/>
      <c r="M205" s="145"/>
      <c r="T205" s="54"/>
      <c r="AT205" s="18" t="s">
        <v>225</v>
      </c>
      <c r="AU205" s="18" t="s">
        <v>81</v>
      </c>
    </row>
    <row r="206" spans="2:65" s="12" customFormat="1" ht="11.25">
      <c r="B206" s="146"/>
      <c r="D206" s="147" t="s">
        <v>227</v>
      </c>
      <c r="E206" s="148" t="s">
        <v>19</v>
      </c>
      <c r="F206" s="149" t="s">
        <v>401</v>
      </c>
      <c r="H206" s="150">
        <v>0.18099999999999999</v>
      </c>
      <c r="I206" s="151"/>
      <c r="L206" s="146"/>
      <c r="M206" s="152"/>
      <c r="T206" s="153"/>
      <c r="AT206" s="148" t="s">
        <v>227</v>
      </c>
      <c r="AU206" s="148" t="s">
        <v>81</v>
      </c>
      <c r="AV206" s="12" t="s">
        <v>81</v>
      </c>
      <c r="AW206" s="12" t="s">
        <v>32</v>
      </c>
      <c r="AX206" s="12" t="s">
        <v>79</v>
      </c>
      <c r="AY206" s="148" t="s">
        <v>216</v>
      </c>
    </row>
    <row r="207" spans="2:65" s="1" customFormat="1" ht="24.2" customHeight="1">
      <c r="B207" s="33"/>
      <c r="C207" s="129" t="s">
        <v>402</v>
      </c>
      <c r="D207" s="129" t="s">
        <v>218</v>
      </c>
      <c r="E207" s="130" t="s">
        <v>403</v>
      </c>
      <c r="F207" s="131" t="s">
        <v>404</v>
      </c>
      <c r="G207" s="132" t="s">
        <v>236</v>
      </c>
      <c r="H207" s="133">
        <v>0.48</v>
      </c>
      <c r="I207" s="134"/>
      <c r="J207" s="135">
        <f>ROUND(I207*H207,2)</f>
        <v>0</v>
      </c>
      <c r="K207" s="131" t="s">
        <v>222</v>
      </c>
      <c r="L207" s="33"/>
      <c r="M207" s="136" t="s">
        <v>19</v>
      </c>
      <c r="N207" s="137" t="s">
        <v>42</v>
      </c>
      <c r="P207" s="138">
        <f>O207*H207</f>
        <v>0</v>
      </c>
      <c r="Q207" s="138">
        <v>1.9302999999999999</v>
      </c>
      <c r="R207" s="138">
        <f>Q207*H207</f>
        <v>0.92654399999999992</v>
      </c>
      <c r="S207" s="138">
        <v>0</v>
      </c>
      <c r="T207" s="139">
        <f>S207*H207</f>
        <v>0</v>
      </c>
      <c r="AR207" s="140" t="s">
        <v>223</v>
      </c>
      <c r="AT207" s="140" t="s">
        <v>218</v>
      </c>
      <c r="AU207" s="140" t="s">
        <v>81</v>
      </c>
      <c r="AY207" s="18" t="s">
        <v>216</v>
      </c>
      <c r="BE207" s="141">
        <f>IF(N207="základní",J207,0)</f>
        <v>0</v>
      </c>
      <c r="BF207" s="141">
        <f>IF(N207="snížená",J207,0)</f>
        <v>0</v>
      </c>
      <c r="BG207" s="141">
        <f>IF(N207="zákl. přenesená",J207,0)</f>
        <v>0</v>
      </c>
      <c r="BH207" s="141">
        <f>IF(N207="sníž. přenesená",J207,0)</f>
        <v>0</v>
      </c>
      <c r="BI207" s="141">
        <f>IF(N207="nulová",J207,0)</f>
        <v>0</v>
      </c>
      <c r="BJ207" s="18" t="s">
        <v>79</v>
      </c>
      <c r="BK207" s="141">
        <f>ROUND(I207*H207,2)</f>
        <v>0</v>
      </c>
      <c r="BL207" s="18" t="s">
        <v>223</v>
      </c>
      <c r="BM207" s="140" t="s">
        <v>405</v>
      </c>
    </row>
    <row r="208" spans="2:65" s="1" customFormat="1" ht="11.25">
      <c r="B208" s="33"/>
      <c r="D208" s="142" t="s">
        <v>225</v>
      </c>
      <c r="F208" s="143" t="s">
        <v>406</v>
      </c>
      <c r="I208" s="144"/>
      <c r="L208" s="33"/>
      <c r="M208" s="145"/>
      <c r="T208" s="54"/>
      <c r="AT208" s="18" t="s">
        <v>225</v>
      </c>
      <c r="AU208" s="18" t="s">
        <v>81</v>
      </c>
    </row>
    <row r="209" spans="2:65" s="12" customFormat="1" ht="11.25">
      <c r="B209" s="146"/>
      <c r="D209" s="147" t="s">
        <v>227</v>
      </c>
      <c r="E209" s="148" t="s">
        <v>19</v>
      </c>
      <c r="F209" s="149" t="s">
        <v>407</v>
      </c>
      <c r="H209" s="150">
        <v>0.48</v>
      </c>
      <c r="I209" s="151"/>
      <c r="L209" s="146"/>
      <c r="M209" s="152"/>
      <c r="T209" s="153"/>
      <c r="AT209" s="148" t="s">
        <v>227</v>
      </c>
      <c r="AU209" s="148" t="s">
        <v>81</v>
      </c>
      <c r="AV209" s="12" t="s">
        <v>81</v>
      </c>
      <c r="AW209" s="12" t="s">
        <v>32</v>
      </c>
      <c r="AX209" s="12" t="s">
        <v>79</v>
      </c>
      <c r="AY209" s="148" t="s">
        <v>216</v>
      </c>
    </row>
    <row r="210" spans="2:65" s="11" customFormat="1" ht="22.9" customHeight="1">
      <c r="B210" s="117"/>
      <c r="D210" s="118" t="s">
        <v>70</v>
      </c>
      <c r="E210" s="127" t="s">
        <v>233</v>
      </c>
      <c r="F210" s="127" t="s">
        <v>408</v>
      </c>
      <c r="I210" s="120"/>
      <c r="J210" s="128">
        <f>BK210</f>
        <v>0</v>
      </c>
      <c r="L210" s="117"/>
      <c r="M210" s="122"/>
      <c r="P210" s="123">
        <f>SUM(P211:P305)</f>
        <v>0</v>
      </c>
      <c r="R210" s="123">
        <f>SUM(R211:R305)</f>
        <v>166.96306437000001</v>
      </c>
      <c r="T210" s="124">
        <f>SUM(T211:T305)</f>
        <v>1.3746000000000001E-3</v>
      </c>
      <c r="AR210" s="118" t="s">
        <v>79</v>
      </c>
      <c r="AT210" s="125" t="s">
        <v>70</v>
      </c>
      <c r="AU210" s="125" t="s">
        <v>79</v>
      </c>
      <c r="AY210" s="118" t="s">
        <v>216</v>
      </c>
      <c r="BK210" s="126">
        <f>SUM(BK211:BK305)</f>
        <v>0</v>
      </c>
    </row>
    <row r="211" spans="2:65" s="1" customFormat="1" ht="37.9" customHeight="1">
      <c r="B211" s="33"/>
      <c r="C211" s="129" t="s">
        <v>409</v>
      </c>
      <c r="D211" s="129" t="s">
        <v>218</v>
      </c>
      <c r="E211" s="130" t="s">
        <v>410</v>
      </c>
      <c r="F211" s="131" t="s">
        <v>411</v>
      </c>
      <c r="G211" s="132" t="s">
        <v>357</v>
      </c>
      <c r="H211" s="133">
        <v>2</v>
      </c>
      <c r="I211" s="134"/>
      <c r="J211" s="135">
        <f>ROUND(I211*H211,2)</f>
        <v>0</v>
      </c>
      <c r="K211" s="131" t="s">
        <v>222</v>
      </c>
      <c r="L211" s="33"/>
      <c r="M211" s="136" t="s">
        <v>19</v>
      </c>
      <c r="N211" s="137" t="s">
        <v>42</v>
      </c>
      <c r="P211" s="138">
        <f>O211*H211</f>
        <v>0</v>
      </c>
      <c r="Q211" s="138">
        <v>9.6860000000000002E-2</v>
      </c>
      <c r="R211" s="138">
        <f>Q211*H211</f>
        <v>0.19372</v>
      </c>
      <c r="S211" s="138">
        <v>0</v>
      </c>
      <c r="T211" s="139">
        <f>S211*H211</f>
        <v>0</v>
      </c>
      <c r="AR211" s="140" t="s">
        <v>223</v>
      </c>
      <c r="AT211" s="140" t="s">
        <v>218</v>
      </c>
      <c r="AU211" s="140" t="s">
        <v>81</v>
      </c>
      <c r="AY211" s="18" t="s">
        <v>216</v>
      </c>
      <c r="BE211" s="141">
        <f>IF(N211="základní",J211,0)</f>
        <v>0</v>
      </c>
      <c r="BF211" s="141">
        <f>IF(N211="snížená",J211,0)</f>
        <v>0</v>
      </c>
      <c r="BG211" s="141">
        <f>IF(N211="zákl. přenesená",J211,0)</f>
        <v>0</v>
      </c>
      <c r="BH211" s="141">
        <f>IF(N211="sníž. přenesená",J211,0)</f>
        <v>0</v>
      </c>
      <c r="BI211" s="141">
        <f>IF(N211="nulová",J211,0)</f>
        <v>0</v>
      </c>
      <c r="BJ211" s="18" t="s">
        <v>79</v>
      </c>
      <c r="BK211" s="141">
        <f>ROUND(I211*H211,2)</f>
        <v>0</v>
      </c>
      <c r="BL211" s="18" t="s">
        <v>223</v>
      </c>
      <c r="BM211" s="140" t="s">
        <v>412</v>
      </c>
    </row>
    <row r="212" spans="2:65" s="1" customFormat="1" ht="11.25">
      <c r="B212" s="33"/>
      <c r="D212" s="142" t="s">
        <v>225</v>
      </c>
      <c r="F212" s="143" t="s">
        <v>413</v>
      </c>
      <c r="I212" s="144"/>
      <c r="L212" s="33"/>
      <c r="M212" s="145"/>
      <c r="T212" s="54"/>
      <c r="AT212" s="18" t="s">
        <v>225</v>
      </c>
      <c r="AU212" s="18" t="s">
        <v>81</v>
      </c>
    </row>
    <row r="213" spans="2:65" s="1" customFormat="1" ht="24.2" customHeight="1">
      <c r="B213" s="33"/>
      <c r="C213" s="129" t="s">
        <v>414</v>
      </c>
      <c r="D213" s="129" t="s">
        <v>218</v>
      </c>
      <c r="E213" s="130" t="s">
        <v>415</v>
      </c>
      <c r="F213" s="131" t="s">
        <v>416</v>
      </c>
      <c r="G213" s="132" t="s">
        <v>236</v>
      </c>
      <c r="H213" s="133">
        <v>3.0169999999999999</v>
      </c>
      <c r="I213" s="134"/>
      <c r="J213" s="135">
        <f>ROUND(I213*H213,2)</f>
        <v>0</v>
      </c>
      <c r="K213" s="131" t="s">
        <v>222</v>
      </c>
      <c r="L213" s="33"/>
      <c r="M213" s="136" t="s">
        <v>19</v>
      </c>
      <c r="N213" s="137" t="s">
        <v>42</v>
      </c>
      <c r="P213" s="138">
        <f>O213*H213</f>
        <v>0</v>
      </c>
      <c r="Q213" s="138">
        <v>1.8774999999999999</v>
      </c>
      <c r="R213" s="138">
        <f>Q213*H213</f>
        <v>5.6644174999999999</v>
      </c>
      <c r="S213" s="138">
        <v>0</v>
      </c>
      <c r="T213" s="139">
        <f>S213*H213</f>
        <v>0</v>
      </c>
      <c r="AR213" s="140" t="s">
        <v>223</v>
      </c>
      <c r="AT213" s="140" t="s">
        <v>218</v>
      </c>
      <c r="AU213" s="140" t="s">
        <v>81</v>
      </c>
      <c r="AY213" s="18" t="s">
        <v>216</v>
      </c>
      <c r="BE213" s="141">
        <f>IF(N213="základní",J213,0)</f>
        <v>0</v>
      </c>
      <c r="BF213" s="141">
        <f>IF(N213="snížená",J213,0)</f>
        <v>0</v>
      </c>
      <c r="BG213" s="141">
        <f>IF(N213="zákl. přenesená",J213,0)</f>
        <v>0</v>
      </c>
      <c r="BH213" s="141">
        <f>IF(N213="sníž. přenesená",J213,0)</f>
        <v>0</v>
      </c>
      <c r="BI213" s="141">
        <f>IF(N213="nulová",J213,0)</f>
        <v>0</v>
      </c>
      <c r="BJ213" s="18" t="s">
        <v>79</v>
      </c>
      <c r="BK213" s="141">
        <f>ROUND(I213*H213,2)</f>
        <v>0</v>
      </c>
      <c r="BL213" s="18" t="s">
        <v>223</v>
      </c>
      <c r="BM213" s="140" t="s">
        <v>417</v>
      </c>
    </row>
    <row r="214" spans="2:65" s="1" customFormat="1" ht="11.25">
      <c r="B214" s="33"/>
      <c r="D214" s="142" t="s">
        <v>225</v>
      </c>
      <c r="F214" s="143" t="s">
        <v>418</v>
      </c>
      <c r="I214" s="144"/>
      <c r="L214" s="33"/>
      <c r="M214" s="145"/>
      <c r="T214" s="54"/>
      <c r="AT214" s="18" t="s">
        <v>225</v>
      </c>
      <c r="AU214" s="18" t="s">
        <v>81</v>
      </c>
    </row>
    <row r="215" spans="2:65" s="12" customFormat="1" ht="11.25">
      <c r="B215" s="146"/>
      <c r="D215" s="147" t="s">
        <v>227</v>
      </c>
      <c r="E215" s="148" t="s">
        <v>19</v>
      </c>
      <c r="F215" s="149" t="s">
        <v>419</v>
      </c>
      <c r="H215" s="150">
        <v>0.432</v>
      </c>
      <c r="I215" s="151"/>
      <c r="L215" s="146"/>
      <c r="M215" s="152"/>
      <c r="T215" s="153"/>
      <c r="AT215" s="148" t="s">
        <v>227</v>
      </c>
      <c r="AU215" s="148" t="s">
        <v>81</v>
      </c>
      <c r="AV215" s="12" t="s">
        <v>81</v>
      </c>
      <c r="AW215" s="12" t="s">
        <v>32</v>
      </c>
      <c r="AX215" s="12" t="s">
        <v>71</v>
      </c>
      <c r="AY215" s="148" t="s">
        <v>216</v>
      </c>
    </row>
    <row r="216" spans="2:65" s="12" customFormat="1" ht="11.25">
      <c r="B216" s="146"/>
      <c r="D216" s="147" t="s">
        <v>227</v>
      </c>
      <c r="E216" s="148" t="s">
        <v>19</v>
      </c>
      <c r="F216" s="149" t="s">
        <v>420</v>
      </c>
      <c r="H216" s="150">
        <v>8.5000000000000006E-2</v>
      </c>
      <c r="I216" s="151"/>
      <c r="L216" s="146"/>
      <c r="M216" s="152"/>
      <c r="T216" s="153"/>
      <c r="AT216" s="148" t="s">
        <v>227</v>
      </c>
      <c r="AU216" s="148" t="s">
        <v>81</v>
      </c>
      <c r="AV216" s="12" t="s">
        <v>81</v>
      </c>
      <c r="AW216" s="12" t="s">
        <v>32</v>
      </c>
      <c r="AX216" s="12" t="s">
        <v>71</v>
      </c>
      <c r="AY216" s="148" t="s">
        <v>216</v>
      </c>
    </row>
    <row r="217" spans="2:65" s="12" customFormat="1" ht="11.25">
      <c r="B217" s="146"/>
      <c r="D217" s="147" t="s">
        <v>227</v>
      </c>
      <c r="E217" s="148" t="s">
        <v>19</v>
      </c>
      <c r="F217" s="149" t="s">
        <v>421</v>
      </c>
      <c r="H217" s="150">
        <v>2.5</v>
      </c>
      <c r="I217" s="151"/>
      <c r="L217" s="146"/>
      <c r="M217" s="152"/>
      <c r="T217" s="153"/>
      <c r="AT217" s="148" t="s">
        <v>227</v>
      </c>
      <c r="AU217" s="148" t="s">
        <v>81</v>
      </c>
      <c r="AV217" s="12" t="s">
        <v>81</v>
      </c>
      <c r="AW217" s="12" t="s">
        <v>32</v>
      </c>
      <c r="AX217" s="12" t="s">
        <v>71</v>
      </c>
      <c r="AY217" s="148" t="s">
        <v>216</v>
      </c>
    </row>
    <row r="218" spans="2:65" s="15" customFormat="1" ht="11.25">
      <c r="B218" s="167"/>
      <c r="D218" s="147" t="s">
        <v>227</v>
      </c>
      <c r="E218" s="168" t="s">
        <v>19</v>
      </c>
      <c r="F218" s="169" t="s">
        <v>245</v>
      </c>
      <c r="H218" s="170">
        <v>3.0169999999999999</v>
      </c>
      <c r="I218" s="171"/>
      <c r="L218" s="167"/>
      <c r="M218" s="172"/>
      <c r="T218" s="173"/>
      <c r="AT218" s="168" t="s">
        <v>227</v>
      </c>
      <c r="AU218" s="168" t="s">
        <v>81</v>
      </c>
      <c r="AV218" s="15" t="s">
        <v>223</v>
      </c>
      <c r="AW218" s="15" t="s">
        <v>32</v>
      </c>
      <c r="AX218" s="15" t="s">
        <v>79</v>
      </c>
      <c r="AY218" s="168" t="s">
        <v>216</v>
      </c>
    </row>
    <row r="219" spans="2:65" s="1" customFormat="1" ht="24.2" customHeight="1">
      <c r="B219" s="33"/>
      <c r="C219" s="129" t="s">
        <v>422</v>
      </c>
      <c r="D219" s="129" t="s">
        <v>218</v>
      </c>
      <c r="E219" s="130" t="s">
        <v>423</v>
      </c>
      <c r="F219" s="131" t="s">
        <v>424</v>
      </c>
      <c r="G219" s="132" t="s">
        <v>236</v>
      </c>
      <c r="H219" s="133">
        <v>12.85</v>
      </c>
      <c r="I219" s="134"/>
      <c r="J219" s="135">
        <f>ROUND(I219*H219,2)</f>
        <v>0</v>
      </c>
      <c r="K219" s="131" t="s">
        <v>222</v>
      </c>
      <c r="L219" s="33"/>
      <c r="M219" s="136" t="s">
        <v>19</v>
      </c>
      <c r="N219" s="137" t="s">
        <v>42</v>
      </c>
      <c r="P219" s="138">
        <f>O219*H219</f>
        <v>0</v>
      </c>
      <c r="Q219" s="138">
        <v>1.8774999999999999</v>
      </c>
      <c r="R219" s="138">
        <f>Q219*H219</f>
        <v>24.125874999999997</v>
      </c>
      <c r="S219" s="138">
        <v>0</v>
      </c>
      <c r="T219" s="139">
        <f>S219*H219</f>
        <v>0</v>
      </c>
      <c r="AR219" s="140" t="s">
        <v>223</v>
      </c>
      <c r="AT219" s="140" t="s">
        <v>218</v>
      </c>
      <c r="AU219" s="140" t="s">
        <v>81</v>
      </c>
      <c r="AY219" s="18" t="s">
        <v>216</v>
      </c>
      <c r="BE219" s="141">
        <f>IF(N219="základní",J219,0)</f>
        <v>0</v>
      </c>
      <c r="BF219" s="141">
        <f>IF(N219="snížená",J219,0)</f>
        <v>0</v>
      </c>
      <c r="BG219" s="141">
        <f>IF(N219="zákl. přenesená",J219,0)</f>
        <v>0</v>
      </c>
      <c r="BH219" s="141">
        <f>IF(N219="sníž. přenesená",J219,0)</f>
        <v>0</v>
      </c>
      <c r="BI219" s="141">
        <f>IF(N219="nulová",J219,0)</f>
        <v>0</v>
      </c>
      <c r="BJ219" s="18" t="s">
        <v>79</v>
      </c>
      <c r="BK219" s="141">
        <f>ROUND(I219*H219,2)</f>
        <v>0</v>
      </c>
      <c r="BL219" s="18" t="s">
        <v>223</v>
      </c>
      <c r="BM219" s="140" t="s">
        <v>425</v>
      </c>
    </row>
    <row r="220" spans="2:65" s="1" customFormat="1" ht="11.25">
      <c r="B220" s="33"/>
      <c r="D220" s="142" t="s">
        <v>225</v>
      </c>
      <c r="F220" s="143" t="s">
        <v>426</v>
      </c>
      <c r="I220" s="144"/>
      <c r="L220" s="33"/>
      <c r="M220" s="145"/>
      <c r="T220" s="54"/>
      <c r="AT220" s="18" t="s">
        <v>225</v>
      </c>
      <c r="AU220" s="18" t="s">
        <v>81</v>
      </c>
    </row>
    <row r="221" spans="2:65" s="12" customFormat="1" ht="11.25">
      <c r="B221" s="146"/>
      <c r="D221" s="147" t="s">
        <v>227</v>
      </c>
      <c r="E221" s="148" t="s">
        <v>19</v>
      </c>
      <c r="F221" s="149" t="s">
        <v>427</v>
      </c>
      <c r="H221" s="150">
        <v>1.3220000000000001</v>
      </c>
      <c r="I221" s="151"/>
      <c r="L221" s="146"/>
      <c r="M221" s="152"/>
      <c r="T221" s="153"/>
      <c r="AT221" s="148" t="s">
        <v>227</v>
      </c>
      <c r="AU221" s="148" t="s">
        <v>81</v>
      </c>
      <c r="AV221" s="12" t="s">
        <v>81</v>
      </c>
      <c r="AW221" s="12" t="s">
        <v>32</v>
      </c>
      <c r="AX221" s="12" t="s">
        <v>71</v>
      </c>
      <c r="AY221" s="148" t="s">
        <v>216</v>
      </c>
    </row>
    <row r="222" spans="2:65" s="12" customFormat="1" ht="11.25">
      <c r="B222" s="146"/>
      <c r="D222" s="147" t="s">
        <v>227</v>
      </c>
      <c r="E222" s="148" t="s">
        <v>19</v>
      </c>
      <c r="F222" s="149" t="s">
        <v>428</v>
      </c>
      <c r="H222" s="150">
        <v>2.036</v>
      </c>
      <c r="I222" s="151"/>
      <c r="L222" s="146"/>
      <c r="M222" s="152"/>
      <c r="T222" s="153"/>
      <c r="AT222" s="148" t="s">
        <v>227</v>
      </c>
      <c r="AU222" s="148" t="s">
        <v>81</v>
      </c>
      <c r="AV222" s="12" t="s">
        <v>81</v>
      </c>
      <c r="AW222" s="12" t="s">
        <v>32</v>
      </c>
      <c r="AX222" s="12" t="s">
        <v>71</v>
      </c>
      <c r="AY222" s="148" t="s">
        <v>216</v>
      </c>
    </row>
    <row r="223" spans="2:65" s="12" customFormat="1" ht="11.25">
      <c r="B223" s="146"/>
      <c r="D223" s="147" t="s">
        <v>227</v>
      </c>
      <c r="E223" s="148" t="s">
        <v>19</v>
      </c>
      <c r="F223" s="149" t="s">
        <v>429</v>
      </c>
      <c r="H223" s="150">
        <v>4.492</v>
      </c>
      <c r="I223" s="151"/>
      <c r="L223" s="146"/>
      <c r="M223" s="152"/>
      <c r="T223" s="153"/>
      <c r="AT223" s="148" t="s">
        <v>227</v>
      </c>
      <c r="AU223" s="148" t="s">
        <v>81</v>
      </c>
      <c r="AV223" s="12" t="s">
        <v>81</v>
      </c>
      <c r="AW223" s="12" t="s">
        <v>32</v>
      </c>
      <c r="AX223" s="12" t="s">
        <v>71</v>
      </c>
      <c r="AY223" s="148" t="s">
        <v>216</v>
      </c>
    </row>
    <row r="224" spans="2:65" s="12" customFormat="1" ht="11.25">
      <c r="B224" s="146"/>
      <c r="D224" s="147" t="s">
        <v>227</v>
      </c>
      <c r="E224" s="148" t="s">
        <v>19</v>
      </c>
      <c r="F224" s="149" t="s">
        <v>430</v>
      </c>
      <c r="H224" s="150">
        <v>5</v>
      </c>
      <c r="I224" s="151"/>
      <c r="L224" s="146"/>
      <c r="M224" s="152"/>
      <c r="T224" s="153"/>
      <c r="AT224" s="148" t="s">
        <v>227</v>
      </c>
      <c r="AU224" s="148" t="s">
        <v>81</v>
      </c>
      <c r="AV224" s="12" t="s">
        <v>81</v>
      </c>
      <c r="AW224" s="12" t="s">
        <v>32</v>
      </c>
      <c r="AX224" s="12" t="s">
        <v>71</v>
      </c>
      <c r="AY224" s="148" t="s">
        <v>216</v>
      </c>
    </row>
    <row r="225" spans="2:65" s="15" customFormat="1" ht="11.25">
      <c r="B225" s="167"/>
      <c r="D225" s="147" t="s">
        <v>227</v>
      </c>
      <c r="E225" s="168" t="s">
        <v>19</v>
      </c>
      <c r="F225" s="169" t="s">
        <v>245</v>
      </c>
      <c r="H225" s="170">
        <v>12.85</v>
      </c>
      <c r="I225" s="171"/>
      <c r="L225" s="167"/>
      <c r="M225" s="172"/>
      <c r="T225" s="173"/>
      <c r="AT225" s="168" t="s">
        <v>227</v>
      </c>
      <c r="AU225" s="168" t="s">
        <v>81</v>
      </c>
      <c r="AV225" s="15" t="s">
        <v>223</v>
      </c>
      <c r="AW225" s="15" t="s">
        <v>32</v>
      </c>
      <c r="AX225" s="15" t="s">
        <v>79</v>
      </c>
      <c r="AY225" s="168" t="s">
        <v>216</v>
      </c>
    </row>
    <row r="226" spans="2:65" s="1" customFormat="1" ht="33" customHeight="1">
      <c r="B226" s="33"/>
      <c r="C226" s="129" t="s">
        <v>431</v>
      </c>
      <c r="D226" s="129" t="s">
        <v>218</v>
      </c>
      <c r="E226" s="130" t="s">
        <v>432</v>
      </c>
      <c r="F226" s="131" t="s">
        <v>433</v>
      </c>
      <c r="G226" s="132" t="s">
        <v>221</v>
      </c>
      <c r="H226" s="133">
        <v>11.88</v>
      </c>
      <c r="I226" s="134"/>
      <c r="J226" s="135">
        <f>ROUND(I226*H226,2)</f>
        <v>0</v>
      </c>
      <c r="K226" s="131" t="s">
        <v>222</v>
      </c>
      <c r="L226" s="33"/>
      <c r="M226" s="136" t="s">
        <v>19</v>
      </c>
      <c r="N226" s="137" t="s">
        <v>42</v>
      </c>
      <c r="P226" s="138">
        <f>O226*H226</f>
        <v>0</v>
      </c>
      <c r="Q226" s="138">
        <v>0.19692000000000001</v>
      </c>
      <c r="R226" s="138">
        <f>Q226*H226</f>
        <v>2.3394096000000002</v>
      </c>
      <c r="S226" s="138">
        <v>0</v>
      </c>
      <c r="T226" s="139">
        <f>S226*H226</f>
        <v>0</v>
      </c>
      <c r="AR226" s="140" t="s">
        <v>223</v>
      </c>
      <c r="AT226" s="140" t="s">
        <v>218</v>
      </c>
      <c r="AU226" s="140" t="s">
        <v>81</v>
      </c>
      <c r="AY226" s="18" t="s">
        <v>216</v>
      </c>
      <c r="BE226" s="141">
        <f>IF(N226="základní",J226,0)</f>
        <v>0</v>
      </c>
      <c r="BF226" s="141">
        <f>IF(N226="snížená",J226,0)</f>
        <v>0</v>
      </c>
      <c r="BG226" s="141">
        <f>IF(N226="zákl. přenesená",J226,0)</f>
        <v>0</v>
      </c>
      <c r="BH226" s="141">
        <f>IF(N226="sníž. přenesená",J226,0)</f>
        <v>0</v>
      </c>
      <c r="BI226" s="141">
        <f>IF(N226="nulová",J226,0)</f>
        <v>0</v>
      </c>
      <c r="BJ226" s="18" t="s">
        <v>79</v>
      </c>
      <c r="BK226" s="141">
        <f>ROUND(I226*H226,2)</f>
        <v>0</v>
      </c>
      <c r="BL226" s="18" t="s">
        <v>223</v>
      </c>
      <c r="BM226" s="140" t="s">
        <v>434</v>
      </c>
    </row>
    <row r="227" spans="2:65" s="1" customFormat="1" ht="11.25">
      <c r="B227" s="33"/>
      <c r="D227" s="142" t="s">
        <v>225</v>
      </c>
      <c r="F227" s="143" t="s">
        <v>435</v>
      </c>
      <c r="I227" s="144"/>
      <c r="L227" s="33"/>
      <c r="M227" s="145"/>
      <c r="T227" s="54"/>
      <c r="AT227" s="18" t="s">
        <v>225</v>
      </c>
      <c r="AU227" s="18" t="s">
        <v>81</v>
      </c>
    </row>
    <row r="228" spans="2:65" s="12" customFormat="1" ht="11.25">
      <c r="B228" s="146"/>
      <c r="D228" s="147" t="s">
        <v>227</v>
      </c>
      <c r="E228" s="148" t="s">
        <v>19</v>
      </c>
      <c r="F228" s="149" t="s">
        <v>436</v>
      </c>
      <c r="H228" s="150">
        <v>11.88</v>
      </c>
      <c r="I228" s="151"/>
      <c r="L228" s="146"/>
      <c r="M228" s="152"/>
      <c r="T228" s="153"/>
      <c r="AT228" s="148" t="s">
        <v>227</v>
      </c>
      <c r="AU228" s="148" t="s">
        <v>81</v>
      </c>
      <c r="AV228" s="12" t="s">
        <v>81</v>
      </c>
      <c r="AW228" s="12" t="s">
        <v>32</v>
      </c>
      <c r="AX228" s="12" t="s">
        <v>79</v>
      </c>
      <c r="AY228" s="148" t="s">
        <v>216</v>
      </c>
    </row>
    <row r="229" spans="2:65" s="1" customFormat="1" ht="16.5" customHeight="1">
      <c r="B229" s="33"/>
      <c r="C229" s="129" t="s">
        <v>437</v>
      </c>
      <c r="D229" s="129" t="s">
        <v>218</v>
      </c>
      <c r="E229" s="130" t="s">
        <v>438</v>
      </c>
      <c r="F229" s="131" t="s">
        <v>439</v>
      </c>
      <c r="G229" s="132" t="s">
        <v>236</v>
      </c>
      <c r="H229" s="133">
        <v>19.946999999999999</v>
      </c>
      <c r="I229" s="134"/>
      <c r="J229" s="135">
        <f>ROUND(I229*H229,2)</f>
        <v>0</v>
      </c>
      <c r="K229" s="131" t="s">
        <v>222</v>
      </c>
      <c r="L229" s="33"/>
      <c r="M229" s="136" t="s">
        <v>19</v>
      </c>
      <c r="N229" s="137" t="s">
        <v>42</v>
      </c>
      <c r="P229" s="138">
        <f>O229*H229</f>
        <v>0</v>
      </c>
      <c r="Q229" s="138">
        <v>2.5018699999999998</v>
      </c>
      <c r="R229" s="138">
        <f>Q229*H229</f>
        <v>49.904800889999997</v>
      </c>
      <c r="S229" s="138">
        <v>0</v>
      </c>
      <c r="T229" s="139">
        <f>S229*H229</f>
        <v>0</v>
      </c>
      <c r="AR229" s="140" t="s">
        <v>223</v>
      </c>
      <c r="AT229" s="140" t="s">
        <v>218</v>
      </c>
      <c r="AU229" s="140" t="s">
        <v>81</v>
      </c>
      <c r="AY229" s="18" t="s">
        <v>216</v>
      </c>
      <c r="BE229" s="141">
        <f>IF(N229="základní",J229,0)</f>
        <v>0</v>
      </c>
      <c r="BF229" s="141">
        <f>IF(N229="snížená",J229,0)</f>
        <v>0</v>
      </c>
      <c r="BG229" s="141">
        <f>IF(N229="zákl. přenesená",J229,0)</f>
        <v>0</v>
      </c>
      <c r="BH229" s="141">
        <f>IF(N229="sníž. přenesená",J229,0)</f>
        <v>0</v>
      </c>
      <c r="BI229" s="141">
        <f>IF(N229="nulová",J229,0)</f>
        <v>0</v>
      </c>
      <c r="BJ229" s="18" t="s">
        <v>79</v>
      </c>
      <c r="BK229" s="141">
        <f>ROUND(I229*H229,2)</f>
        <v>0</v>
      </c>
      <c r="BL229" s="18" t="s">
        <v>223</v>
      </c>
      <c r="BM229" s="140" t="s">
        <v>440</v>
      </c>
    </row>
    <row r="230" spans="2:65" s="1" customFormat="1" ht="11.25">
      <c r="B230" s="33"/>
      <c r="D230" s="142" t="s">
        <v>225</v>
      </c>
      <c r="F230" s="143" t="s">
        <v>441</v>
      </c>
      <c r="I230" s="144"/>
      <c r="L230" s="33"/>
      <c r="M230" s="145"/>
      <c r="T230" s="54"/>
      <c r="AT230" s="18" t="s">
        <v>225</v>
      </c>
      <c r="AU230" s="18" t="s">
        <v>81</v>
      </c>
    </row>
    <row r="231" spans="2:65" s="12" customFormat="1" ht="11.25">
      <c r="B231" s="146"/>
      <c r="D231" s="147" t="s">
        <v>227</v>
      </c>
      <c r="E231" s="148" t="s">
        <v>19</v>
      </c>
      <c r="F231" s="149" t="s">
        <v>442</v>
      </c>
      <c r="H231" s="150">
        <v>19.651</v>
      </c>
      <c r="I231" s="151"/>
      <c r="L231" s="146"/>
      <c r="M231" s="152"/>
      <c r="T231" s="153"/>
      <c r="AT231" s="148" t="s">
        <v>227</v>
      </c>
      <c r="AU231" s="148" t="s">
        <v>81</v>
      </c>
      <c r="AV231" s="12" t="s">
        <v>81</v>
      </c>
      <c r="AW231" s="12" t="s">
        <v>32</v>
      </c>
      <c r="AX231" s="12" t="s">
        <v>71</v>
      </c>
      <c r="AY231" s="148" t="s">
        <v>216</v>
      </c>
    </row>
    <row r="232" spans="2:65" s="12" customFormat="1" ht="11.25">
      <c r="B232" s="146"/>
      <c r="D232" s="147" t="s">
        <v>227</v>
      </c>
      <c r="E232" s="148" t="s">
        <v>19</v>
      </c>
      <c r="F232" s="149" t="s">
        <v>443</v>
      </c>
      <c r="H232" s="150">
        <v>0.29599999999999999</v>
      </c>
      <c r="I232" s="151"/>
      <c r="L232" s="146"/>
      <c r="M232" s="152"/>
      <c r="T232" s="153"/>
      <c r="AT232" s="148" t="s">
        <v>227</v>
      </c>
      <c r="AU232" s="148" t="s">
        <v>81</v>
      </c>
      <c r="AV232" s="12" t="s">
        <v>81</v>
      </c>
      <c r="AW232" s="12" t="s">
        <v>32</v>
      </c>
      <c r="AX232" s="12" t="s">
        <v>71</v>
      </c>
      <c r="AY232" s="148" t="s">
        <v>216</v>
      </c>
    </row>
    <row r="233" spans="2:65" s="15" customFormat="1" ht="11.25">
      <c r="B233" s="167"/>
      <c r="D233" s="147" t="s">
        <v>227</v>
      </c>
      <c r="E233" s="168" t="s">
        <v>19</v>
      </c>
      <c r="F233" s="169" t="s">
        <v>245</v>
      </c>
      <c r="H233" s="170">
        <v>19.946999999999999</v>
      </c>
      <c r="I233" s="171"/>
      <c r="L233" s="167"/>
      <c r="M233" s="172"/>
      <c r="T233" s="173"/>
      <c r="AT233" s="168" t="s">
        <v>227</v>
      </c>
      <c r="AU233" s="168" t="s">
        <v>81</v>
      </c>
      <c r="AV233" s="15" t="s">
        <v>223</v>
      </c>
      <c r="AW233" s="15" t="s">
        <v>32</v>
      </c>
      <c r="AX233" s="15" t="s">
        <v>79</v>
      </c>
      <c r="AY233" s="168" t="s">
        <v>216</v>
      </c>
    </row>
    <row r="234" spans="2:65" s="1" customFormat="1" ht="24.2" customHeight="1">
      <c r="B234" s="33"/>
      <c r="C234" s="129" t="s">
        <v>444</v>
      </c>
      <c r="D234" s="129" t="s">
        <v>218</v>
      </c>
      <c r="E234" s="130" t="s">
        <v>445</v>
      </c>
      <c r="F234" s="131" t="s">
        <v>446</v>
      </c>
      <c r="G234" s="132" t="s">
        <v>447</v>
      </c>
      <c r="H234" s="133">
        <v>1</v>
      </c>
      <c r="I234" s="134"/>
      <c r="J234" s="135">
        <f>ROUND(I234*H234,2)</f>
        <v>0</v>
      </c>
      <c r="K234" s="131" t="s">
        <v>19</v>
      </c>
      <c r="L234" s="33"/>
      <c r="M234" s="136" t="s">
        <v>19</v>
      </c>
      <c r="N234" s="137" t="s">
        <v>42</v>
      </c>
      <c r="P234" s="138">
        <f>O234*H234</f>
        <v>0</v>
      </c>
      <c r="Q234" s="138">
        <v>0</v>
      </c>
      <c r="R234" s="138">
        <f>Q234*H234</f>
        <v>0</v>
      </c>
      <c r="S234" s="138">
        <v>0</v>
      </c>
      <c r="T234" s="139">
        <f>S234*H234</f>
        <v>0</v>
      </c>
      <c r="AR234" s="140" t="s">
        <v>223</v>
      </c>
      <c r="AT234" s="140" t="s">
        <v>218</v>
      </c>
      <c r="AU234" s="140" t="s">
        <v>81</v>
      </c>
      <c r="AY234" s="18" t="s">
        <v>216</v>
      </c>
      <c r="BE234" s="141">
        <f>IF(N234="základní",J234,0)</f>
        <v>0</v>
      </c>
      <c r="BF234" s="141">
        <f>IF(N234="snížená",J234,0)</f>
        <v>0</v>
      </c>
      <c r="BG234" s="141">
        <f>IF(N234="zákl. přenesená",J234,0)</f>
        <v>0</v>
      </c>
      <c r="BH234" s="141">
        <f>IF(N234="sníž. přenesená",J234,0)</f>
        <v>0</v>
      </c>
      <c r="BI234" s="141">
        <f>IF(N234="nulová",J234,0)</f>
        <v>0</v>
      </c>
      <c r="BJ234" s="18" t="s">
        <v>79</v>
      </c>
      <c r="BK234" s="141">
        <f>ROUND(I234*H234,2)</f>
        <v>0</v>
      </c>
      <c r="BL234" s="18" t="s">
        <v>223</v>
      </c>
      <c r="BM234" s="140" t="s">
        <v>448</v>
      </c>
    </row>
    <row r="235" spans="2:65" s="1" customFormat="1" ht="24.2" customHeight="1">
      <c r="B235" s="33"/>
      <c r="C235" s="129" t="s">
        <v>449</v>
      </c>
      <c r="D235" s="129" t="s">
        <v>218</v>
      </c>
      <c r="E235" s="130" t="s">
        <v>450</v>
      </c>
      <c r="F235" s="131" t="s">
        <v>451</v>
      </c>
      <c r="G235" s="132" t="s">
        <v>221</v>
      </c>
      <c r="H235" s="133">
        <v>209.83199999999999</v>
      </c>
      <c r="I235" s="134"/>
      <c r="J235" s="135">
        <f>ROUND(I235*H235,2)</f>
        <v>0</v>
      </c>
      <c r="K235" s="131" t="s">
        <v>222</v>
      </c>
      <c r="L235" s="33"/>
      <c r="M235" s="136" t="s">
        <v>19</v>
      </c>
      <c r="N235" s="137" t="s">
        <v>42</v>
      </c>
      <c r="P235" s="138">
        <f>O235*H235</f>
        <v>0</v>
      </c>
      <c r="Q235" s="138">
        <v>2.7499999999999998E-3</v>
      </c>
      <c r="R235" s="138">
        <f>Q235*H235</f>
        <v>0.57703799999999994</v>
      </c>
      <c r="S235" s="138">
        <v>0</v>
      </c>
      <c r="T235" s="139">
        <f>S235*H235</f>
        <v>0</v>
      </c>
      <c r="AR235" s="140" t="s">
        <v>223</v>
      </c>
      <c r="AT235" s="140" t="s">
        <v>218</v>
      </c>
      <c r="AU235" s="140" t="s">
        <v>81</v>
      </c>
      <c r="AY235" s="18" t="s">
        <v>216</v>
      </c>
      <c r="BE235" s="141">
        <f>IF(N235="základní",J235,0)</f>
        <v>0</v>
      </c>
      <c r="BF235" s="141">
        <f>IF(N235="snížená",J235,0)</f>
        <v>0</v>
      </c>
      <c r="BG235" s="141">
        <f>IF(N235="zákl. přenesená",J235,0)</f>
        <v>0</v>
      </c>
      <c r="BH235" s="141">
        <f>IF(N235="sníž. přenesená",J235,0)</f>
        <v>0</v>
      </c>
      <c r="BI235" s="141">
        <f>IF(N235="nulová",J235,0)</f>
        <v>0</v>
      </c>
      <c r="BJ235" s="18" t="s">
        <v>79</v>
      </c>
      <c r="BK235" s="141">
        <f>ROUND(I235*H235,2)</f>
        <v>0</v>
      </c>
      <c r="BL235" s="18" t="s">
        <v>223</v>
      </c>
      <c r="BM235" s="140" t="s">
        <v>452</v>
      </c>
    </row>
    <row r="236" spans="2:65" s="1" customFormat="1" ht="11.25">
      <c r="B236" s="33"/>
      <c r="D236" s="142" t="s">
        <v>225</v>
      </c>
      <c r="F236" s="143" t="s">
        <v>453</v>
      </c>
      <c r="I236" s="144"/>
      <c r="L236" s="33"/>
      <c r="M236" s="145"/>
      <c r="T236" s="54"/>
      <c r="AT236" s="18" t="s">
        <v>225</v>
      </c>
      <c r="AU236" s="18" t="s">
        <v>81</v>
      </c>
    </row>
    <row r="237" spans="2:65" s="12" customFormat="1" ht="11.25">
      <c r="B237" s="146"/>
      <c r="D237" s="147" t="s">
        <v>227</v>
      </c>
      <c r="E237" s="148" t="s">
        <v>19</v>
      </c>
      <c r="F237" s="149" t="s">
        <v>454</v>
      </c>
      <c r="H237" s="150">
        <v>209.83199999999999</v>
      </c>
      <c r="I237" s="151"/>
      <c r="L237" s="146"/>
      <c r="M237" s="152"/>
      <c r="T237" s="153"/>
      <c r="AT237" s="148" t="s">
        <v>227</v>
      </c>
      <c r="AU237" s="148" t="s">
        <v>81</v>
      </c>
      <c r="AV237" s="12" t="s">
        <v>81</v>
      </c>
      <c r="AW237" s="12" t="s">
        <v>32</v>
      </c>
      <c r="AX237" s="12" t="s">
        <v>79</v>
      </c>
      <c r="AY237" s="148" t="s">
        <v>216</v>
      </c>
    </row>
    <row r="238" spans="2:65" s="1" customFormat="1" ht="24.2" customHeight="1">
      <c r="B238" s="33"/>
      <c r="C238" s="129" t="s">
        <v>455</v>
      </c>
      <c r="D238" s="129" t="s">
        <v>218</v>
      </c>
      <c r="E238" s="130" t="s">
        <v>456</v>
      </c>
      <c r="F238" s="131" t="s">
        <v>457</v>
      </c>
      <c r="G238" s="132" t="s">
        <v>221</v>
      </c>
      <c r="H238" s="133">
        <v>209.83199999999999</v>
      </c>
      <c r="I238" s="134"/>
      <c r="J238" s="135">
        <f>ROUND(I238*H238,2)</f>
        <v>0</v>
      </c>
      <c r="K238" s="131" t="s">
        <v>222</v>
      </c>
      <c r="L238" s="33"/>
      <c r="M238" s="136" t="s">
        <v>19</v>
      </c>
      <c r="N238" s="137" t="s">
        <v>42</v>
      </c>
      <c r="P238" s="138">
        <f>O238*H238</f>
        <v>0</v>
      </c>
      <c r="Q238" s="138">
        <v>0</v>
      </c>
      <c r="R238" s="138">
        <f>Q238*H238</f>
        <v>0</v>
      </c>
      <c r="S238" s="138">
        <v>0</v>
      </c>
      <c r="T238" s="139">
        <f>S238*H238</f>
        <v>0</v>
      </c>
      <c r="AR238" s="140" t="s">
        <v>223</v>
      </c>
      <c r="AT238" s="140" t="s">
        <v>218</v>
      </c>
      <c r="AU238" s="140" t="s">
        <v>81</v>
      </c>
      <c r="AY238" s="18" t="s">
        <v>216</v>
      </c>
      <c r="BE238" s="141">
        <f>IF(N238="základní",J238,0)</f>
        <v>0</v>
      </c>
      <c r="BF238" s="141">
        <f>IF(N238="snížená",J238,0)</f>
        <v>0</v>
      </c>
      <c r="BG238" s="141">
        <f>IF(N238="zákl. přenesená",J238,0)</f>
        <v>0</v>
      </c>
      <c r="BH238" s="141">
        <f>IF(N238="sníž. přenesená",J238,0)</f>
        <v>0</v>
      </c>
      <c r="BI238" s="141">
        <f>IF(N238="nulová",J238,0)</f>
        <v>0</v>
      </c>
      <c r="BJ238" s="18" t="s">
        <v>79</v>
      </c>
      <c r="BK238" s="141">
        <f>ROUND(I238*H238,2)</f>
        <v>0</v>
      </c>
      <c r="BL238" s="18" t="s">
        <v>223</v>
      </c>
      <c r="BM238" s="140" t="s">
        <v>458</v>
      </c>
    </row>
    <row r="239" spans="2:65" s="1" customFormat="1" ht="11.25">
      <c r="B239" s="33"/>
      <c r="D239" s="142" t="s">
        <v>225</v>
      </c>
      <c r="F239" s="143" t="s">
        <v>459</v>
      </c>
      <c r="I239" s="144"/>
      <c r="L239" s="33"/>
      <c r="M239" s="145"/>
      <c r="T239" s="54"/>
      <c r="AT239" s="18" t="s">
        <v>225</v>
      </c>
      <c r="AU239" s="18" t="s">
        <v>81</v>
      </c>
    </row>
    <row r="240" spans="2:65" s="1" customFormat="1" ht="24.2" customHeight="1">
      <c r="B240" s="33"/>
      <c r="C240" s="129" t="s">
        <v>460</v>
      </c>
      <c r="D240" s="129" t="s">
        <v>218</v>
      </c>
      <c r="E240" s="130" t="s">
        <v>461</v>
      </c>
      <c r="F240" s="131" t="s">
        <v>462</v>
      </c>
      <c r="G240" s="132" t="s">
        <v>221</v>
      </c>
      <c r="H240" s="133">
        <v>1.974</v>
      </c>
      <c r="I240" s="134"/>
      <c r="J240" s="135">
        <f>ROUND(I240*H240,2)</f>
        <v>0</v>
      </c>
      <c r="K240" s="131" t="s">
        <v>222</v>
      </c>
      <c r="L240" s="33"/>
      <c r="M240" s="136" t="s">
        <v>19</v>
      </c>
      <c r="N240" s="137" t="s">
        <v>42</v>
      </c>
      <c r="P240" s="138">
        <f>O240*H240</f>
        <v>0</v>
      </c>
      <c r="Q240" s="138">
        <v>3.46E-3</v>
      </c>
      <c r="R240" s="138">
        <f>Q240*H240</f>
        <v>6.8300399999999999E-3</v>
      </c>
      <c r="S240" s="138">
        <v>0</v>
      </c>
      <c r="T240" s="139">
        <f>S240*H240</f>
        <v>0</v>
      </c>
      <c r="AR240" s="140" t="s">
        <v>223</v>
      </c>
      <c r="AT240" s="140" t="s">
        <v>218</v>
      </c>
      <c r="AU240" s="140" t="s">
        <v>81</v>
      </c>
      <c r="AY240" s="18" t="s">
        <v>216</v>
      </c>
      <c r="BE240" s="141">
        <f>IF(N240="základní",J240,0)</f>
        <v>0</v>
      </c>
      <c r="BF240" s="141">
        <f>IF(N240="snížená",J240,0)</f>
        <v>0</v>
      </c>
      <c r="BG240" s="141">
        <f>IF(N240="zákl. přenesená",J240,0)</f>
        <v>0</v>
      </c>
      <c r="BH240" s="141">
        <f>IF(N240="sníž. přenesená",J240,0)</f>
        <v>0</v>
      </c>
      <c r="BI240" s="141">
        <f>IF(N240="nulová",J240,0)</f>
        <v>0</v>
      </c>
      <c r="BJ240" s="18" t="s">
        <v>79</v>
      </c>
      <c r="BK240" s="141">
        <f>ROUND(I240*H240,2)</f>
        <v>0</v>
      </c>
      <c r="BL240" s="18" t="s">
        <v>223</v>
      </c>
      <c r="BM240" s="140" t="s">
        <v>463</v>
      </c>
    </row>
    <row r="241" spans="2:65" s="1" customFormat="1" ht="11.25">
      <c r="B241" s="33"/>
      <c r="D241" s="142" t="s">
        <v>225</v>
      </c>
      <c r="F241" s="143" t="s">
        <v>464</v>
      </c>
      <c r="I241" s="144"/>
      <c r="L241" s="33"/>
      <c r="M241" s="145"/>
      <c r="T241" s="54"/>
      <c r="AT241" s="18" t="s">
        <v>225</v>
      </c>
      <c r="AU241" s="18" t="s">
        <v>81</v>
      </c>
    </row>
    <row r="242" spans="2:65" s="12" customFormat="1" ht="11.25">
      <c r="B242" s="146"/>
      <c r="D242" s="147" t="s">
        <v>227</v>
      </c>
      <c r="E242" s="148" t="s">
        <v>19</v>
      </c>
      <c r="F242" s="149" t="s">
        <v>465</v>
      </c>
      <c r="H242" s="150">
        <v>1.974</v>
      </c>
      <c r="I242" s="151"/>
      <c r="L242" s="146"/>
      <c r="M242" s="152"/>
      <c r="T242" s="153"/>
      <c r="AT242" s="148" t="s">
        <v>227</v>
      </c>
      <c r="AU242" s="148" t="s">
        <v>81</v>
      </c>
      <c r="AV242" s="12" t="s">
        <v>81</v>
      </c>
      <c r="AW242" s="12" t="s">
        <v>32</v>
      </c>
      <c r="AX242" s="12" t="s">
        <v>79</v>
      </c>
      <c r="AY242" s="148" t="s">
        <v>216</v>
      </c>
    </row>
    <row r="243" spans="2:65" s="1" customFormat="1" ht="24.2" customHeight="1">
      <c r="B243" s="33"/>
      <c r="C243" s="129" t="s">
        <v>466</v>
      </c>
      <c r="D243" s="129" t="s">
        <v>218</v>
      </c>
      <c r="E243" s="130" t="s">
        <v>467</v>
      </c>
      <c r="F243" s="131" t="s">
        <v>468</v>
      </c>
      <c r="G243" s="132" t="s">
        <v>221</v>
      </c>
      <c r="H243" s="133">
        <v>1.974</v>
      </c>
      <c r="I243" s="134"/>
      <c r="J243" s="135">
        <f>ROUND(I243*H243,2)</f>
        <v>0</v>
      </c>
      <c r="K243" s="131" t="s">
        <v>222</v>
      </c>
      <c r="L243" s="33"/>
      <c r="M243" s="136" t="s">
        <v>19</v>
      </c>
      <c r="N243" s="137" t="s">
        <v>42</v>
      </c>
      <c r="P243" s="138">
        <f>O243*H243</f>
        <v>0</v>
      </c>
      <c r="Q243" s="138">
        <v>0</v>
      </c>
      <c r="R243" s="138">
        <f>Q243*H243</f>
        <v>0</v>
      </c>
      <c r="S243" s="138">
        <v>0</v>
      </c>
      <c r="T243" s="139">
        <f>S243*H243</f>
        <v>0</v>
      </c>
      <c r="AR243" s="140" t="s">
        <v>223</v>
      </c>
      <c r="AT243" s="140" t="s">
        <v>218</v>
      </c>
      <c r="AU243" s="140" t="s">
        <v>81</v>
      </c>
      <c r="AY243" s="18" t="s">
        <v>216</v>
      </c>
      <c r="BE243" s="141">
        <f>IF(N243="základní",J243,0)</f>
        <v>0</v>
      </c>
      <c r="BF243" s="141">
        <f>IF(N243="snížená",J243,0)</f>
        <v>0</v>
      </c>
      <c r="BG243" s="141">
        <f>IF(N243="zákl. přenesená",J243,0)</f>
        <v>0</v>
      </c>
      <c r="BH243" s="141">
        <f>IF(N243="sníž. přenesená",J243,0)</f>
        <v>0</v>
      </c>
      <c r="BI243" s="141">
        <f>IF(N243="nulová",J243,0)</f>
        <v>0</v>
      </c>
      <c r="BJ243" s="18" t="s">
        <v>79</v>
      </c>
      <c r="BK243" s="141">
        <f>ROUND(I243*H243,2)</f>
        <v>0</v>
      </c>
      <c r="BL243" s="18" t="s">
        <v>223</v>
      </c>
      <c r="BM243" s="140" t="s">
        <v>469</v>
      </c>
    </row>
    <row r="244" spans="2:65" s="1" customFormat="1" ht="11.25">
      <c r="B244" s="33"/>
      <c r="D244" s="142" t="s">
        <v>225</v>
      </c>
      <c r="F244" s="143" t="s">
        <v>470</v>
      </c>
      <c r="I244" s="144"/>
      <c r="L244" s="33"/>
      <c r="M244" s="145"/>
      <c r="T244" s="54"/>
      <c r="AT244" s="18" t="s">
        <v>225</v>
      </c>
      <c r="AU244" s="18" t="s">
        <v>81</v>
      </c>
    </row>
    <row r="245" spans="2:65" s="1" customFormat="1" ht="16.5" customHeight="1">
      <c r="B245" s="33"/>
      <c r="C245" s="129" t="s">
        <v>471</v>
      </c>
      <c r="D245" s="129" t="s">
        <v>218</v>
      </c>
      <c r="E245" s="130" t="s">
        <v>472</v>
      </c>
      <c r="F245" s="131" t="s">
        <v>473</v>
      </c>
      <c r="G245" s="132" t="s">
        <v>312</v>
      </c>
      <c r="H245" s="133">
        <v>3.2789999999999999</v>
      </c>
      <c r="I245" s="134"/>
      <c r="J245" s="135">
        <f>ROUND(I245*H245,2)</f>
        <v>0</v>
      </c>
      <c r="K245" s="131" t="s">
        <v>222</v>
      </c>
      <c r="L245" s="33"/>
      <c r="M245" s="136" t="s">
        <v>19</v>
      </c>
      <c r="N245" s="137" t="s">
        <v>42</v>
      </c>
      <c r="P245" s="138">
        <f>O245*H245</f>
        <v>0</v>
      </c>
      <c r="Q245" s="138">
        <v>1.04922</v>
      </c>
      <c r="R245" s="138">
        <f>Q245*H245</f>
        <v>3.44039238</v>
      </c>
      <c r="S245" s="138">
        <v>0</v>
      </c>
      <c r="T245" s="139">
        <f>S245*H245</f>
        <v>0</v>
      </c>
      <c r="AR245" s="140" t="s">
        <v>223</v>
      </c>
      <c r="AT245" s="140" t="s">
        <v>218</v>
      </c>
      <c r="AU245" s="140" t="s">
        <v>81</v>
      </c>
      <c r="AY245" s="18" t="s">
        <v>216</v>
      </c>
      <c r="BE245" s="141">
        <f>IF(N245="základní",J245,0)</f>
        <v>0</v>
      </c>
      <c r="BF245" s="141">
        <f>IF(N245="snížená",J245,0)</f>
        <v>0</v>
      </c>
      <c r="BG245" s="141">
        <f>IF(N245="zákl. přenesená",J245,0)</f>
        <v>0</v>
      </c>
      <c r="BH245" s="141">
        <f>IF(N245="sníž. přenesená",J245,0)</f>
        <v>0</v>
      </c>
      <c r="BI245" s="141">
        <f>IF(N245="nulová",J245,0)</f>
        <v>0</v>
      </c>
      <c r="BJ245" s="18" t="s">
        <v>79</v>
      </c>
      <c r="BK245" s="141">
        <f>ROUND(I245*H245,2)</f>
        <v>0</v>
      </c>
      <c r="BL245" s="18" t="s">
        <v>223</v>
      </c>
      <c r="BM245" s="140" t="s">
        <v>474</v>
      </c>
    </row>
    <row r="246" spans="2:65" s="1" customFormat="1" ht="11.25">
      <c r="B246" s="33"/>
      <c r="D246" s="142" t="s">
        <v>225</v>
      </c>
      <c r="F246" s="143" t="s">
        <v>475</v>
      </c>
      <c r="I246" s="144"/>
      <c r="L246" s="33"/>
      <c r="M246" s="145"/>
      <c r="T246" s="54"/>
      <c r="AT246" s="18" t="s">
        <v>225</v>
      </c>
      <c r="AU246" s="18" t="s">
        <v>81</v>
      </c>
    </row>
    <row r="247" spans="2:65" s="12" customFormat="1" ht="11.25">
      <c r="B247" s="146"/>
      <c r="D247" s="147" t="s">
        <v>227</v>
      </c>
      <c r="E247" s="148" t="s">
        <v>19</v>
      </c>
      <c r="F247" s="149" t="s">
        <v>476</v>
      </c>
      <c r="H247" s="150">
        <v>3.2789999999999999</v>
      </c>
      <c r="I247" s="151"/>
      <c r="L247" s="146"/>
      <c r="M247" s="152"/>
      <c r="T247" s="153"/>
      <c r="AT247" s="148" t="s">
        <v>227</v>
      </c>
      <c r="AU247" s="148" t="s">
        <v>81</v>
      </c>
      <c r="AV247" s="12" t="s">
        <v>81</v>
      </c>
      <c r="AW247" s="12" t="s">
        <v>32</v>
      </c>
      <c r="AX247" s="12" t="s">
        <v>79</v>
      </c>
      <c r="AY247" s="148" t="s">
        <v>216</v>
      </c>
    </row>
    <row r="248" spans="2:65" s="1" customFormat="1" ht="21.75" customHeight="1">
      <c r="B248" s="33"/>
      <c r="C248" s="129" t="s">
        <v>477</v>
      </c>
      <c r="D248" s="129" t="s">
        <v>218</v>
      </c>
      <c r="E248" s="130" t="s">
        <v>478</v>
      </c>
      <c r="F248" s="131" t="s">
        <v>479</v>
      </c>
      <c r="G248" s="132" t="s">
        <v>357</v>
      </c>
      <c r="H248" s="133">
        <v>3</v>
      </c>
      <c r="I248" s="134"/>
      <c r="J248" s="135">
        <f>ROUND(I248*H248,2)</f>
        <v>0</v>
      </c>
      <c r="K248" s="131" t="s">
        <v>222</v>
      </c>
      <c r="L248" s="33"/>
      <c r="M248" s="136" t="s">
        <v>19</v>
      </c>
      <c r="N248" s="137" t="s">
        <v>42</v>
      </c>
      <c r="P248" s="138">
        <f>O248*H248</f>
        <v>0</v>
      </c>
      <c r="Q248" s="138">
        <v>2.6929999999999999E-2</v>
      </c>
      <c r="R248" s="138">
        <f>Q248*H248</f>
        <v>8.0790000000000001E-2</v>
      </c>
      <c r="S248" s="138">
        <v>0</v>
      </c>
      <c r="T248" s="139">
        <f>S248*H248</f>
        <v>0</v>
      </c>
      <c r="AR248" s="140" t="s">
        <v>223</v>
      </c>
      <c r="AT248" s="140" t="s">
        <v>218</v>
      </c>
      <c r="AU248" s="140" t="s">
        <v>81</v>
      </c>
      <c r="AY248" s="18" t="s">
        <v>216</v>
      </c>
      <c r="BE248" s="141">
        <f>IF(N248="základní",J248,0)</f>
        <v>0</v>
      </c>
      <c r="BF248" s="141">
        <f>IF(N248="snížená",J248,0)</f>
        <v>0</v>
      </c>
      <c r="BG248" s="141">
        <f>IF(N248="zákl. přenesená",J248,0)</f>
        <v>0</v>
      </c>
      <c r="BH248" s="141">
        <f>IF(N248="sníž. přenesená",J248,0)</f>
        <v>0</v>
      </c>
      <c r="BI248" s="141">
        <f>IF(N248="nulová",J248,0)</f>
        <v>0</v>
      </c>
      <c r="BJ248" s="18" t="s">
        <v>79</v>
      </c>
      <c r="BK248" s="141">
        <f>ROUND(I248*H248,2)</f>
        <v>0</v>
      </c>
      <c r="BL248" s="18" t="s">
        <v>223</v>
      </c>
      <c r="BM248" s="140" t="s">
        <v>480</v>
      </c>
    </row>
    <row r="249" spans="2:65" s="1" customFormat="1" ht="11.25">
      <c r="B249" s="33"/>
      <c r="D249" s="142" t="s">
        <v>225</v>
      </c>
      <c r="F249" s="143" t="s">
        <v>481</v>
      </c>
      <c r="I249" s="144"/>
      <c r="L249" s="33"/>
      <c r="M249" s="145"/>
      <c r="T249" s="54"/>
      <c r="AT249" s="18" t="s">
        <v>225</v>
      </c>
      <c r="AU249" s="18" t="s">
        <v>81</v>
      </c>
    </row>
    <row r="250" spans="2:65" s="1" customFormat="1" ht="16.5" customHeight="1">
      <c r="B250" s="33"/>
      <c r="C250" s="129" t="s">
        <v>482</v>
      </c>
      <c r="D250" s="129" t="s">
        <v>218</v>
      </c>
      <c r="E250" s="130" t="s">
        <v>483</v>
      </c>
      <c r="F250" s="131" t="s">
        <v>484</v>
      </c>
      <c r="G250" s="132" t="s">
        <v>236</v>
      </c>
      <c r="H250" s="133">
        <v>0.27</v>
      </c>
      <c r="I250" s="134"/>
      <c r="J250" s="135">
        <f>ROUND(I250*H250,2)</f>
        <v>0</v>
      </c>
      <c r="K250" s="131" t="s">
        <v>222</v>
      </c>
      <c r="L250" s="33"/>
      <c r="M250" s="136" t="s">
        <v>19</v>
      </c>
      <c r="N250" s="137" t="s">
        <v>42</v>
      </c>
      <c r="P250" s="138">
        <f>O250*H250</f>
        <v>0</v>
      </c>
      <c r="Q250" s="138">
        <v>1.94302</v>
      </c>
      <c r="R250" s="138">
        <f>Q250*H250</f>
        <v>0.52461540000000007</v>
      </c>
      <c r="S250" s="138">
        <v>0</v>
      </c>
      <c r="T250" s="139">
        <f>S250*H250</f>
        <v>0</v>
      </c>
      <c r="AR250" s="140" t="s">
        <v>223</v>
      </c>
      <c r="AT250" s="140" t="s">
        <v>218</v>
      </c>
      <c r="AU250" s="140" t="s">
        <v>81</v>
      </c>
      <c r="AY250" s="18" t="s">
        <v>216</v>
      </c>
      <c r="BE250" s="141">
        <f>IF(N250="základní",J250,0)</f>
        <v>0</v>
      </c>
      <c r="BF250" s="141">
        <f>IF(N250="snížená",J250,0)</f>
        <v>0</v>
      </c>
      <c r="BG250" s="141">
        <f>IF(N250="zákl. přenesená",J250,0)</f>
        <v>0</v>
      </c>
      <c r="BH250" s="141">
        <f>IF(N250="sníž. přenesená",J250,0)</f>
        <v>0</v>
      </c>
      <c r="BI250" s="141">
        <f>IF(N250="nulová",J250,0)</f>
        <v>0</v>
      </c>
      <c r="BJ250" s="18" t="s">
        <v>79</v>
      </c>
      <c r="BK250" s="141">
        <f>ROUND(I250*H250,2)</f>
        <v>0</v>
      </c>
      <c r="BL250" s="18" t="s">
        <v>223</v>
      </c>
      <c r="BM250" s="140" t="s">
        <v>485</v>
      </c>
    </row>
    <row r="251" spans="2:65" s="1" customFormat="1" ht="11.25">
      <c r="B251" s="33"/>
      <c r="D251" s="142" t="s">
        <v>225</v>
      </c>
      <c r="F251" s="143" t="s">
        <v>486</v>
      </c>
      <c r="I251" s="144"/>
      <c r="L251" s="33"/>
      <c r="M251" s="145"/>
      <c r="T251" s="54"/>
      <c r="AT251" s="18" t="s">
        <v>225</v>
      </c>
      <c r="AU251" s="18" t="s">
        <v>81</v>
      </c>
    </row>
    <row r="252" spans="2:65" s="12" customFormat="1" ht="11.25">
      <c r="B252" s="146"/>
      <c r="D252" s="147" t="s">
        <v>227</v>
      </c>
      <c r="E252" s="148" t="s">
        <v>19</v>
      </c>
      <c r="F252" s="149" t="s">
        <v>487</v>
      </c>
      <c r="H252" s="150">
        <v>0.27</v>
      </c>
      <c r="I252" s="151"/>
      <c r="L252" s="146"/>
      <c r="M252" s="152"/>
      <c r="T252" s="153"/>
      <c r="AT252" s="148" t="s">
        <v>227</v>
      </c>
      <c r="AU252" s="148" t="s">
        <v>81</v>
      </c>
      <c r="AV252" s="12" t="s">
        <v>81</v>
      </c>
      <c r="AW252" s="12" t="s">
        <v>32</v>
      </c>
      <c r="AX252" s="12" t="s">
        <v>79</v>
      </c>
      <c r="AY252" s="148" t="s">
        <v>216</v>
      </c>
    </row>
    <row r="253" spans="2:65" s="1" customFormat="1" ht="37.9" customHeight="1">
      <c r="B253" s="33"/>
      <c r="C253" s="129" t="s">
        <v>488</v>
      </c>
      <c r="D253" s="129" t="s">
        <v>218</v>
      </c>
      <c r="E253" s="130" t="s">
        <v>489</v>
      </c>
      <c r="F253" s="131" t="s">
        <v>490</v>
      </c>
      <c r="G253" s="132" t="s">
        <v>344</v>
      </c>
      <c r="H253" s="133">
        <v>1723.491</v>
      </c>
      <c r="I253" s="134"/>
      <c r="J253" s="135">
        <f>ROUND(I253*H253,2)</f>
        <v>0</v>
      </c>
      <c r="K253" s="131" t="s">
        <v>19</v>
      </c>
      <c r="L253" s="33"/>
      <c r="M253" s="136" t="s">
        <v>19</v>
      </c>
      <c r="N253" s="137" t="s">
        <v>42</v>
      </c>
      <c r="P253" s="138">
        <f>O253*H253</f>
        <v>0</v>
      </c>
      <c r="Q253" s="138">
        <v>1E-3</v>
      </c>
      <c r="R253" s="138">
        <f>Q253*H253</f>
        <v>1.7234910000000001</v>
      </c>
      <c r="S253" s="138">
        <v>0</v>
      </c>
      <c r="T253" s="139">
        <f>S253*H253</f>
        <v>0</v>
      </c>
      <c r="AR253" s="140" t="s">
        <v>223</v>
      </c>
      <c r="AT253" s="140" t="s">
        <v>218</v>
      </c>
      <c r="AU253" s="140" t="s">
        <v>81</v>
      </c>
      <c r="AY253" s="18" t="s">
        <v>216</v>
      </c>
      <c r="BE253" s="141">
        <f>IF(N253="základní",J253,0)</f>
        <v>0</v>
      </c>
      <c r="BF253" s="141">
        <f>IF(N253="snížená",J253,0)</f>
        <v>0</v>
      </c>
      <c r="BG253" s="141">
        <f>IF(N253="zákl. přenesená",J253,0)</f>
        <v>0</v>
      </c>
      <c r="BH253" s="141">
        <f>IF(N253="sníž. přenesená",J253,0)</f>
        <v>0</v>
      </c>
      <c r="BI253" s="141">
        <f>IF(N253="nulová",J253,0)</f>
        <v>0</v>
      </c>
      <c r="BJ253" s="18" t="s">
        <v>79</v>
      </c>
      <c r="BK253" s="141">
        <f>ROUND(I253*H253,2)</f>
        <v>0</v>
      </c>
      <c r="BL253" s="18" t="s">
        <v>223</v>
      </c>
      <c r="BM253" s="140" t="s">
        <v>491</v>
      </c>
    </row>
    <row r="254" spans="2:65" s="12" customFormat="1" ht="11.25">
      <c r="B254" s="146"/>
      <c r="D254" s="147" t="s">
        <v>227</v>
      </c>
      <c r="E254" s="148" t="s">
        <v>19</v>
      </c>
      <c r="F254" s="149" t="s">
        <v>492</v>
      </c>
      <c r="H254" s="150">
        <v>1723.491</v>
      </c>
      <c r="I254" s="151"/>
      <c r="L254" s="146"/>
      <c r="M254" s="152"/>
      <c r="T254" s="153"/>
      <c r="AT254" s="148" t="s">
        <v>227</v>
      </c>
      <c r="AU254" s="148" t="s">
        <v>81</v>
      </c>
      <c r="AV254" s="12" t="s">
        <v>81</v>
      </c>
      <c r="AW254" s="12" t="s">
        <v>32</v>
      </c>
      <c r="AX254" s="12" t="s">
        <v>71</v>
      </c>
      <c r="AY254" s="148" t="s">
        <v>216</v>
      </c>
    </row>
    <row r="255" spans="2:65" s="15" customFormat="1" ht="11.25">
      <c r="B255" s="167"/>
      <c r="D255" s="147" t="s">
        <v>227</v>
      </c>
      <c r="E255" s="168" t="s">
        <v>19</v>
      </c>
      <c r="F255" s="169" t="s">
        <v>245</v>
      </c>
      <c r="H255" s="170">
        <v>1723.491</v>
      </c>
      <c r="I255" s="171"/>
      <c r="L255" s="167"/>
      <c r="M255" s="172"/>
      <c r="T255" s="173"/>
      <c r="AT255" s="168" t="s">
        <v>227</v>
      </c>
      <c r="AU255" s="168" t="s">
        <v>81</v>
      </c>
      <c r="AV255" s="15" t="s">
        <v>223</v>
      </c>
      <c r="AW255" s="15" t="s">
        <v>32</v>
      </c>
      <c r="AX255" s="15" t="s">
        <v>79</v>
      </c>
      <c r="AY255" s="168" t="s">
        <v>216</v>
      </c>
    </row>
    <row r="256" spans="2:65" s="1" customFormat="1" ht="33" customHeight="1">
      <c r="B256" s="33"/>
      <c r="C256" s="129" t="s">
        <v>493</v>
      </c>
      <c r="D256" s="129" t="s">
        <v>218</v>
      </c>
      <c r="E256" s="130" t="s">
        <v>494</v>
      </c>
      <c r="F256" s="131" t="s">
        <v>495</v>
      </c>
      <c r="G256" s="132" t="s">
        <v>344</v>
      </c>
      <c r="H256" s="133">
        <v>943.36</v>
      </c>
      <c r="I256" s="134"/>
      <c r="J256" s="135">
        <f>ROUND(I256*H256,2)</f>
        <v>0</v>
      </c>
      <c r="K256" s="131" t="s">
        <v>19</v>
      </c>
      <c r="L256" s="33"/>
      <c r="M256" s="136" t="s">
        <v>19</v>
      </c>
      <c r="N256" s="137" t="s">
        <v>42</v>
      </c>
      <c r="P256" s="138">
        <f>O256*H256</f>
        <v>0</v>
      </c>
      <c r="Q256" s="138">
        <v>1E-3</v>
      </c>
      <c r="R256" s="138">
        <f>Q256*H256</f>
        <v>0.94336000000000009</v>
      </c>
      <c r="S256" s="138">
        <v>0</v>
      </c>
      <c r="T256" s="139">
        <f>S256*H256</f>
        <v>0</v>
      </c>
      <c r="AR256" s="140" t="s">
        <v>223</v>
      </c>
      <c r="AT256" s="140" t="s">
        <v>218</v>
      </c>
      <c r="AU256" s="140" t="s">
        <v>81</v>
      </c>
      <c r="AY256" s="18" t="s">
        <v>216</v>
      </c>
      <c r="BE256" s="141">
        <f>IF(N256="základní",J256,0)</f>
        <v>0</v>
      </c>
      <c r="BF256" s="141">
        <f>IF(N256="snížená",J256,0)</f>
        <v>0</v>
      </c>
      <c r="BG256" s="141">
        <f>IF(N256="zákl. přenesená",J256,0)</f>
        <v>0</v>
      </c>
      <c r="BH256" s="141">
        <f>IF(N256="sníž. přenesená",J256,0)</f>
        <v>0</v>
      </c>
      <c r="BI256" s="141">
        <f>IF(N256="nulová",J256,0)</f>
        <v>0</v>
      </c>
      <c r="BJ256" s="18" t="s">
        <v>79</v>
      </c>
      <c r="BK256" s="141">
        <f>ROUND(I256*H256,2)</f>
        <v>0</v>
      </c>
      <c r="BL256" s="18" t="s">
        <v>223</v>
      </c>
      <c r="BM256" s="140" t="s">
        <v>496</v>
      </c>
    </row>
    <row r="257" spans="2:65" s="12" customFormat="1" ht="11.25">
      <c r="B257" s="146"/>
      <c r="D257" s="147" t="s">
        <v>227</v>
      </c>
      <c r="E257" s="148" t="s">
        <v>19</v>
      </c>
      <c r="F257" s="149" t="s">
        <v>497</v>
      </c>
      <c r="H257" s="150">
        <v>943.36</v>
      </c>
      <c r="I257" s="151"/>
      <c r="L257" s="146"/>
      <c r="M257" s="152"/>
      <c r="T257" s="153"/>
      <c r="AT257" s="148" t="s">
        <v>227</v>
      </c>
      <c r="AU257" s="148" t="s">
        <v>81</v>
      </c>
      <c r="AV257" s="12" t="s">
        <v>81</v>
      </c>
      <c r="AW257" s="12" t="s">
        <v>32</v>
      </c>
      <c r="AX257" s="12" t="s">
        <v>71</v>
      </c>
      <c r="AY257" s="148" t="s">
        <v>216</v>
      </c>
    </row>
    <row r="258" spans="2:65" s="15" customFormat="1" ht="11.25">
      <c r="B258" s="167"/>
      <c r="D258" s="147" t="s">
        <v>227</v>
      </c>
      <c r="E258" s="168" t="s">
        <v>19</v>
      </c>
      <c r="F258" s="169" t="s">
        <v>245</v>
      </c>
      <c r="H258" s="170">
        <v>943.36</v>
      </c>
      <c r="I258" s="171"/>
      <c r="L258" s="167"/>
      <c r="M258" s="172"/>
      <c r="T258" s="173"/>
      <c r="AT258" s="168" t="s">
        <v>227</v>
      </c>
      <c r="AU258" s="168" t="s">
        <v>81</v>
      </c>
      <c r="AV258" s="15" t="s">
        <v>223</v>
      </c>
      <c r="AW258" s="15" t="s">
        <v>32</v>
      </c>
      <c r="AX258" s="15" t="s">
        <v>79</v>
      </c>
      <c r="AY258" s="168" t="s">
        <v>216</v>
      </c>
    </row>
    <row r="259" spans="2:65" s="1" customFormat="1" ht="24.2" customHeight="1">
      <c r="B259" s="33"/>
      <c r="C259" s="129" t="s">
        <v>498</v>
      </c>
      <c r="D259" s="129" t="s">
        <v>218</v>
      </c>
      <c r="E259" s="130" t="s">
        <v>499</v>
      </c>
      <c r="F259" s="131" t="s">
        <v>500</v>
      </c>
      <c r="G259" s="132" t="s">
        <v>312</v>
      </c>
      <c r="H259" s="133">
        <v>0.13400000000000001</v>
      </c>
      <c r="I259" s="134"/>
      <c r="J259" s="135">
        <f>ROUND(I259*H259,2)</f>
        <v>0</v>
      </c>
      <c r="K259" s="131" t="s">
        <v>222</v>
      </c>
      <c r="L259" s="33"/>
      <c r="M259" s="136" t="s">
        <v>19</v>
      </c>
      <c r="N259" s="137" t="s">
        <v>42</v>
      </c>
      <c r="P259" s="138">
        <f>O259*H259</f>
        <v>0</v>
      </c>
      <c r="Q259" s="138">
        <v>1.0900000000000001</v>
      </c>
      <c r="R259" s="138">
        <f>Q259*H259</f>
        <v>0.14606000000000002</v>
      </c>
      <c r="S259" s="138">
        <v>0</v>
      </c>
      <c r="T259" s="139">
        <f>S259*H259</f>
        <v>0</v>
      </c>
      <c r="AR259" s="140" t="s">
        <v>223</v>
      </c>
      <c r="AT259" s="140" t="s">
        <v>218</v>
      </c>
      <c r="AU259" s="140" t="s">
        <v>81</v>
      </c>
      <c r="AY259" s="18" t="s">
        <v>216</v>
      </c>
      <c r="BE259" s="141">
        <f>IF(N259="základní",J259,0)</f>
        <v>0</v>
      </c>
      <c r="BF259" s="141">
        <f>IF(N259="snížená",J259,0)</f>
        <v>0</v>
      </c>
      <c r="BG259" s="141">
        <f>IF(N259="zákl. přenesená",J259,0)</f>
        <v>0</v>
      </c>
      <c r="BH259" s="141">
        <f>IF(N259="sníž. přenesená",J259,0)</f>
        <v>0</v>
      </c>
      <c r="BI259" s="141">
        <f>IF(N259="nulová",J259,0)</f>
        <v>0</v>
      </c>
      <c r="BJ259" s="18" t="s">
        <v>79</v>
      </c>
      <c r="BK259" s="141">
        <f>ROUND(I259*H259,2)</f>
        <v>0</v>
      </c>
      <c r="BL259" s="18" t="s">
        <v>223</v>
      </c>
      <c r="BM259" s="140" t="s">
        <v>501</v>
      </c>
    </row>
    <row r="260" spans="2:65" s="1" customFormat="1" ht="11.25">
      <c r="B260" s="33"/>
      <c r="D260" s="142" t="s">
        <v>225</v>
      </c>
      <c r="F260" s="143" t="s">
        <v>502</v>
      </c>
      <c r="I260" s="144"/>
      <c r="L260" s="33"/>
      <c r="M260" s="145"/>
      <c r="T260" s="54"/>
      <c r="AT260" s="18" t="s">
        <v>225</v>
      </c>
      <c r="AU260" s="18" t="s">
        <v>81</v>
      </c>
    </row>
    <row r="261" spans="2:65" s="12" customFormat="1" ht="11.25">
      <c r="B261" s="146"/>
      <c r="D261" s="147" t="s">
        <v>227</v>
      </c>
      <c r="E261" s="148" t="s">
        <v>19</v>
      </c>
      <c r="F261" s="149" t="s">
        <v>503</v>
      </c>
      <c r="H261" s="150">
        <v>0.13400000000000001</v>
      </c>
      <c r="I261" s="151"/>
      <c r="L261" s="146"/>
      <c r="M261" s="152"/>
      <c r="T261" s="153"/>
      <c r="AT261" s="148" t="s">
        <v>227</v>
      </c>
      <c r="AU261" s="148" t="s">
        <v>81</v>
      </c>
      <c r="AV261" s="12" t="s">
        <v>81</v>
      </c>
      <c r="AW261" s="12" t="s">
        <v>32</v>
      </c>
      <c r="AX261" s="12" t="s">
        <v>79</v>
      </c>
      <c r="AY261" s="148" t="s">
        <v>216</v>
      </c>
    </row>
    <row r="262" spans="2:65" s="1" customFormat="1" ht="24.2" customHeight="1">
      <c r="B262" s="33"/>
      <c r="C262" s="129" t="s">
        <v>504</v>
      </c>
      <c r="D262" s="129" t="s">
        <v>218</v>
      </c>
      <c r="E262" s="130" t="s">
        <v>505</v>
      </c>
      <c r="F262" s="131" t="s">
        <v>506</v>
      </c>
      <c r="G262" s="132" t="s">
        <v>368</v>
      </c>
      <c r="H262" s="133">
        <v>6.92</v>
      </c>
      <c r="I262" s="134"/>
      <c r="J262" s="135">
        <f>ROUND(I262*H262,2)</f>
        <v>0</v>
      </c>
      <c r="K262" s="131" t="s">
        <v>222</v>
      </c>
      <c r="L262" s="33"/>
      <c r="M262" s="136" t="s">
        <v>19</v>
      </c>
      <c r="N262" s="137" t="s">
        <v>42</v>
      </c>
      <c r="P262" s="138">
        <f>O262*H262</f>
        <v>0</v>
      </c>
      <c r="Q262" s="138">
        <v>9.0500000000000008E-3</v>
      </c>
      <c r="R262" s="138">
        <f>Q262*H262</f>
        <v>6.2626000000000001E-2</v>
      </c>
      <c r="S262" s="138">
        <v>1.0000000000000001E-5</v>
      </c>
      <c r="T262" s="139">
        <f>S262*H262</f>
        <v>6.9200000000000002E-5</v>
      </c>
      <c r="AR262" s="140" t="s">
        <v>223</v>
      </c>
      <c r="AT262" s="140" t="s">
        <v>218</v>
      </c>
      <c r="AU262" s="140" t="s">
        <v>81</v>
      </c>
      <c r="AY262" s="18" t="s">
        <v>216</v>
      </c>
      <c r="BE262" s="141">
        <f>IF(N262="základní",J262,0)</f>
        <v>0</v>
      </c>
      <c r="BF262" s="141">
        <f>IF(N262="snížená",J262,0)</f>
        <v>0</v>
      </c>
      <c r="BG262" s="141">
        <f>IF(N262="zákl. přenesená",J262,0)</f>
        <v>0</v>
      </c>
      <c r="BH262" s="141">
        <f>IF(N262="sníž. přenesená",J262,0)</f>
        <v>0</v>
      </c>
      <c r="BI262" s="141">
        <f>IF(N262="nulová",J262,0)</f>
        <v>0</v>
      </c>
      <c r="BJ262" s="18" t="s">
        <v>79</v>
      </c>
      <c r="BK262" s="141">
        <f>ROUND(I262*H262,2)</f>
        <v>0</v>
      </c>
      <c r="BL262" s="18" t="s">
        <v>223</v>
      </c>
      <c r="BM262" s="140" t="s">
        <v>507</v>
      </c>
    </row>
    <row r="263" spans="2:65" s="1" customFormat="1" ht="11.25">
      <c r="B263" s="33"/>
      <c r="D263" s="142" t="s">
        <v>225</v>
      </c>
      <c r="F263" s="143" t="s">
        <v>508</v>
      </c>
      <c r="I263" s="144"/>
      <c r="L263" s="33"/>
      <c r="M263" s="145"/>
      <c r="T263" s="54"/>
      <c r="AT263" s="18" t="s">
        <v>225</v>
      </c>
      <c r="AU263" s="18" t="s">
        <v>81</v>
      </c>
    </row>
    <row r="264" spans="2:65" s="12" customFormat="1" ht="11.25">
      <c r="B264" s="146"/>
      <c r="D264" s="147" t="s">
        <v>227</v>
      </c>
      <c r="E264" s="148" t="s">
        <v>19</v>
      </c>
      <c r="F264" s="149" t="s">
        <v>509</v>
      </c>
      <c r="H264" s="150">
        <v>6.92</v>
      </c>
      <c r="I264" s="151"/>
      <c r="L264" s="146"/>
      <c r="M264" s="152"/>
      <c r="T264" s="153"/>
      <c r="AT264" s="148" t="s">
        <v>227</v>
      </c>
      <c r="AU264" s="148" t="s">
        <v>81</v>
      </c>
      <c r="AV264" s="12" t="s">
        <v>81</v>
      </c>
      <c r="AW264" s="12" t="s">
        <v>32</v>
      </c>
      <c r="AX264" s="12" t="s">
        <v>79</v>
      </c>
      <c r="AY264" s="148" t="s">
        <v>216</v>
      </c>
    </row>
    <row r="265" spans="2:65" s="1" customFormat="1" ht="24.2" customHeight="1">
      <c r="B265" s="33"/>
      <c r="C265" s="129" t="s">
        <v>510</v>
      </c>
      <c r="D265" s="129" t="s">
        <v>218</v>
      </c>
      <c r="E265" s="130" t="s">
        <v>511</v>
      </c>
      <c r="F265" s="131" t="s">
        <v>512</v>
      </c>
      <c r="G265" s="132" t="s">
        <v>368</v>
      </c>
      <c r="H265" s="133">
        <v>71.489999999999995</v>
      </c>
      <c r="I265" s="134"/>
      <c r="J265" s="135">
        <f>ROUND(I265*H265,2)</f>
        <v>0</v>
      </c>
      <c r="K265" s="131" t="s">
        <v>222</v>
      </c>
      <c r="L265" s="33"/>
      <c r="M265" s="136" t="s">
        <v>19</v>
      </c>
      <c r="N265" s="137" t="s">
        <v>42</v>
      </c>
      <c r="P265" s="138">
        <f>O265*H265</f>
        <v>0</v>
      </c>
      <c r="Q265" s="138">
        <v>1.357E-2</v>
      </c>
      <c r="R265" s="138">
        <f>Q265*H265</f>
        <v>0.97011930000000002</v>
      </c>
      <c r="S265" s="138">
        <v>1.0000000000000001E-5</v>
      </c>
      <c r="T265" s="139">
        <f>S265*H265</f>
        <v>7.1489999999999998E-4</v>
      </c>
      <c r="AR265" s="140" t="s">
        <v>223</v>
      </c>
      <c r="AT265" s="140" t="s">
        <v>218</v>
      </c>
      <c r="AU265" s="140" t="s">
        <v>81</v>
      </c>
      <c r="AY265" s="18" t="s">
        <v>216</v>
      </c>
      <c r="BE265" s="141">
        <f>IF(N265="základní",J265,0)</f>
        <v>0</v>
      </c>
      <c r="BF265" s="141">
        <f>IF(N265="snížená",J265,0)</f>
        <v>0</v>
      </c>
      <c r="BG265" s="141">
        <f>IF(N265="zákl. přenesená",J265,0)</f>
        <v>0</v>
      </c>
      <c r="BH265" s="141">
        <f>IF(N265="sníž. přenesená",J265,0)</f>
        <v>0</v>
      </c>
      <c r="BI265" s="141">
        <f>IF(N265="nulová",J265,0)</f>
        <v>0</v>
      </c>
      <c r="BJ265" s="18" t="s">
        <v>79</v>
      </c>
      <c r="BK265" s="141">
        <f>ROUND(I265*H265,2)</f>
        <v>0</v>
      </c>
      <c r="BL265" s="18" t="s">
        <v>223</v>
      </c>
      <c r="BM265" s="140" t="s">
        <v>513</v>
      </c>
    </row>
    <row r="266" spans="2:65" s="1" customFormat="1" ht="11.25">
      <c r="B266" s="33"/>
      <c r="D266" s="142" t="s">
        <v>225</v>
      </c>
      <c r="F266" s="143" t="s">
        <v>514</v>
      </c>
      <c r="I266" s="144"/>
      <c r="L266" s="33"/>
      <c r="M266" s="145"/>
      <c r="T266" s="54"/>
      <c r="AT266" s="18" t="s">
        <v>225</v>
      </c>
      <c r="AU266" s="18" t="s">
        <v>81</v>
      </c>
    </row>
    <row r="267" spans="2:65" s="12" customFormat="1" ht="11.25">
      <c r="B267" s="146"/>
      <c r="D267" s="147" t="s">
        <v>227</v>
      </c>
      <c r="E267" s="148" t="s">
        <v>19</v>
      </c>
      <c r="F267" s="149" t="s">
        <v>515</v>
      </c>
      <c r="H267" s="150">
        <v>71.489999999999995</v>
      </c>
      <c r="I267" s="151"/>
      <c r="L267" s="146"/>
      <c r="M267" s="152"/>
      <c r="T267" s="153"/>
      <c r="AT267" s="148" t="s">
        <v>227</v>
      </c>
      <c r="AU267" s="148" t="s">
        <v>81</v>
      </c>
      <c r="AV267" s="12" t="s">
        <v>81</v>
      </c>
      <c r="AW267" s="12" t="s">
        <v>32</v>
      </c>
      <c r="AX267" s="12" t="s">
        <v>79</v>
      </c>
      <c r="AY267" s="148" t="s">
        <v>216</v>
      </c>
    </row>
    <row r="268" spans="2:65" s="1" customFormat="1" ht="24.2" customHeight="1">
      <c r="B268" s="33"/>
      <c r="C268" s="129" t="s">
        <v>516</v>
      </c>
      <c r="D268" s="129" t="s">
        <v>218</v>
      </c>
      <c r="E268" s="130" t="s">
        <v>517</v>
      </c>
      <c r="F268" s="131" t="s">
        <v>518</v>
      </c>
      <c r="G268" s="132" t="s">
        <v>368</v>
      </c>
      <c r="H268" s="133">
        <v>52.65</v>
      </c>
      <c r="I268" s="134"/>
      <c r="J268" s="135">
        <f>ROUND(I268*H268,2)</f>
        <v>0</v>
      </c>
      <c r="K268" s="131" t="s">
        <v>222</v>
      </c>
      <c r="L268" s="33"/>
      <c r="M268" s="136" t="s">
        <v>19</v>
      </c>
      <c r="N268" s="137" t="s">
        <v>42</v>
      </c>
      <c r="P268" s="138">
        <f>O268*H268</f>
        <v>0</v>
      </c>
      <c r="Q268" s="138">
        <v>1.8100000000000002E-2</v>
      </c>
      <c r="R268" s="138">
        <f>Q268*H268</f>
        <v>0.95296500000000006</v>
      </c>
      <c r="S268" s="138">
        <v>1.0000000000000001E-5</v>
      </c>
      <c r="T268" s="139">
        <f>S268*H268</f>
        <v>5.2650000000000006E-4</v>
      </c>
      <c r="AR268" s="140" t="s">
        <v>223</v>
      </c>
      <c r="AT268" s="140" t="s">
        <v>218</v>
      </c>
      <c r="AU268" s="140" t="s">
        <v>81</v>
      </c>
      <c r="AY268" s="18" t="s">
        <v>216</v>
      </c>
      <c r="BE268" s="141">
        <f>IF(N268="základní",J268,0)</f>
        <v>0</v>
      </c>
      <c r="BF268" s="141">
        <f>IF(N268="snížená",J268,0)</f>
        <v>0</v>
      </c>
      <c r="BG268" s="141">
        <f>IF(N268="zákl. přenesená",J268,0)</f>
        <v>0</v>
      </c>
      <c r="BH268" s="141">
        <f>IF(N268="sníž. přenesená",J268,0)</f>
        <v>0</v>
      </c>
      <c r="BI268" s="141">
        <f>IF(N268="nulová",J268,0)</f>
        <v>0</v>
      </c>
      <c r="BJ268" s="18" t="s">
        <v>79</v>
      </c>
      <c r="BK268" s="141">
        <f>ROUND(I268*H268,2)</f>
        <v>0</v>
      </c>
      <c r="BL268" s="18" t="s">
        <v>223</v>
      </c>
      <c r="BM268" s="140" t="s">
        <v>519</v>
      </c>
    </row>
    <row r="269" spans="2:65" s="1" customFormat="1" ht="11.25">
      <c r="B269" s="33"/>
      <c r="D269" s="142" t="s">
        <v>225</v>
      </c>
      <c r="F269" s="143" t="s">
        <v>520</v>
      </c>
      <c r="I269" s="144"/>
      <c r="L269" s="33"/>
      <c r="M269" s="145"/>
      <c r="T269" s="54"/>
      <c r="AT269" s="18" t="s">
        <v>225</v>
      </c>
      <c r="AU269" s="18" t="s">
        <v>81</v>
      </c>
    </row>
    <row r="270" spans="2:65" s="12" customFormat="1" ht="11.25">
      <c r="B270" s="146"/>
      <c r="D270" s="147" t="s">
        <v>227</v>
      </c>
      <c r="E270" s="148" t="s">
        <v>19</v>
      </c>
      <c r="F270" s="149" t="s">
        <v>521</v>
      </c>
      <c r="H270" s="150">
        <v>52.65</v>
      </c>
      <c r="I270" s="151"/>
      <c r="L270" s="146"/>
      <c r="M270" s="152"/>
      <c r="T270" s="153"/>
      <c r="AT270" s="148" t="s">
        <v>227</v>
      </c>
      <c r="AU270" s="148" t="s">
        <v>81</v>
      </c>
      <c r="AV270" s="12" t="s">
        <v>81</v>
      </c>
      <c r="AW270" s="12" t="s">
        <v>32</v>
      </c>
      <c r="AX270" s="12" t="s">
        <v>79</v>
      </c>
      <c r="AY270" s="148" t="s">
        <v>216</v>
      </c>
    </row>
    <row r="271" spans="2:65" s="1" customFormat="1" ht="24.2" customHeight="1">
      <c r="B271" s="33"/>
      <c r="C271" s="129" t="s">
        <v>522</v>
      </c>
      <c r="D271" s="129" t="s">
        <v>218</v>
      </c>
      <c r="E271" s="130" t="s">
        <v>523</v>
      </c>
      <c r="F271" s="131" t="s">
        <v>524</v>
      </c>
      <c r="G271" s="132" t="s">
        <v>368</v>
      </c>
      <c r="H271" s="133">
        <v>6.4</v>
      </c>
      <c r="I271" s="134"/>
      <c r="J271" s="135">
        <f>ROUND(I271*H271,2)</f>
        <v>0</v>
      </c>
      <c r="K271" s="131" t="s">
        <v>222</v>
      </c>
      <c r="L271" s="33"/>
      <c r="M271" s="136" t="s">
        <v>19</v>
      </c>
      <c r="N271" s="137" t="s">
        <v>42</v>
      </c>
      <c r="P271" s="138">
        <f>O271*H271</f>
        <v>0</v>
      </c>
      <c r="Q271" s="138">
        <v>2.2630000000000001E-2</v>
      </c>
      <c r="R271" s="138">
        <f>Q271*H271</f>
        <v>0.14483200000000002</v>
      </c>
      <c r="S271" s="138">
        <v>1.0000000000000001E-5</v>
      </c>
      <c r="T271" s="139">
        <f>S271*H271</f>
        <v>6.4000000000000011E-5</v>
      </c>
      <c r="AR271" s="140" t="s">
        <v>223</v>
      </c>
      <c r="AT271" s="140" t="s">
        <v>218</v>
      </c>
      <c r="AU271" s="140" t="s">
        <v>81</v>
      </c>
      <c r="AY271" s="18" t="s">
        <v>216</v>
      </c>
      <c r="BE271" s="141">
        <f>IF(N271="základní",J271,0)</f>
        <v>0</v>
      </c>
      <c r="BF271" s="141">
        <f>IF(N271="snížená",J271,0)</f>
        <v>0</v>
      </c>
      <c r="BG271" s="141">
        <f>IF(N271="zákl. přenesená",J271,0)</f>
        <v>0</v>
      </c>
      <c r="BH271" s="141">
        <f>IF(N271="sníž. přenesená",J271,0)</f>
        <v>0</v>
      </c>
      <c r="BI271" s="141">
        <f>IF(N271="nulová",J271,0)</f>
        <v>0</v>
      </c>
      <c r="BJ271" s="18" t="s">
        <v>79</v>
      </c>
      <c r="BK271" s="141">
        <f>ROUND(I271*H271,2)</f>
        <v>0</v>
      </c>
      <c r="BL271" s="18" t="s">
        <v>223</v>
      </c>
      <c r="BM271" s="140" t="s">
        <v>525</v>
      </c>
    </row>
    <row r="272" spans="2:65" s="1" customFormat="1" ht="11.25">
      <c r="B272" s="33"/>
      <c r="D272" s="142" t="s">
        <v>225</v>
      </c>
      <c r="F272" s="143" t="s">
        <v>526</v>
      </c>
      <c r="I272" s="144"/>
      <c r="L272" s="33"/>
      <c r="M272" s="145"/>
      <c r="T272" s="54"/>
      <c r="AT272" s="18" t="s">
        <v>225</v>
      </c>
      <c r="AU272" s="18" t="s">
        <v>81</v>
      </c>
    </row>
    <row r="273" spans="2:65" s="12" customFormat="1" ht="11.25">
      <c r="B273" s="146"/>
      <c r="D273" s="147" t="s">
        <v>227</v>
      </c>
      <c r="E273" s="148" t="s">
        <v>19</v>
      </c>
      <c r="F273" s="149" t="s">
        <v>527</v>
      </c>
      <c r="H273" s="150">
        <v>6.4</v>
      </c>
      <c r="I273" s="151"/>
      <c r="L273" s="146"/>
      <c r="M273" s="152"/>
      <c r="T273" s="153"/>
      <c r="AT273" s="148" t="s">
        <v>227</v>
      </c>
      <c r="AU273" s="148" t="s">
        <v>81</v>
      </c>
      <c r="AV273" s="12" t="s">
        <v>81</v>
      </c>
      <c r="AW273" s="12" t="s">
        <v>32</v>
      </c>
      <c r="AX273" s="12" t="s">
        <v>79</v>
      </c>
      <c r="AY273" s="148" t="s">
        <v>216</v>
      </c>
    </row>
    <row r="274" spans="2:65" s="1" customFormat="1" ht="33" customHeight="1">
      <c r="B274" s="33"/>
      <c r="C274" s="129" t="s">
        <v>528</v>
      </c>
      <c r="D274" s="129" t="s">
        <v>218</v>
      </c>
      <c r="E274" s="130" t="s">
        <v>529</v>
      </c>
      <c r="F274" s="131" t="s">
        <v>530</v>
      </c>
      <c r="G274" s="132" t="s">
        <v>357</v>
      </c>
      <c r="H274" s="133">
        <v>2</v>
      </c>
      <c r="I274" s="134"/>
      <c r="J274" s="135">
        <f>ROUND(I274*H274,2)</f>
        <v>0</v>
      </c>
      <c r="K274" s="131" t="s">
        <v>222</v>
      </c>
      <c r="L274" s="33"/>
      <c r="M274" s="136" t="s">
        <v>19</v>
      </c>
      <c r="N274" s="137" t="s">
        <v>42</v>
      </c>
      <c r="P274" s="138">
        <f>O274*H274</f>
        <v>0</v>
      </c>
      <c r="Q274" s="138">
        <v>5.0220000000000001E-2</v>
      </c>
      <c r="R274" s="138">
        <f>Q274*H274</f>
        <v>0.10044</v>
      </c>
      <c r="S274" s="138">
        <v>0</v>
      </c>
      <c r="T274" s="139">
        <f>S274*H274</f>
        <v>0</v>
      </c>
      <c r="AR274" s="140" t="s">
        <v>223</v>
      </c>
      <c r="AT274" s="140" t="s">
        <v>218</v>
      </c>
      <c r="AU274" s="140" t="s">
        <v>81</v>
      </c>
      <c r="AY274" s="18" t="s">
        <v>216</v>
      </c>
      <c r="BE274" s="141">
        <f>IF(N274="základní",J274,0)</f>
        <v>0</v>
      </c>
      <c r="BF274" s="141">
        <f>IF(N274="snížená",J274,0)</f>
        <v>0</v>
      </c>
      <c r="BG274" s="141">
        <f>IF(N274="zákl. přenesená",J274,0)</f>
        <v>0</v>
      </c>
      <c r="BH274" s="141">
        <f>IF(N274="sníž. přenesená",J274,0)</f>
        <v>0</v>
      </c>
      <c r="BI274" s="141">
        <f>IF(N274="nulová",J274,0)</f>
        <v>0</v>
      </c>
      <c r="BJ274" s="18" t="s">
        <v>79</v>
      </c>
      <c r="BK274" s="141">
        <f>ROUND(I274*H274,2)</f>
        <v>0</v>
      </c>
      <c r="BL274" s="18" t="s">
        <v>223</v>
      </c>
      <c r="BM274" s="140" t="s">
        <v>531</v>
      </c>
    </row>
    <row r="275" spans="2:65" s="1" customFormat="1" ht="11.25">
      <c r="B275" s="33"/>
      <c r="D275" s="142" t="s">
        <v>225</v>
      </c>
      <c r="F275" s="143" t="s">
        <v>532</v>
      </c>
      <c r="I275" s="144"/>
      <c r="L275" s="33"/>
      <c r="M275" s="145"/>
      <c r="T275" s="54"/>
      <c r="AT275" s="18" t="s">
        <v>225</v>
      </c>
      <c r="AU275" s="18" t="s">
        <v>81</v>
      </c>
    </row>
    <row r="276" spans="2:65" s="12" customFormat="1" ht="11.25">
      <c r="B276" s="146"/>
      <c r="D276" s="147" t="s">
        <v>227</v>
      </c>
      <c r="E276" s="148" t="s">
        <v>19</v>
      </c>
      <c r="F276" s="149" t="s">
        <v>533</v>
      </c>
      <c r="H276" s="150">
        <v>2</v>
      </c>
      <c r="I276" s="151"/>
      <c r="L276" s="146"/>
      <c r="M276" s="152"/>
      <c r="T276" s="153"/>
      <c r="AT276" s="148" t="s">
        <v>227</v>
      </c>
      <c r="AU276" s="148" t="s">
        <v>81</v>
      </c>
      <c r="AV276" s="12" t="s">
        <v>81</v>
      </c>
      <c r="AW276" s="12" t="s">
        <v>32</v>
      </c>
      <c r="AX276" s="12" t="s">
        <v>79</v>
      </c>
      <c r="AY276" s="148" t="s">
        <v>216</v>
      </c>
    </row>
    <row r="277" spans="2:65" s="1" customFormat="1" ht="24.2" customHeight="1">
      <c r="B277" s="33"/>
      <c r="C277" s="129" t="s">
        <v>534</v>
      </c>
      <c r="D277" s="129" t="s">
        <v>218</v>
      </c>
      <c r="E277" s="130" t="s">
        <v>535</v>
      </c>
      <c r="F277" s="131" t="s">
        <v>536</v>
      </c>
      <c r="G277" s="132" t="s">
        <v>221</v>
      </c>
      <c r="H277" s="133">
        <v>232.11</v>
      </c>
      <c r="I277" s="134"/>
      <c r="J277" s="135">
        <f>ROUND(I277*H277,2)</f>
        <v>0</v>
      </c>
      <c r="K277" s="131" t="s">
        <v>222</v>
      </c>
      <c r="L277" s="33"/>
      <c r="M277" s="136" t="s">
        <v>19</v>
      </c>
      <c r="N277" s="137" t="s">
        <v>42</v>
      </c>
      <c r="P277" s="138">
        <f>O277*H277</f>
        <v>0</v>
      </c>
      <c r="Q277" s="138">
        <v>0.1094</v>
      </c>
      <c r="R277" s="138">
        <f>Q277*H277</f>
        <v>25.392834000000001</v>
      </c>
      <c r="S277" s="138">
        <v>0</v>
      </c>
      <c r="T277" s="139">
        <f>S277*H277</f>
        <v>0</v>
      </c>
      <c r="AR277" s="140" t="s">
        <v>223</v>
      </c>
      <c r="AT277" s="140" t="s">
        <v>218</v>
      </c>
      <c r="AU277" s="140" t="s">
        <v>81</v>
      </c>
      <c r="AY277" s="18" t="s">
        <v>216</v>
      </c>
      <c r="BE277" s="141">
        <f>IF(N277="základní",J277,0)</f>
        <v>0</v>
      </c>
      <c r="BF277" s="141">
        <f>IF(N277="snížená",J277,0)</f>
        <v>0</v>
      </c>
      <c r="BG277" s="141">
        <f>IF(N277="zákl. přenesená",J277,0)</f>
        <v>0</v>
      </c>
      <c r="BH277" s="141">
        <f>IF(N277="sníž. přenesená",J277,0)</f>
        <v>0</v>
      </c>
      <c r="BI277" s="141">
        <f>IF(N277="nulová",J277,0)</f>
        <v>0</v>
      </c>
      <c r="BJ277" s="18" t="s">
        <v>79</v>
      </c>
      <c r="BK277" s="141">
        <f>ROUND(I277*H277,2)</f>
        <v>0</v>
      </c>
      <c r="BL277" s="18" t="s">
        <v>223</v>
      </c>
      <c r="BM277" s="140" t="s">
        <v>537</v>
      </c>
    </row>
    <row r="278" spans="2:65" s="1" customFormat="1" ht="11.25">
      <c r="B278" s="33"/>
      <c r="D278" s="142" t="s">
        <v>225</v>
      </c>
      <c r="F278" s="143" t="s">
        <v>538</v>
      </c>
      <c r="I278" s="144"/>
      <c r="L278" s="33"/>
      <c r="M278" s="145"/>
      <c r="T278" s="54"/>
      <c r="AT278" s="18" t="s">
        <v>225</v>
      </c>
      <c r="AU278" s="18" t="s">
        <v>81</v>
      </c>
    </row>
    <row r="279" spans="2:65" s="12" customFormat="1" ht="11.25">
      <c r="B279" s="146"/>
      <c r="D279" s="147" t="s">
        <v>227</v>
      </c>
      <c r="E279" s="148" t="s">
        <v>148</v>
      </c>
      <c r="F279" s="149" t="s">
        <v>539</v>
      </c>
      <c r="H279" s="150">
        <v>232.11</v>
      </c>
      <c r="I279" s="151"/>
      <c r="L279" s="146"/>
      <c r="M279" s="152"/>
      <c r="T279" s="153"/>
      <c r="AT279" s="148" t="s">
        <v>227</v>
      </c>
      <c r="AU279" s="148" t="s">
        <v>81</v>
      </c>
      <c r="AV279" s="12" t="s">
        <v>81</v>
      </c>
      <c r="AW279" s="12" t="s">
        <v>32</v>
      </c>
      <c r="AX279" s="12" t="s">
        <v>79</v>
      </c>
      <c r="AY279" s="148" t="s">
        <v>216</v>
      </c>
    </row>
    <row r="280" spans="2:65" s="1" customFormat="1" ht="24.2" customHeight="1">
      <c r="B280" s="33"/>
      <c r="C280" s="129" t="s">
        <v>540</v>
      </c>
      <c r="D280" s="129" t="s">
        <v>218</v>
      </c>
      <c r="E280" s="130" t="s">
        <v>541</v>
      </c>
      <c r="F280" s="131" t="s">
        <v>542</v>
      </c>
      <c r="G280" s="132" t="s">
        <v>221</v>
      </c>
      <c r="H280" s="133">
        <v>19.576000000000001</v>
      </c>
      <c r="I280" s="134"/>
      <c r="J280" s="135">
        <f>ROUND(I280*H280,2)</f>
        <v>0</v>
      </c>
      <c r="K280" s="131" t="s">
        <v>222</v>
      </c>
      <c r="L280" s="33"/>
      <c r="M280" s="136" t="s">
        <v>19</v>
      </c>
      <c r="N280" s="137" t="s">
        <v>42</v>
      </c>
      <c r="P280" s="138">
        <f>O280*H280</f>
        <v>0</v>
      </c>
      <c r="Q280" s="138">
        <v>0.11396000000000001</v>
      </c>
      <c r="R280" s="138">
        <f>Q280*H280</f>
        <v>2.2308809600000004</v>
      </c>
      <c r="S280" s="138">
        <v>0</v>
      </c>
      <c r="T280" s="139">
        <f>S280*H280</f>
        <v>0</v>
      </c>
      <c r="AR280" s="140" t="s">
        <v>223</v>
      </c>
      <c r="AT280" s="140" t="s">
        <v>218</v>
      </c>
      <c r="AU280" s="140" t="s">
        <v>81</v>
      </c>
      <c r="AY280" s="18" t="s">
        <v>216</v>
      </c>
      <c r="BE280" s="141">
        <f>IF(N280="základní",J280,0)</f>
        <v>0</v>
      </c>
      <c r="BF280" s="141">
        <f>IF(N280="snížená",J280,0)</f>
        <v>0</v>
      </c>
      <c r="BG280" s="141">
        <f>IF(N280="zákl. přenesená",J280,0)</f>
        <v>0</v>
      </c>
      <c r="BH280" s="141">
        <f>IF(N280="sníž. přenesená",J280,0)</f>
        <v>0</v>
      </c>
      <c r="BI280" s="141">
        <f>IF(N280="nulová",J280,0)</f>
        <v>0</v>
      </c>
      <c r="BJ280" s="18" t="s">
        <v>79</v>
      </c>
      <c r="BK280" s="141">
        <f>ROUND(I280*H280,2)</f>
        <v>0</v>
      </c>
      <c r="BL280" s="18" t="s">
        <v>223</v>
      </c>
      <c r="BM280" s="140" t="s">
        <v>543</v>
      </c>
    </row>
    <row r="281" spans="2:65" s="1" customFormat="1" ht="11.25">
      <c r="B281" s="33"/>
      <c r="D281" s="142" t="s">
        <v>225</v>
      </c>
      <c r="F281" s="143" t="s">
        <v>544</v>
      </c>
      <c r="I281" s="144"/>
      <c r="L281" s="33"/>
      <c r="M281" s="145"/>
      <c r="T281" s="54"/>
      <c r="AT281" s="18" t="s">
        <v>225</v>
      </c>
      <c r="AU281" s="18" t="s">
        <v>81</v>
      </c>
    </row>
    <row r="282" spans="2:65" s="12" customFormat="1" ht="11.25">
      <c r="B282" s="146"/>
      <c r="D282" s="147" t="s">
        <v>227</v>
      </c>
      <c r="E282" s="148" t="s">
        <v>19</v>
      </c>
      <c r="F282" s="149" t="s">
        <v>545</v>
      </c>
      <c r="H282" s="150">
        <v>19.576000000000001</v>
      </c>
      <c r="I282" s="151"/>
      <c r="L282" s="146"/>
      <c r="M282" s="152"/>
      <c r="T282" s="153"/>
      <c r="AT282" s="148" t="s">
        <v>227</v>
      </c>
      <c r="AU282" s="148" t="s">
        <v>81</v>
      </c>
      <c r="AV282" s="12" t="s">
        <v>81</v>
      </c>
      <c r="AW282" s="12" t="s">
        <v>32</v>
      </c>
      <c r="AX282" s="12" t="s">
        <v>79</v>
      </c>
      <c r="AY282" s="148" t="s">
        <v>216</v>
      </c>
    </row>
    <row r="283" spans="2:65" s="1" customFormat="1" ht="24.2" customHeight="1">
      <c r="B283" s="33"/>
      <c r="C283" s="129" t="s">
        <v>546</v>
      </c>
      <c r="D283" s="129" t="s">
        <v>218</v>
      </c>
      <c r="E283" s="130" t="s">
        <v>547</v>
      </c>
      <c r="F283" s="131" t="s">
        <v>548</v>
      </c>
      <c r="G283" s="132" t="s">
        <v>221</v>
      </c>
      <c r="H283" s="133">
        <v>57.66</v>
      </c>
      <c r="I283" s="134"/>
      <c r="J283" s="135">
        <f>ROUND(I283*H283,2)</f>
        <v>0</v>
      </c>
      <c r="K283" s="131" t="s">
        <v>222</v>
      </c>
      <c r="L283" s="33"/>
      <c r="M283" s="136" t="s">
        <v>19</v>
      </c>
      <c r="N283" s="137" t="s">
        <v>42</v>
      </c>
      <c r="P283" s="138">
        <f>O283*H283</f>
        <v>0</v>
      </c>
      <c r="Q283" s="138">
        <v>0.16039999999999999</v>
      </c>
      <c r="R283" s="138">
        <f>Q283*H283</f>
        <v>9.248663999999998</v>
      </c>
      <c r="S283" s="138">
        <v>0</v>
      </c>
      <c r="T283" s="139">
        <f>S283*H283</f>
        <v>0</v>
      </c>
      <c r="AR283" s="140" t="s">
        <v>223</v>
      </c>
      <c r="AT283" s="140" t="s">
        <v>218</v>
      </c>
      <c r="AU283" s="140" t="s">
        <v>81</v>
      </c>
      <c r="AY283" s="18" t="s">
        <v>216</v>
      </c>
      <c r="BE283" s="141">
        <f>IF(N283="základní",J283,0)</f>
        <v>0</v>
      </c>
      <c r="BF283" s="141">
        <f>IF(N283="snížená",J283,0)</f>
        <v>0</v>
      </c>
      <c r="BG283" s="141">
        <f>IF(N283="zákl. přenesená",J283,0)</f>
        <v>0</v>
      </c>
      <c r="BH283" s="141">
        <f>IF(N283="sníž. přenesená",J283,0)</f>
        <v>0</v>
      </c>
      <c r="BI283" s="141">
        <f>IF(N283="nulová",J283,0)</f>
        <v>0</v>
      </c>
      <c r="BJ283" s="18" t="s">
        <v>79</v>
      </c>
      <c r="BK283" s="141">
        <f>ROUND(I283*H283,2)</f>
        <v>0</v>
      </c>
      <c r="BL283" s="18" t="s">
        <v>223</v>
      </c>
      <c r="BM283" s="140" t="s">
        <v>549</v>
      </c>
    </row>
    <row r="284" spans="2:65" s="1" customFormat="1" ht="11.25">
      <c r="B284" s="33"/>
      <c r="D284" s="142" t="s">
        <v>225</v>
      </c>
      <c r="F284" s="143" t="s">
        <v>550</v>
      </c>
      <c r="I284" s="144"/>
      <c r="L284" s="33"/>
      <c r="M284" s="145"/>
      <c r="T284" s="54"/>
      <c r="AT284" s="18" t="s">
        <v>225</v>
      </c>
      <c r="AU284" s="18" t="s">
        <v>81</v>
      </c>
    </row>
    <row r="285" spans="2:65" s="12" customFormat="1" ht="22.5">
      <c r="B285" s="146"/>
      <c r="D285" s="147" t="s">
        <v>227</v>
      </c>
      <c r="E285" s="148" t="s">
        <v>19</v>
      </c>
      <c r="F285" s="149" t="s">
        <v>551</v>
      </c>
      <c r="H285" s="150">
        <v>57.66</v>
      </c>
      <c r="I285" s="151"/>
      <c r="L285" s="146"/>
      <c r="M285" s="152"/>
      <c r="T285" s="153"/>
      <c r="AT285" s="148" t="s">
        <v>227</v>
      </c>
      <c r="AU285" s="148" t="s">
        <v>81</v>
      </c>
      <c r="AV285" s="12" t="s">
        <v>81</v>
      </c>
      <c r="AW285" s="12" t="s">
        <v>32</v>
      </c>
      <c r="AX285" s="12" t="s">
        <v>71</v>
      </c>
      <c r="AY285" s="148" t="s">
        <v>216</v>
      </c>
    </row>
    <row r="286" spans="2:65" s="14" customFormat="1" ht="11.25">
      <c r="B286" s="160"/>
      <c r="D286" s="147" t="s">
        <v>227</v>
      </c>
      <c r="E286" s="161" t="s">
        <v>130</v>
      </c>
      <c r="F286" s="162" t="s">
        <v>243</v>
      </c>
      <c r="H286" s="163">
        <v>57.66</v>
      </c>
      <c r="I286" s="164"/>
      <c r="L286" s="160"/>
      <c r="M286" s="165"/>
      <c r="T286" s="166"/>
      <c r="AT286" s="161" t="s">
        <v>227</v>
      </c>
      <c r="AU286" s="161" t="s">
        <v>81</v>
      </c>
      <c r="AV286" s="14" t="s">
        <v>233</v>
      </c>
      <c r="AW286" s="14" t="s">
        <v>32</v>
      </c>
      <c r="AX286" s="14" t="s">
        <v>79</v>
      </c>
      <c r="AY286" s="161" t="s">
        <v>216</v>
      </c>
    </row>
    <row r="287" spans="2:65" s="1" customFormat="1" ht="24.2" customHeight="1">
      <c r="B287" s="33"/>
      <c r="C287" s="129" t="s">
        <v>552</v>
      </c>
      <c r="D287" s="129" t="s">
        <v>218</v>
      </c>
      <c r="E287" s="130" t="s">
        <v>553</v>
      </c>
      <c r="F287" s="131" t="s">
        <v>554</v>
      </c>
      <c r="G287" s="132" t="s">
        <v>221</v>
      </c>
      <c r="H287" s="133">
        <v>27.908000000000001</v>
      </c>
      <c r="I287" s="134"/>
      <c r="J287" s="135">
        <f>ROUND(I287*H287,2)</f>
        <v>0</v>
      </c>
      <c r="K287" s="131" t="s">
        <v>222</v>
      </c>
      <c r="L287" s="33"/>
      <c r="M287" s="136" t="s">
        <v>19</v>
      </c>
      <c r="N287" s="137" t="s">
        <v>42</v>
      </c>
      <c r="P287" s="138">
        <f>O287*H287</f>
        <v>0</v>
      </c>
      <c r="Q287" s="138">
        <v>0.29330000000000001</v>
      </c>
      <c r="R287" s="138">
        <f>Q287*H287</f>
        <v>8.1854164000000011</v>
      </c>
      <c r="S287" s="138">
        <v>0</v>
      </c>
      <c r="T287" s="139">
        <f>S287*H287</f>
        <v>0</v>
      </c>
      <c r="AR287" s="140" t="s">
        <v>223</v>
      </c>
      <c r="AT287" s="140" t="s">
        <v>218</v>
      </c>
      <c r="AU287" s="140" t="s">
        <v>81</v>
      </c>
      <c r="AY287" s="18" t="s">
        <v>216</v>
      </c>
      <c r="BE287" s="141">
        <f>IF(N287="základní",J287,0)</f>
        <v>0</v>
      </c>
      <c r="BF287" s="141">
        <f>IF(N287="snížená",J287,0)</f>
        <v>0</v>
      </c>
      <c r="BG287" s="141">
        <f>IF(N287="zákl. přenesená",J287,0)</f>
        <v>0</v>
      </c>
      <c r="BH287" s="141">
        <f>IF(N287="sníž. přenesená",J287,0)</f>
        <v>0</v>
      </c>
      <c r="BI287" s="141">
        <f>IF(N287="nulová",J287,0)</f>
        <v>0</v>
      </c>
      <c r="BJ287" s="18" t="s">
        <v>79</v>
      </c>
      <c r="BK287" s="141">
        <f>ROUND(I287*H287,2)</f>
        <v>0</v>
      </c>
      <c r="BL287" s="18" t="s">
        <v>223</v>
      </c>
      <c r="BM287" s="140" t="s">
        <v>555</v>
      </c>
    </row>
    <row r="288" spans="2:65" s="1" customFormat="1" ht="11.25">
      <c r="B288" s="33"/>
      <c r="D288" s="142" t="s">
        <v>225</v>
      </c>
      <c r="F288" s="143" t="s">
        <v>556</v>
      </c>
      <c r="I288" s="144"/>
      <c r="L288" s="33"/>
      <c r="M288" s="145"/>
      <c r="T288" s="54"/>
      <c r="AT288" s="18" t="s">
        <v>225</v>
      </c>
      <c r="AU288" s="18" t="s">
        <v>81</v>
      </c>
    </row>
    <row r="289" spans="2:65" s="12" customFormat="1" ht="11.25">
      <c r="B289" s="146"/>
      <c r="D289" s="147" t="s">
        <v>227</v>
      </c>
      <c r="E289" s="148" t="s">
        <v>19</v>
      </c>
      <c r="F289" s="149" t="s">
        <v>557</v>
      </c>
      <c r="H289" s="150">
        <v>27.908000000000001</v>
      </c>
      <c r="I289" s="151"/>
      <c r="L289" s="146"/>
      <c r="M289" s="152"/>
      <c r="T289" s="153"/>
      <c r="AT289" s="148" t="s">
        <v>227</v>
      </c>
      <c r="AU289" s="148" t="s">
        <v>81</v>
      </c>
      <c r="AV289" s="12" t="s">
        <v>81</v>
      </c>
      <c r="AW289" s="12" t="s">
        <v>32</v>
      </c>
      <c r="AX289" s="12" t="s">
        <v>79</v>
      </c>
      <c r="AY289" s="148" t="s">
        <v>216</v>
      </c>
    </row>
    <row r="290" spans="2:65" s="1" customFormat="1" ht="16.5" customHeight="1">
      <c r="B290" s="33"/>
      <c r="C290" s="129" t="s">
        <v>558</v>
      </c>
      <c r="D290" s="129" t="s">
        <v>218</v>
      </c>
      <c r="E290" s="130" t="s">
        <v>559</v>
      </c>
      <c r="F290" s="131" t="s">
        <v>560</v>
      </c>
      <c r="G290" s="132" t="s">
        <v>221</v>
      </c>
      <c r="H290" s="133">
        <v>5.7850000000000001</v>
      </c>
      <c r="I290" s="134"/>
      <c r="J290" s="135">
        <f>ROUND(I290*H290,2)</f>
        <v>0</v>
      </c>
      <c r="K290" s="131" t="s">
        <v>222</v>
      </c>
      <c r="L290" s="33"/>
      <c r="M290" s="136" t="s">
        <v>19</v>
      </c>
      <c r="N290" s="137" t="s">
        <v>42</v>
      </c>
      <c r="P290" s="138">
        <f>O290*H290</f>
        <v>0</v>
      </c>
      <c r="Q290" s="138">
        <v>0.16114000000000001</v>
      </c>
      <c r="R290" s="138">
        <f>Q290*H290</f>
        <v>0.93219490000000005</v>
      </c>
      <c r="S290" s="138">
        <v>0</v>
      </c>
      <c r="T290" s="139">
        <f>S290*H290</f>
        <v>0</v>
      </c>
      <c r="AR290" s="140" t="s">
        <v>223</v>
      </c>
      <c r="AT290" s="140" t="s">
        <v>218</v>
      </c>
      <c r="AU290" s="140" t="s">
        <v>81</v>
      </c>
      <c r="AY290" s="18" t="s">
        <v>216</v>
      </c>
      <c r="BE290" s="141">
        <f>IF(N290="základní",J290,0)</f>
        <v>0</v>
      </c>
      <c r="BF290" s="141">
        <f>IF(N290="snížená",J290,0)</f>
        <v>0</v>
      </c>
      <c r="BG290" s="141">
        <f>IF(N290="zákl. přenesená",J290,0)</f>
        <v>0</v>
      </c>
      <c r="BH290" s="141">
        <f>IF(N290="sníž. přenesená",J290,0)</f>
        <v>0</v>
      </c>
      <c r="BI290" s="141">
        <f>IF(N290="nulová",J290,0)</f>
        <v>0</v>
      </c>
      <c r="BJ290" s="18" t="s">
        <v>79</v>
      </c>
      <c r="BK290" s="141">
        <f>ROUND(I290*H290,2)</f>
        <v>0</v>
      </c>
      <c r="BL290" s="18" t="s">
        <v>223</v>
      </c>
      <c r="BM290" s="140" t="s">
        <v>561</v>
      </c>
    </row>
    <row r="291" spans="2:65" s="1" customFormat="1" ht="11.25">
      <c r="B291" s="33"/>
      <c r="D291" s="142" t="s">
        <v>225</v>
      </c>
      <c r="F291" s="143" t="s">
        <v>562</v>
      </c>
      <c r="I291" s="144"/>
      <c r="L291" s="33"/>
      <c r="M291" s="145"/>
      <c r="T291" s="54"/>
      <c r="AT291" s="18" t="s">
        <v>225</v>
      </c>
      <c r="AU291" s="18" t="s">
        <v>81</v>
      </c>
    </row>
    <row r="292" spans="2:65" s="12" customFormat="1" ht="11.25">
      <c r="B292" s="146"/>
      <c r="D292" s="147" t="s">
        <v>227</v>
      </c>
      <c r="E292" s="148" t="s">
        <v>19</v>
      </c>
      <c r="F292" s="149" t="s">
        <v>563</v>
      </c>
      <c r="H292" s="150">
        <v>3.38</v>
      </c>
      <c r="I292" s="151"/>
      <c r="L292" s="146"/>
      <c r="M292" s="152"/>
      <c r="T292" s="153"/>
      <c r="AT292" s="148" t="s">
        <v>227</v>
      </c>
      <c r="AU292" s="148" t="s">
        <v>81</v>
      </c>
      <c r="AV292" s="12" t="s">
        <v>81</v>
      </c>
      <c r="AW292" s="12" t="s">
        <v>32</v>
      </c>
      <c r="AX292" s="12" t="s">
        <v>71</v>
      </c>
      <c r="AY292" s="148" t="s">
        <v>216</v>
      </c>
    </row>
    <row r="293" spans="2:65" s="12" customFormat="1" ht="11.25">
      <c r="B293" s="146"/>
      <c r="D293" s="147" t="s">
        <v>227</v>
      </c>
      <c r="E293" s="148" t="s">
        <v>19</v>
      </c>
      <c r="F293" s="149" t="s">
        <v>564</v>
      </c>
      <c r="H293" s="150">
        <v>2.4049999999999998</v>
      </c>
      <c r="I293" s="151"/>
      <c r="L293" s="146"/>
      <c r="M293" s="152"/>
      <c r="T293" s="153"/>
      <c r="AT293" s="148" t="s">
        <v>227</v>
      </c>
      <c r="AU293" s="148" t="s">
        <v>81</v>
      </c>
      <c r="AV293" s="12" t="s">
        <v>81</v>
      </c>
      <c r="AW293" s="12" t="s">
        <v>32</v>
      </c>
      <c r="AX293" s="12" t="s">
        <v>71</v>
      </c>
      <c r="AY293" s="148" t="s">
        <v>216</v>
      </c>
    </row>
    <row r="294" spans="2:65" s="15" customFormat="1" ht="11.25">
      <c r="B294" s="167"/>
      <c r="D294" s="147" t="s">
        <v>227</v>
      </c>
      <c r="E294" s="168" t="s">
        <v>19</v>
      </c>
      <c r="F294" s="169" t="s">
        <v>245</v>
      </c>
      <c r="H294" s="170">
        <v>5.7850000000000001</v>
      </c>
      <c r="I294" s="171"/>
      <c r="L294" s="167"/>
      <c r="M294" s="172"/>
      <c r="T294" s="173"/>
      <c r="AT294" s="168" t="s">
        <v>227</v>
      </c>
      <c r="AU294" s="168" t="s">
        <v>81</v>
      </c>
      <c r="AV294" s="15" t="s">
        <v>223</v>
      </c>
      <c r="AW294" s="15" t="s">
        <v>32</v>
      </c>
      <c r="AX294" s="15" t="s">
        <v>79</v>
      </c>
      <c r="AY294" s="168" t="s">
        <v>216</v>
      </c>
    </row>
    <row r="295" spans="2:65" s="1" customFormat="1" ht="21.75" customHeight="1">
      <c r="B295" s="33"/>
      <c r="C295" s="129" t="s">
        <v>565</v>
      </c>
      <c r="D295" s="129" t="s">
        <v>218</v>
      </c>
      <c r="E295" s="130" t="s">
        <v>566</v>
      </c>
      <c r="F295" s="131" t="s">
        <v>567</v>
      </c>
      <c r="G295" s="132" t="s">
        <v>221</v>
      </c>
      <c r="H295" s="133">
        <v>0.88</v>
      </c>
      <c r="I295" s="134"/>
      <c r="J295" s="135">
        <f>ROUND(I295*H295,2)</f>
        <v>0</v>
      </c>
      <c r="K295" s="131" t="s">
        <v>222</v>
      </c>
      <c r="L295" s="33"/>
      <c r="M295" s="136" t="s">
        <v>19</v>
      </c>
      <c r="N295" s="137" t="s">
        <v>42</v>
      </c>
      <c r="P295" s="138">
        <f>O295*H295</f>
        <v>0</v>
      </c>
      <c r="Q295" s="138">
        <v>0.26723000000000002</v>
      </c>
      <c r="R295" s="138">
        <f>Q295*H295</f>
        <v>0.23516240000000002</v>
      </c>
      <c r="S295" s="138">
        <v>0</v>
      </c>
      <c r="T295" s="139">
        <f>S295*H295</f>
        <v>0</v>
      </c>
      <c r="AR295" s="140" t="s">
        <v>223</v>
      </c>
      <c r="AT295" s="140" t="s">
        <v>218</v>
      </c>
      <c r="AU295" s="140" t="s">
        <v>81</v>
      </c>
      <c r="AY295" s="18" t="s">
        <v>216</v>
      </c>
      <c r="BE295" s="141">
        <f>IF(N295="základní",J295,0)</f>
        <v>0</v>
      </c>
      <c r="BF295" s="141">
        <f>IF(N295="snížená",J295,0)</f>
        <v>0</v>
      </c>
      <c r="BG295" s="141">
        <f>IF(N295="zákl. přenesená",J295,0)</f>
        <v>0</v>
      </c>
      <c r="BH295" s="141">
        <f>IF(N295="sníž. přenesená",J295,0)</f>
        <v>0</v>
      </c>
      <c r="BI295" s="141">
        <f>IF(N295="nulová",J295,0)</f>
        <v>0</v>
      </c>
      <c r="BJ295" s="18" t="s">
        <v>79</v>
      </c>
      <c r="BK295" s="141">
        <f>ROUND(I295*H295,2)</f>
        <v>0</v>
      </c>
      <c r="BL295" s="18" t="s">
        <v>223</v>
      </c>
      <c r="BM295" s="140" t="s">
        <v>568</v>
      </c>
    </row>
    <row r="296" spans="2:65" s="1" customFormat="1" ht="11.25">
      <c r="B296" s="33"/>
      <c r="D296" s="142" t="s">
        <v>225</v>
      </c>
      <c r="F296" s="143" t="s">
        <v>569</v>
      </c>
      <c r="I296" s="144"/>
      <c r="L296" s="33"/>
      <c r="M296" s="145"/>
      <c r="T296" s="54"/>
      <c r="AT296" s="18" t="s">
        <v>225</v>
      </c>
      <c r="AU296" s="18" t="s">
        <v>81</v>
      </c>
    </row>
    <row r="297" spans="2:65" s="12" customFormat="1" ht="11.25">
      <c r="B297" s="146"/>
      <c r="D297" s="147" t="s">
        <v>227</v>
      </c>
      <c r="E297" s="148" t="s">
        <v>19</v>
      </c>
      <c r="F297" s="149" t="s">
        <v>570</v>
      </c>
      <c r="H297" s="150">
        <v>0.88</v>
      </c>
      <c r="I297" s="151"/>
      <c r="L297" s="146"/>
      <c r="M297" s="152"/>
      <c r="T297" s="153"/>
      <c r="AT297" s="148" t="s">
        <v>227</v>
      </c>
      <c r="AU297" s="148" t="s">
        <v>81</v>
      </c>
      <c r="AV297" s="12" t="s">
        <v>81</v>
      </c>
      <c r="AW297" s="12" t="s">
        <v>32</v>
      </c>
      <c r="AX297" s="12" t="s">
        <v>79</v>
      </c>
      <c r="AY297" s="148" t="s">
        <v>216</v>
      </c>
    </row>
    <row r="298" spans="2:65" s="1" customFormat="1" ht="24.2" customHeight="1">
      <c r="B298" s="33"/>
      <c r="C298" s="129" t="s">
        <v>571</v>
      </c>
      <c r="D298" s="129" t="s">
        <v>218</v>
      </c>
      <c r="E298" s="130" t="s">
        <v>572</v>
      </c>
      <c r="F298" s="131" t="s">
        <v>573</v>
      </c>
      <c r="G298" s="132" t="s">
        <v>221</v>
      </c>
      <c r="H298" s="133">
        <v>1.65</v>
      </c>
      <c r="I298" s="134"/>
      <c r="J298" s="135">
        <f>ROUND(I298*H298,2)</f>
        <v>0</v>
      </c>
      <c r="K298" s="131" t="s">
        <v>222</v>
      </c>
      <c r="L298" s="33"/>
      <c r="M298" s="136" t="s">
        <v>19</v>
      </c>
      <c r="N298" s="137" t="s">
        <v>42</v>
      </c>
      <c r="P298" s="138">
        <f>O298*H298</f>
        <v>0</v>
      </c>
      <c r="Q298" s="138">
        <v>0.45432</v>
      </c>
      <c r="R298" s="138">
        <f>Q298*H298</f>
        <v>0.74962799999999996</v>
      </c>
      <c r="S298" s="138">
        <v>0</v>
      </c>
      <c r="T298" s="139">
        <f>S298*H298</f>
        <v>0</v>
      </c>
      <c r="AR298" s="140" t="s">
        <v>223</v>
      </c>
      <c r="AT298" s="140" t="s">
        <v>218</v>
      </c>
      <c r="AU298" s="140" t="s">
        <v>81</v>
      </c>
      <c r="AY298" s="18" t="s">
        <v>216</v>
      </c>
      <c r="BE298" s="141">
        <f>IF(N298="základní",J298,0)</f>
        <v>0</v>
      </c>
      <c r="BF298" s="141">
        <f>IF(N298="snížená",J298,0)</f>
        <v>0</v>
      </c>
      <c r="BG298" s="141">
        <f>IF(N298="zákl. přenesená",J298,0)</f>
        <v>0</v>
      </c>
      <c r="BH298" s="141">
        <f>IF(N298="sníž. přenesená",J298,0)</f>
        <v>0</v>
      </c>
      <c r="BI298" s="141">
        <f>IF(N298="nulová",J298,0)</f>
        <v>0</v>
      </c>
      <c r="BJ298" s="18" t="s">
        <v>79</v>
      </c>
      <c r="BK298" s="141">
        <f>ROUND(I298*H298,2)</f>
        <v>0</v>
      </c>
      <c r="BL298" s="18" t="s">
        <v>223</v>
      </c>
      <c r="BM298" s="140" t="s">
        <v>574</v>
      </c>
    </row>
    <row r="299" spans="2:65" s="1" customFormat="1" ht="11.25">
      <c r="B299" s="33"/>
      <c r="D299" s="142" t="s">
        <v>225</v>
      </c>
      <c r="F299" s="143" t="s">
        <v>575</v>
      </c>
      <c r="I299" s="144"/>
      <c r="L299" s="33"/>
      <c r="M299" s="145"/>
      <c r="T299" s="54"/>
      <c r="AT299" s="18" t="s">
        <v>225</v>
      </c>
      <c r="AU299" s="18" t="s">
        <v>81</v>
      </c>
    </row>
    <row r="300" spans="2:65" s="12" customFormat="1" ht="11.25">
      <c r="B300" s="146"/>
      <c r="D300" s="147" t="s">
        <v>227</v>
      </c>
      <c r="E300" s="148" t="s">
        <v>19</v>
      </c>
      <c r="F300" s="149" t="s">
        <v>576</v>
      </c>
      <c r="H300" s="150">
        <v>1.65</v>
      </c>
      <c r="I300" s="151"/>
      <c r="L300" s="146"/>
      <c r="M300" s="152"/>
      <c r="T300" s="153"/>
      <c r="AT300" s="148" t="s">
        <v>227</v>
      </c>
      <c r="AU300" s="148" t="s">
        <v>81</v>
      </c>
      <c r="AV300" s="12" t="s">
        <v>81</v>
      </c>
      <c r="AW300" s="12" t="s">
        <v>32</v>
      </c>
      <c r="AX300" s="12" t="s">
        <v>79</v>
      </c>
      <c r="AY300" s="148" t="s">
        <v>216</v>
      </c>
    </row>
    <row r="301" spans="2:65" s="1" customFormat="1" ht="16.5" customHeight="1">
      <c r="B301" s="33"/>
      <c r="C301" s="129" t="s">
        <v>577</v>
      </c>
      <c r="D301" s="129" t="s">
        <v>218</v>
      </c>
      <c r="E301" s="130" t="s">
        <v>578</v>
      </c>
      <c r="F301" s="131" t="s">
        <v>579</v>
      </c>
      <c r="G301" s="132" t="s">
        <v>236</v>
      </c>
      <c r="H301" s="133">
        <v>10.62</v>
      </c>
      <c r="I301" s="134"/>
      <c r="J301" s="135">
        <f>ROUND(I301*H301,2)</f>
        <v>0</v>
      </c>
      <c r="K301" s="131" t="s">
        <v>222</v>
      </c>
      <c r="L301" s="33"/>
      <c r="M301" s="136" t="s">
        <v>19</v>
      </c>
      <c r="N301" s="137" t="s">
        <v>42</v>
      </c>
      <c r="P301" s="138">
        <f>O301*H301</f>
        <v>0</v>
      </c>
      <c r="Q301" s="138">
        <v>2.6446800000000001</v>
      </c>
      <c r="R301" s="138">
        <f>Q301*H301</f>
        <v>28.086501599999998</v>
      </c>
      <c r="S301" s="138">
        <v>0</v>
      </c>
      <c r="T301" s="139">
        <f>S301*H301</f>
        <v>0</v>
      </c>
      <c r="AR301" s="140" t="s">
        <v>223</v>
      </c>
      <c r="AT301" s="140" t="s">
        <v>218</v>
      </c>
      <c r="AU301" s="140" t="s">
        <v>81</v>
      </c>
      <c r="AY301" s="18" t="s">
        <v>216</v>
      </c>
      <c r="BE301" s="141">
        <f>IF(N301="základní",J301,0)</f>
        <v>0</v>
      </c>
      <c r="BF301" s="141">
        <f>IF(N301="snížená",J301,0)</f>
        <v>0</v>
      </c>
      <c r="BG301" s="141">
        <f>IF(N301="zákl. přenesená",J301,0)</f>
        <v>0</v>
      </c>
      <c r="BH301" s="141">
        <f>IF(N301="sníž. přenesená",J301,0)</f>
        <v>0</v>
      </c>
      <c r="BI301" s="141">
        <f>IF(N301="nulová",J301,0)</f>
        <v>0</v>
      </c>
      <c r="BJ301" s="18" t="s">
        <v>79</v>
      </c>
      <c r="BK301" s="141">
        <f>ROUND(I301*H301,2)</f>
        <v>0</v>
      </c>
      <c r="BL301" s="18" t="s">
        <v>223</v>
      </c>
      <c r="BM301" s="140" t="s">
        <v>580</v>
      </c>
    </row>
    <row r="302" spans="2:65" s="1" customFormat="1" ht="11.25">
      <c r="B302" s="33"/>
      <c r="D302" s="142" t="s">
        <v>225</v>
      </c>
      <c r="F302" s="143" t="s">
        <v>581</v>
      </c>
      <c r="I302" s="144"/>
      <c r="L302" s="33"/>
      <c r="M302" s="145"/>
      <c r="T302" s="54"/>
      <c r="AT302" s="18" t="s">
        <v>225</v>
      </c>
      <c r="AU302" s="18" t="s">
        <v>81</v>
      </c>
    </row>
    <row r="303" spans="2:65" s="12" customFormat="1" ht="11.25">
      <c r="B303" s="146"/>
      <c r="D303" s="147" t="s">
        <v>227</v>
      </c>
      <c r="E303" s="148" t="s">
        <v>19</v>
      </c>
      <c r="F303" s="149" t="s">
        <v>582</v>
      </c>
      <c r="H303" s="150">
        <v>10.08</v>
      </c>
      <c r="I303" s="151"/>
      <c r="L303" s="146"/>
      <c r="M303" s="152"/>
      <c r="T303" s="153"/>
      <c r="AT303" s="148" t="s">
        <v>227</v>
      </c>
      <c r="AU303" s="148" t="s">
        <v>81</v>
      </c>
      <c r="AV303" s="12" t="s">
        <v>81</v>
      </c>
      <c r="AW303" s="12" t="s">
        <v>32</v>
      </c>
      <c r="AX303" s="12" t="s">
        <v>71</v>
      </c>
      <c r="AY303" s="148" t="s">
        <v>216</v>
      </c>
    </row>
    <row r="304" spans="2:65" s="12" customFormat="1" ht="11.25">
      <c r="B304" s="146"/>
      <c r="D304" s="147" t="s">
        <v>227</v>
      </c>
      <c r="E304" s="148" t="s">
        <v>19</v>
      </c>
      <c r="F304" s="149" t="s">
        <v>583</v>
      </c>
      <c r="H304" s="150">
        <v>0.54</v>
      </c>
      <c r="I304" s="151"/>
      <c r="L304" s="146"/>
      <c r="M304" s="152"/>
      <c r="T304" s="153"/>
      <c r="AT304" s="148" t="s">
        <v>227</v>
      </c>
      <c r="AU304" s="148" t="s">
        <v>81</v>
      </c>
      <c r="AV304" s="12" t="s">
        <v>81</v>
      </c>
      <c r="AW304" s="12" t="s">
        <v>32</v>
      </c>
      <c r="AX304" s="12" t="s">
        <v>71</v>
      </c>
      <c r="AY304" s="148" t="s">
        <v>216</v>
      </c>
    </row>
    <row r="305" spans="2:65" s="15" customFormat="1" ht="11.25">
      <c r="B305" s="167"/>
      <c r="D305" s="147" t="s">
        <v>227</v>
      </c>
      <c r="E305" s="168" t="s">
        <v>19</v>
      </c>
      <c r="F305" s="169" t="s">
        <v>245</v>
      </c>
      <c r="H305" s="170">
        <v>10.62</v>
      </c>
      <c r="I305" s="171"/>
      <c r="L305" s="167"/>
      <c r="M305" s="172"/>
      <c r="T305" s="173"/>
      <c r="AT305" s="168" t="s">
        <v>227</v>
      </c>
      <c r="AU305" s="168" t="s">
        <v>81</v>
      </c>
      <c r="AV305" s="15" t="s">
        <v>223</v>
      </c>
      <c r="AW305" s="15" t="s">
        <v>32</v>
      </c>
      <c r="AX305" s="15" t="s">
        <v>79</v>
      </c>
      <c r="AY305" s="168" t="s">
        <v>216</v>
      </c>
    </row>
    <row r="306" spans="2:65" s="11" customFormat="1" ht="22.9" customHeight="1">
      <c r="B306" s="117"/>
      <c r="D306" s="118" t="s">
        <v>70</v>
      </c>
      <c r="E306" s="127" t="s">
        <v>223</v>
      </c>
      <c r="F306" s="127" t="s">
        <v>584</v>
      </c>
      <c r="I306" s="120"/>
      <c r="J306" s="128">
        <f>BK306</f>
        <v>0</v>
      </c>
      <c r="L306" s="117"/>
      <c r="M306" s="122"/>
      <c r="P306" s="123">
        <f>SUM(P307:P358)</f>
        <v>0</v>
      </c>
      <c r="R306" s="123">
        <f>SUM(R307:R358)</f>
        <v>93.595272070000007</v>
      </c>
      <c r="T306" s="124">
        <f>SUM(T307:T358)</f>
        <v>0</v>
      </c>
      <c r="AR306" s="118" t="s">
        <v>79</v>
      </c>
      <c r="AT306" s="125" t="s">
        <v>70</v>
      </c>
      <c r="AU306" s="125" t="s">
        <v>79</v>
      </c>
      <c r="AY306" s="118" t="s">
        <v>216</v>
      </c>
      <c r="BK306" s="126">
        <f>SUM(BK307:BK358)</f>
        <v>0</v>
      </c>
    </row>
    <row r="307" spans="2:65" s="1" customFormat="1" ht="24.2" customHeight="1">
      <c r="B307" s="33"/>
      <c r="C307" s="129" t="s">
        <v>585</v>
      </c>
      <c r="D307" s="129" t="s">
        <v>218</v>
      </c>
      <c r="E307" s="130" t="s">
        <v>586</v>
      </c>
      <c r="F307" s="131" t="s">
        <v>587</v>
      </c>
      <c r="G307" s="132" t="s">
        <v>221</v>
      </c>
      <c r="H307" s="133">
        <v>2.194</v>
      </c>
      <c r="I307" s="134"/>
      <c r="J307" s="135">
        <f>ROUND(I307*H307,2)</f>
        <v>0</v>
      </c>
      <c r="K307" s="131" t="s">
        <v>222</v>
      </c>
      <c r="L307" s="33"/>
      <c r="M307" s="136" t="s">
        <v>19</v>
      </c>
      <c r="N307" s="137" t="s">
        <v>42</v>
      </c>
      <c r="P307" s="138">
        <f>O307*H307</f>
        <v>0</v>
      </c>
      <c r="Q307" s="138">
        <v>0.26978000000000002</v>
      </c>
      <c r="R307" s="138">
        <f>Q307*H307</f>
        <v>0.59189732000000006</v>
      </c>
      <c r="S307" s="138">
        <v>0</v>
      </c>
      <c r="T307" s="139">
        <f>S307*H307</f>
        <v>0</v>
      </c>
      <c r="AR307" s="140" t="s">
        <v>223</v>
      </c>
      <c r="AT307" s="140" t="s">
        <v>218</v>
      </c>
      <c r="AU307" s="140" t="s">
        <v>81</v>
      </c>
      <c r="AY307" s="18" t="s">
        <v>216</v>
      </c>
      <c r="BE307" s="141">
        <f>IF(N307="základní",J307,0)</f>
        <v>0</v>
      </c>
      <c r="BF307" s="141">
        <f>IF(N307="snížená",J307,0)</f>
        <v>0</v>
      </c>
      <c r="BG307" s="141">
        <f>IF(N307="zákl. přenesená",J307,0)</f>
        <v>0</v>
      </c>
      <c r="BH307" s="141">
        <f>IF(N307="sníž. přenesená",J307,0)</f>
        <v>0</v>
      </c>
      <c r="BI307" s="141">
        <f>IF(N307="nulová",J307,0)</f>
        <v>0</v>
      </c>
      <c r="BJ307" s="18" t="s">
        <v>79</v>
      </c>
      <c r="BK307" s="141">
        <f>ROUND(I307*H307,2)</f>
        <v>0</v>
      </c>
      <c r="BL307" s="18" t="s">
        <v>223</v>
      </c>
      <c r="BM307" s="140" t="s">
        <v>588</v>
      </c>
    </row>
    <row r="308" spans="2:65" s="1" customFormat="1" ht="11.25">
      <c r="B308" s="33"/>
      <c r="D308" s="142" t="s">
        <v>225</v>
      </c>
      <c r="F308" s="143" t="s">
        <v>589</v>
      </c>
      <c r="I308" s="144"/>
      <c r="L308" s="33"/>
      <c r="M308" s="145"/>
      <c r="T308" s="54"/>
      <c r="AT308" s="18" t="s">
        <v>225</v>
      </c>
      <c r="AU308" s="18" t="s">
        <v>81</v>
      </c>
    </row>
    <row r="309" spans="2:65" s="12" customFormat="1" ht="11.25">
      <c r="B309" s="146"/>
      <c r="D309" s="147" t="s">
        <v>227</v>
      </c>
      <c r="E309" s="148" t="s">
        <v>19</v>
      </c>
      <c r="F309" s="149" t="s">
        <v>119</v>
      </c>
      <c r="H309" s="150">
        <v>2.194</v>
      </c>
      <c r="I309" s="151"/>
      <c r="L309" s="146"/>
      <c r="M309" s="152"/>
      <c r="T309" s="153"/>
      <c r="AT309" s="148" t="s">
        <v>227</v>
      </c>
      <c r="AU309" s="148" t="s">
        <v>81</v>
      </c>
      <c r="AV309" s="12" t="s">
        <v>81</v>
      </c>
      <c r="AW309" s="12" t="s">
        <v>32</v>
      </c>
      <c r="AX309" s="12" t="s">
        <v>79</v>
      </c>
      <c r="AY309" s="148" t="s">
        <v>216</v>
      </c>
    </row>
    <row r="310" spans="2:65" s="1" customFormat="1" ht="16.5" customHeight="1">
      <c r="B310" s="33"/>
      <c r="C310" s="129" t="s">
        <v>590</v>
      </c>
      <c r="D310" s="129" t="s">
        <v>218</v>
      </c>
      <c r="E310" s="130" t="s">
        <v>591</v>
      </c>
      <c r="F310" s="131" t="s">
        <v>592</v>
      </c>
      <c r="G310" s="132" t="s">
        <v>236</v>
      </c>
      <c r="H310" s="133">
        <v>1.8029999999999999</v>
      </c>
      <c r="I310" s="134"/>
      <c r="J310" s="135">
        <f>ROUND(I310*H310,2)</f>
        <v>0</v>
      </c>
      <c r="K310" s="131" t="s">
        <v>222</v>
      </c>
      <c r="L310" s="33"/>
      <c r="M310" s="136" t="s">
        <v>19</v>
      </c>
      <c r="N310" s="137" t="s">
        <v>42</v>
      </c>
      <c r="P310" s="138">
        <f>O310*H310</f>
        <v>0</v>
      </c>
      <c r="Q310" s="138">
        <v>2.5020099999999998</v>
      </c>
      <c r="R310" s="138">
        <f>Q310*H310</f>
        <v>4.5111240299999995</v>
      </c>
      <c r="S310" s="138">
        <v>0</v>
      </c>
      <c r="T310" s="139">
        <f>S310*H310</f>
        <v>0</v>
      </c>
      <c r="AR310" s="140" t="s">
        <v>223</v>
      </c>
      <c r="AT310" s="140" t="s">
        <v>218</v>
      </c>
      <c r="AU310" s="140" t="s">
        <v>81</v>
      </c>
      <c r="AY310" s="18" t="s">
        <v>216</v>
      </c>
      <c r="BE310" s="141">
        <f>IF(N310="základní",J310,0)</f>
        <v>0</v>
      </c>
      <c r="BF310" s="141">
        <f>IF(N310="snížená",J310,0)</f>
        <v>0</v>
      </c>
      <c r="BG310" s="141">
        <f>IF(N310="zákl. přenesená",J310,0)</f>
        <v>0</v>
      </c>
      <c r="BH310" s="141">
        <f>IF(N310="sníž. přenesená",J310,0)</f>
        <v>0</v>
      </c>
      <c r="BI310" s="141">
        <f>IF(N310="nulová",J310,0)</f>
        <v>0</v>
      </c>
      <c r="BJ310" s="18" t="s">
        <v>79</v>
      </c>
      <c r="BK310" s="141">
        <f>ROUND(I310*H310,2)</f>
        <v>0</v>
      </c>
      <c r="BL310" s="18" t="s">
        <v>223</v>
      </c>
      <c r="BM310" s="140" t="s">
        <v>593</v>
      </c>
    </row>
    <row r="311" spans="2:65" s="1" customFormat="1" ht="11.25">
      <c r="B311" s="33"/>
      <c r="D311" s="142" t="s">
        <v>225</v>
      </c>
      <c r="F311" s="143" t="s">
        <v>594</v>
      </c>
      <c r="I311" s="144"/>
      <c r="L311" s="33"/>
      <c r="M311" s="145"/>
      <c r="T311" s="54"/>
      <c r="AT311" s="18" t="s">
        <v>225</v>
      </c>
      <c r="AU311" s="18" t="s">
        <v>81</v>
      </c>
    </row>
    <row r="312" spans="2:65" s="12" customFormat="1" ht="11.25">
      <c r="B312" s="146"/>
      <c r="D312" s="147" t="s">
        <v>227</v>
      </c>
      <c r="E312" s="148" t="s">
        <v>19</v>
      </c>
      <c r="F312" s="149" t="s">
        <v>595</v>
      </c>
      <c r="H312" s="150">
        <v>0.88</v>
      </c>
      <c r="I312" s="151"/>
      <c r="L312" s="146"/>
      <c r="M312" s="152"/>
      <c r="T312" s="153"/>
      <c r="AT312" s="148" t="s">
        <v>227</v>
      </c>
      <c r="AU312" s="148" t="s">
        <v>81</v>
      </c>
      <c r="AV312" s="12" t="s">
        <v>81</v>
      </c>
      <c r="AW312" s="12" t="s">
        <v>32</v>
      </c>
      <c r="AX312" s="12" t="s">
        <v>71</v>
      </c>
      <c r="AY312" s="148" t="s">
        <v>216</v>
      </c>
    </row>
    <row r="313" spans="2:65" s="12" customFormat="1" ht="11.25">
      <c r="B313" s="146"/>
      <c r="D313" s="147" t="s">
        <v>227</v>
      </c>
      <c r="E313" s="148" t="s">
        <v>19</v>
      </c>
      <c r="F313" s="149" t="s">
        <v>596</v>
      </c>
      <c r="H313" s="150">
        <v>0.92300000000000004</v>
      </c>
      <c r="I313" s="151"/>
      <c r="L313" s="146"/>
      <c r="M313" s="152"/>
      <c r="T313" s="153"/>
      <c r="AT313" s="148" t="s">
        <v>227</v>
      </c>
      <c r="AU313" s="148" t="s">
        <v>81</v>
      </c>
      <c r="AV313" s="12" t="s">
        <v>81</v>
      </c>
      <c r="AW313" s="12" t="s">
        <v>32</v>
      </c>
      <c r="AX313" s="12" t="s">
        <v>71</v>
      </c>
      <c r="AY313" s="148" t="s">
        <v>216</v>
      </c>
    </row>
    <row r="314" spans="2:65" s="15" customFormat="1" ht="11.25">
      <c r="B314" s="167"/>
      <c r="D314" s="147" t="s">
        <v>227</v>
      </c>
      <c r="E314" s="168" t="s">
        <v>19</v>
      </c>
      <c r="F314" s="169" t="s">
        <v>245</v>
      </c>
      <c r="H314" s="170">
        <v>1.8029999999999999</v>
      </c>
      <c r="I314" s="171"/>
      <c r="L314" s="167"/>
      <c r="M314" s="172"/>
      <c r="T314" s="173"/>
      <c r="AT314" s="168" t="s">
        <v>227</v>
      </c>
      <c r="AU314" s="168" t="s">
        <v>81</v>
      </c>
      <c r="AV314" s="15" t="s">
        <v>223</v>
      </c>
      <c r="AW314" s="15" t="s">
        <v>32</v>
      </c>
      <c r="AX314" s="15" t="s">
        <v>79</v>
      </c>
      <c r="AY314" s="168" t="s">
        <v>216</v>
      </c>
    </row>
    <row r="315" spans="2:65" s="1" customFormat="1" ht="24.2" customHeight="1">
      <c r="B315" s="33"/>
      <c r="C315" s="129" t="s">
        <v>597</v>
      </c>
      <c r="D315" s="129" t="s">
        <v>218</v>
      </c>
      <c r="E315" s="130" t="s">
        <v>598</v>
      </c>
      <c r="F315" s="131" t="s">
        <v>599</v>
      </c>
      <c r="G315" s="132" t="s">
        <v>236</v>
      </c>
      <c r="H315" s="133">
        <v>22.001000000000001</v>
      </c>
      <c r="I315" s="134"/>
      <c r="J315" s="135">
        <f>ROUND(I315*H315,2)</f>
        <v>0</v>
      </c>
      <c r="K315" s="131" t="s">
        <v>222</v>
      </c>
      <c r="L315" s="33"/>
      <c r="M315" s="136" t="s">
        <v>19</v>
      </c>
      <c r="N315" s="137" t="s">
        <v>42</v>
      </c>
      <c r="P315" s="138">
        <f>O315*H315</f>
        <v>0</v>
      </c>
      <c r="Q315" s="138">
        <v>2.5020099999999998</v>
      </c>
      <c r="R315" s="138">
        <f>Q315*H315</f>
        <v>55.046722009999996</v>
      </c>
      <c r="S315" s="138">
        <v>0</v>
      </c>
      <c r="T315" s="139">
        <f>S315*H315</f>
        <v>0</v>
      </c>
      <c r="AR315" s="140" t="s">
        <v>223</v>
      </c>
      <c r="AT315" s="140" t="s">
        <v>218</v>
      </c>
      <c r="AU315" s="140" t="s">
        <v>81</v>
      </c>
      <c r="AY315" s="18" t="s">
        <v>216</v>
      </c>
      <c r="BE315" s="141">
        <f>IF(N315="základní",J315,0)</f>
        <v>0</v>
      </c>
      <c r="BF315" s="141">
        <f>IF(N315="snížená",J315,0)</f>
        <v>0</v>
      </c>
      <c r="BG315" s="141">
        <f>IF(N315="zákl. přenesená",J315,0)</f>
        <v>0</v>
      </c>
      <c r="BH315" s="141">
        <f>IF(N315="sníž. přenesená",J315,0)</f>
        <v>0</v>
      </c>
      <c r="BI315" s="141">
        <f>IF(N315="nulová",J315,0)</f>
        <v>0</v>
      </c>
      <c r="BJ315" s="18" t="s">
        <v>79</v>
      </c>
      <c r="BK315" s="141">
        <f>ROUND(I315*H315,2)</f>
        <v>0</v>
      </c>
      <c r="BL315" s="18" t="s">
        <v>223</v>
      </c>
      <c r="BM315" s="140" t="s">
        <v>600</v>
      </c>
    </row>
    <row r="316" spans="2:65" s="1" customFormat="1" ht="11.25">
      <c r="B316" s="33"/>
      <c r="D316" s="142" t="s">
        <v>225</v>
      </c>
      <c r="F316" s="143" t="s">
        <v>601</v>
      </c>
      <c r="I316" s="144"/>
      <c r="L316" s="33"/>
      <c r="M316" s="145"/>
      <c r="T316" s="54"/>
      <c r="AT316" s="18" t="s">
        <v>225</v>
      </c>
      <c r="AU316" s="18" t="s">
        <v>81</v>
      </c>
    </row>
    <row r="317" spans="2:65" s="12" customFormat="1" ht="11.25">
      <c r="B317" s="146"/>
      <c r="D317" s="147" t="s">
        <v>227</v>
      </c>
      <c r="E317" s="148" t="s">
        <v>19</v>
      </c>
      <c r="F317" s="149" t="s">
        <v>602</v>
      </c>
      <c r="H317" s="150">
        <v>22.001000000000001</v>
      </c>
      <c r="I317" s="151"/>
      <c r="L317" s="146"/>
      <c r="M317" s="152"/>
      <c r="T317" s="153"/>
      <c r="AT317" s="148" t="s">
        <v>227</v>
      </c>
      <c r="AU317" s="148" t="s">
        <v>81</v>
      </c>
      <c r="AV317" s="12" t="s">
        <v>81</v>
      </c>
      <c r="AW317" s="12" t="s">
        <v>32</v>
      </c>
      <c r="AX317" s="12" t="s">
        <v>79</v>
      </c>
      <c r="AY317" s="148" t="s">
        <v>216</v>
      </c>
    </row>
    <row r="318" spans="2:65" s="1" customFormat="1" ht="24.2" customHeight="1">
      <c r="B318" s="33"/>
      <c r="C318" s="129" t="s">
        <v>603</v>
      </c>
      <c r="D318" s="129" t="s">
        <v>218</v>
      </c>
      <c r="E318" s="130" t="s">
        <v>604</v>
      </c>
      <c r="F318" s="131" t="s">
        <v>605</v>
      </c>
      <c r="G318" s="132" t="s">
        <v>221</v>
      </c>
      <c r="H318" s="133">
        <v>10.55</v>
      </c>
      <c r="I318" s="134"/>
      <c r="J318" s="135">
        <f>ROUND(I318*H318,2)</f>
        <v>0</v>
      </c>
      <c r="K318" s="131" t="s">
        <v>222</v>
      </c>
      <c r="L318" s="33"/>
      <c r="M318" s="136" t="s">
        <v>19</v>
      </c>
      <c r="N318" s="137" t="s">
        <v>42</v>
      </c>
      <c r="P318" s="138">
        <f>O318*H318</f>
        <v>0</v>
      </c>
      <c r="Q318" s="138">
        <v>5.3299999999999997E-3</v>
      </c>
      <c r="R318" s="138">
        <f>Q318*H318</f>
        <v>5.6231500000000004E-2</v>
      </c>
      <c r="S318" s="138">
        <v>0</v>
      </c>
      <c r="T318" s="139">
        <f>S318*H318</f>
        <v>0</v>
      </c>
      <c r="AR318" s="140" t="s">
        <v>223</v>
      </c>
      <c r="AT318" s="140" t="s">
        <v>218</v>
      </c>
      <c r="AU318" s="140" t="s">
        <v>81</v>
      </c>
      <c r="AY318" s="18" t="s">
        <v>216</v>
      </c>
      <c r="BE318" s="141">
        <f>IF(N318="základní",J318,0)</f>
        <v>0</v>
      </c>
      <c r="BF318" s="141">
        <f>IF(N318="snížená",J318,0)</f>
        <v>0</v>
      </c>
      <c r="BG318" s="141">
        <f>IF(N318="zákl. přenesená",J318,0)</f>
        <v>0</v>
      </c>
      <c r="BH318" s="141">
        <f>IF(N318="sníž. přenesená",J318,0)</f>
        <v>0</v>
      </c>
      <c r="BI318" s="141">
        <f>IF(N318="nulová",J318,0)</f>
        <v>0</v>
      </c>
      <c r="BJ318" s="18" t="s">
        <v>79</v>
      </c>
      <c r="BK318" s="141">
        <f>ROUND(I318*H318,2)</f>
        <v>0</v>
      </c>
      <c r="BL318" s="18" t="s">
        <v>223</v>
      </c>
      <c r="BM318" s="140" t="s">
        <v>606</v>
      </c>
    </row>
    <row r="319" spans="2:65" s="1" customFormat="1" ht="11.25">
      <c r="B319" s="33"/>
      <c r="D319" s="142" t="s">
        <v>225</v>
      </c>
      <c r="F319" s="143" t="s">
        <v>607</v>
      </c>
      <c r="I319" s="144"/>
      <c r="L319" s="33"/>
      <c r="M319" s="145"/>
      <c r="T319" s="54"/>
      <c r="AT319" s="18" t="s">
        <v>225</v>
      </c>
      <c r="AU319" s="18" t="s">
        <v>81</v>
      </c>
    </row>
    <row r="320" spans="2:65" s="12" customFormat="1" ht="11.25">
      <c r="B320" s="146"/>
      <c r="D320" s="147" t="s">
        <v>227</v>
      </c>
      <c r="E320" s="148" t="s">
        <v>19</v>
      </c>
      <c r="F320" s="149" t="s">
        <v>608</v>
      </c>
      <c r="H320" s="150">
        <v>4.4000000000000004</v>
      </c>
      <c r="I320" s="151"/>
      <c r="L320" s="146"/>
      <c r="M320" s="152"/>
      <c r="T320" s="153"/>
      <c r="AT320" s="148" t="s">
        <v>227</v>
      </c>
      <c r="AU320" s="148" t="s">
        <v>81</v>
      </c>
      <c r="AV320" s="12" t="s">
        <v>81</v>
      </c>
      <c r="AW320" s="12" t="s">
        <v>32</v>
      </c>
      <c r="AX320" s="12" t="s">
        <v>71</v>
      </c>
      <c r="AY320" s="148" t="s">
        <v>216</v>
      </c>
    </row>
    <row r="321" spans="2:65" s="12" customFormat="1" ht="11.25">
      <c r="B321" s="146"/>
      <c r="D321" s="147" t="s">
        <v>227</v>
      </c>
      <c r="E321" s="148" t="s">
        <v>19</v>
      </c>
      <c r="F321" s="149" t="s">
        <v>609</v>
      </c>
      <c r="H321" s="150">
        <v>6.15</v>
      </c>
      <c r="I321" s="151"/>
      <c r="L321" s="146"/>
      <c r="M321" s="152"/>
      <c r="T321" s="153"/>
      <c r="AT321" s="148" t="s">
        <v>227</v>
      </c>
      <c r="AU321" s="148" t="s">
        <v>81</v>
      </c>
      <c r="AV321" s="12" t="s">
        <v>81</v>
      </c>
      <c r="AW321" s="12" t="s">
        <v>32</v>
      </c>
      <c r="AX321" s="12" t="s">
        <v>71</v>
      </c>
      <c r="AY321" s="148" t="s">
        <v>216</v>
      </c>
    </row>
    <row r="322" spans="2:65" s="15" customFormat="1" ht="11.25">
      <c r="B322" s="167"/>
      <c r="D322" s="147" t="s">
        <v>227</v>
      </c>
      <c r="E322" s="168" t="s">
        <v>19</v>
      </c>
      <c r="F322" s="169" t="s">
        <v>245</v>
      </c>
      <c r="H322" s="170">
        <v>10.55</v>
      </c>
      <c r="I322" s="171"/>
      <c r="L322" s="167"/>
      <c r="M322" s="172"/>
      <c r="T322" s="173"/>
      <c r="AT322" s="168" t="s">
        <v>227</v>
      </c>
      <c r="AU322" s="168" t="s">
        <v>81</v>
      </c>
      <c r="AV322" s="15" t="s">
        <v>223</v>
      </c>
      <c r="AW322" s="15" t="s">
        <v>32</v>
      </c>
      <c r="AX322" s="15" t="s">
        <v>79</v>
      </c>
      <c r="AY322" s="168" t="s">
        <v>216</v>
      </c>
    </row>
    <row r="323" spans="2:65" s="1" customFormat="1" ht="24.2" customHeight="1">
      <c r="B323" s="33"/>
      <c r="C323" s="129" t="s">
        <v>610</v>
      </c>
      <c r="D323" s="129" t="s">
        <v>218</v>
      </c>
      <c r="E323" s="130" t="s">
        <v>611</v>
      </c>
      <c r="F323" s="131" t="s">
        <v>612</v>
      </c>
      <c r="G323" s="132" t="s">
        <v>221</v>
      </c>
      <c r="H323" s="133">
        <v>10.55</v>
      </c>
      <c r="I323" s="134"/>
      <c r="J323" s="135">
        <f>ROUND(I323*H323,2)</f>
        <v>0</v>
      </c>
      <c r="K323" s="131" t="s">
        <v>222</v>
      </c>
      <c r="L323" s="33"/>
      <c r="M323" s="136" t="s">
        <v>19</v>
      </c>
      <c r="N323" s="137" t="s">
        <v>42</v>
      </c>
      <c r="P323" s="138">
        <f>O323*H323</f>
        <v>0</v>
      </c>
      <c r="Q323" s="138">
        <v>0</v>
      </c>
      <c r="R323" s="138">
        <f>Q323*H323</f>
        <v>0</v>
      </c>
      <c r="S323" s="138">
        <v>0</v>
      </c>
      <c r="T323" s="139">
        <f>S323*H323</f>
        <v>0</v>
      </c>
      <c r="AR323" s="140" t="s">
        <v>223</v>
      </c>
      <c r="AT323" s="140" t="s">
        <v>218</v>
      </c>
      <c r="AU323" s="140" t="s">
        <v>81</v>
      </c>
      <c r="AY323" s="18" t="s">
        <v>216</v>
      </c>
      <c r="BE323" s="141">
        <f>IF(N323="základní",J323,0)</f>
        <v>0</v>
      </c>
      <c r="BF323" s="141">
        <f>IF(N323="snížená",J323,0)</f>
        <v>0</v>
      </c>
      <c r="BG323" s="141">
        <f>IF(N323="zákl. přenesená",J323,0)</f>
        <v>0</v>
      </c>
      <c r="BH323" s="141">
        <f>IF(N323="sníž. přenesená",J323,0)</f>
        <v>0</v>
      </c>
      <c r="BI323" s="141">
        <f>IF(N323="nulová",J323,0)</f>
        <v>0</v>
      </c>
      <c r="BJ323" s="18" t="s">
        <v>79</v>
      </c>
      <c r="BK323" s="141">
        <f>ROUND(I323*H323,2)</f>
        <v>0</v>
      </c>
      <c r="BL323" s="18" t="s">
        <v>223</v>
      </c>
      <c r="BM323" s="140" t="s">
        <v>613</v>
      </c>
    </row>
    <row r="324" spans="2:65" s="1" customFormat="1" ht="11.25">
      <c r="B324" s="33"/>
      <c r="D324" s="142" t="s">
        <v>225</v>
      </c>
      <c r="F324" s="143" t="s">
        <v>614</v>
      </c>
      <c r="I324" s="144"/>
      <c r="L324" s="33"/>
      <c r="M324" s="145"/>
      <c r="T324" s="54"/>
      <c r="AT324" s="18" t="s">
        <v>225</v>
      </c>
      <c r="AU324" s="18" t="s">
        <v>81</v>
      </c>
    </row>
    <row r="325" spans="2:65" s="1" customFormat="1" ht="24.2" customHeight="1">
      <c r="B325" s="33"/>
      <c r="C325" s="129" t="s">
        <v>615</v>
      </c>
      <c r="D325" s="129" t="s">
        <v>218</v>
      </c>
      <c r="E325" s="130" t="s">
        <v>616</v>
      </c>
      <c r="F325" s="131" t="s">
        <v>617</v>
      </c>
      <c r="G325" s="132" t="s">
        <v>221</v>
      </c>
      <c r="H325" s="133">
        <v>220.006</v>
      </c>
      <c r="I325" s="134"/>
      <c r="J325" s="135">
        <f>ROUND(I325*H325,2)</f>
        <v>0</v>
      </c>
      <c r="K325" s="131" t="s">
        <v>19</v>
      </c>
      <c r="L325" s="33"/>
      <c r="M325" s="136" t="s">
        <v>19</v>
      </c>
      <c r="N325" s="137" t="s">
        <v>42</v>
      </c>
      <c r="P325" s="138">
        <f>O325*H325</f>
        <v>0</v>
      </c>
      <c r="Q325" s="138">
        <v>8.94E-3</v>
      </c>
      <c r="R325" s="138">
        <f>Q325*H325</f>
        <v>1.9668536400000001</v>
      </c>
      <c r="S325" s="138">
        <v>0</v>
      </c>
      <c r="T325" s="139">
        <f>S325*H325</f>
        <v>0</v>
      </c>
      <c r="AR325" s="140" t="s">
        <v>223</v>
      </c>
      <c r="AT325" s="140" t="s">
        <v>218</v>
      </c>
      <c r="AU325" s="140" t="s">
        <v>81</v>
      </c>
      <c r="AY325" s="18" t="s">
        <v>216</v>
      </c>
      <c r="BE325" s="141">
        <f>IF(N325="základní",J325,0)</f>
        <v>0</v>
      </c>
      <c r="BF325" s="141">
        <f>IF(N325="snížená",J325,0)</f>
        <v>0</v>
      </c>
      <c r="BG325" s="141">
        <f>IF(N325="zákl. přenesená",J325,0)</f>
        <v>0</v>
      </c>
      <c r="BH325" s="141">
        <f>IF(N325="sníž. přenesená",J325,0)</f>
        <v>0</v>
      </c>
      <c r="BI325" s="141">
        <f>IF(N325="nulová",J325,0)</f>
        <v>0</v>
      </c>
      <c r="BJ325" s="18" t="s">
        <v>79</v>
      </c>
      <c r="BK325" s="141">
        <f>ROUND(I325*H325,2)</f>
        <v>0</v>
      </c>
      <c r="BL325" s="18" t="s">
        <v>223</v>
      </c>
      <c r="BM325" s="140" t="s">
        <v>618</v>
      </c>
    </row>
    <row r="326" spans="2:65" s="12" customFormat="1" ht="11.25">
      <c r="B326" s="146"/>
      <c r="D326" s="147" t="s">
        <v>227</v>
      </c>
      <c r="E326" s="148" t="s">
        <v>19</v>
      </c>
      <c r="F326" s="149" t="s">
        <v>619</v>
      </c>
      <c r="H326" s="150">
        <v>220.006</v>
      </c>
      <c r="I326" s="151"/>
      <c r="L326" s="146"/>
      <c r="M326" s="152"/>
      <c r="T326" s="153"/>
      <c r="AT326" s="148" t="s">
        <v>227</v>
      </c>
      <c r="AU326" s="148" t="s">
        <v>81</v>
      </c>
      <c r="AV326" s="12" t="s">
        <v>81</v>
      </c>
      <c r="AW326" s="12" t="s">
        <v>32</v>
      </c>
      <c r="AX326" s="12" t="s">
        <v>79</v>
      </c>
      <c r="AY326" s="148" t="s">
        <v>216</v>
      </c>
    </row>
    <row r="327" spans="2:65" s="1" customFormat="1" ht="24.2" customHeight="1">
      <c r="B327" s="33"/>
      <c r="C327" s="129" t="s">
        <v>620</v>
      </c>
      <c r="D327" s="129" t="s">
        <v>218</v>
      </c>
      <c r="E327" s="130" t="s">
        <v>621</v>
      </c>
      <c r="F327" s="131" t="s">
        <v>622</v>
      </c>
      <c r="G327" s="132" t="s">
        <v>221</v>
      </c>
      <c r="H327" s="133">
        <v>4.4000000000000004</v>
      </c>
      <c r="I327" s="134"/>
      <c r="J327" s="135">
        <f>ROUND(I327*H327,2)</f>
        <v>0</v>
      </c>
      <c r="K327" s="131" t="s">
        <v>222</v>
      </c>
      <c r="L327" s="33"/>
      <c r="M327" s="136" t="s">
        <v>19</v>
      </c>
      <c r="N327" s="137" t="s">
        <v>42</v>
      </c>
      <c r="P327" s="138">
        <f>O327*H327</f>
        <v>0</v>
      </c>
      <c r="Q327" s="138">
        <v>8.8000000000000003E-4</v>
      </c>
      <c r="R327" s="138">
        <f>Q327*H327</f>
        <v>3.8720000000000004E-3</v>
      </c>
      <c r="S327" s="138">
        <v>0</v>
      </c>
      <c r="T327" s="139">
        <f>S327*H327</f>
        <v>0</v>
      </c>
      <c r="AR327" s="140" t="s">
        <v>223</v>
      </c>
      <c r="AT327" s="140" t="s">
        <v>218</v>
      </c>
      <c r="AU327" s="140" t="s">
        <v>81</v>
      </c>
      <c r="AY327" s="18" t="s">
        <v>216</v>
      </c>
      <c r="BE327" s="141">
        <f>IF(N327="základní",J327,0)</f>
        <v>0</v>
      </c>
      <c r="BF327" s="141">
        <f>IF(N327="snížená",J327,0)</f>
        <v>0</v>
      </c>
      <c r="BG327" s="141">
        <f>IF(N327="zákl. přenesená",J327,0)</f>
        <v>0</v>
      </c>
      <c r="BH327" s="141">
        <f>IF(N327="sníž. přenesená",J327,0)</f>
        <v>0</v>
      </c>
      <c r="BI327" s="141">
        <f>IF(N327="nulová",J327,0)</f>
        <v>0</v>
      </c>
      <c r="BJ327" s="18" t="s">
        <v>79</v>
      </c>
      <c r="BK327" s="141">
        <f>ROUND(I327*H327,2)</f>
        <v>0</v>
      </c>
      <c r="BL327" s="18" t="s">
        <v>223</v>
      </c>
      <c r="BM327" s="140" t="s">
        <v>623</v>
      </c>
    </row>
    <row r="328" spans="2:65" s="1" customFormat="1" ht="11.25">
      <c r="B328" s="33"/>
      <c r="D328" s="142" t="s">
        <v>225</v>
      </c>
      <c r="F328" s="143" t="s">
        <v>624</v>
      </c>
      <c r="I328" s="144"/>
      <c r="L328" s="33"/>
      <c r="M328" s="145"/>
      <c r="T328" s="54"/>
      <c r="AT328" s="18" t="s">
        <v>225</v>
      </c>
      <c r="AU328" s="18" t="s">
        <v>81</v>
      </c>
    </row>
    <row r="329" spans="2:65" s="1" customFormat="1" ht="24.2" customHeight="1">
      <c r="B329" s="33"/>
      <c r="C329" s="129" t="s">
        <v>625</v>
      </c>
      <c r="D329" s="129" t="s">
        <v>218</v>
      </c>
      <c r="E329" s="130" t="s">
        <v>626</v>
      </c>
      <c r="F329" s="131" t="s">
        <v>627</v>
      </c>
      <c r="G329" s="132" t="s">
        <v>221</v>
      </c>
      <c r="H329" s="133">
        <v>4.4000000000000004</v>
      </c>
      <c r="I329" s="134"/>
      <c r="J329" s="135">
        <f>ROUND(I329*H329,2)</f>
        <v>0</v>
      </c>
      <c r="K329" s="131" t="s">
        <v>222</v>
      </c>
      <c r="L329" s="33"/>
      <c r="M329" s="136" t="s">
        <v>19</v>
      </c>
      <c r="N329" s="137" t="s">
        <v>42</v>
      </c>
      <c r="P329" s="138">
        <f>O329*H329</f>
        <v>0</v>
      </c>
      <c r="Q329" s="138">
        <v>0</v>
      </c>
      <c r="R329" s="138">
        <f>Q329*H329</f>
        <v>0</v>
      </c>
      <c r="S329" s="138">
        <v>0</v>
      </c>
      <c r="T329" s="139">
        <f>S329*H329</f>
        <v>0</v>
      </c>
      <c r="AR329" s="140" t="s">
        <v>223</v>
      </c>
      <c r="AT329" s="140" t="s">
        <v>218</v>
      </c>
      <c r="AU329" s="140" t="s">
        <v>81</v>
      </c>
      <c r="AY329" s="18" t="s">
        <v>216</v>
      </c>
      <c r="BE329" s="141">
        <f>IF(N329="základní",J329,0)</f>
        <v>0</v>
      </c>
      <c r="BF329" s="141">
        <f>IF(N329="snížená",J329,0)</f>
        <v>0</v>
      </c>
      <c r="BG329" s="141">
        <f>IF(N329="zákl. přenesená",J329,0)</f>
        <v>0</v>
      </c>
      <c r="BH329" s="141">
        <f>IF(N329="sníž. přenesená",J329,0)</f>
        <v>0</v>
      </c>
      <c r="BI329" s="141">
        <f>IF(N329="nulová",J329,0)</f>
        <v>0</v>
      </c>
      <c r="BJ329" s="18" t="s">
        <v>79</v>
      </c>
      <c r="BK329" s="141">
        <f>ROUND(I329*H329,2)</f>
        <v>0</v>
      </c>
      <c r="BL329" s="18" t="s">
        <v>223</v>
      </c>
      <c r="BM329" s="140" t="s">
        <v>628</v>
      </c>
    </row>
    <row r="330" spans="2:65" s="1" customFormat="1" ht="11.25">
      <c r="B330" s="33"/>
      <c r="D330" s="142" t="s">
        <v>225</v>
      </c>
      <c r="F330" s="143" t="s">
        <v>629</v>
      </c>
      <c r="I330" s="144"/>
      <c r="L330" s="33"/>
      <c r="M330" s="145"/>
      <c r="T330" s="54"/>
      <c r="AT330" s="18" t="s">
        <v>225</v>
      </c>
      <c r="AU330" s="18" t="s">
        <v>81</v>
      </c>
    </row>
    <row r="331" spans="2:65" s="1" customFormat="1" ht="16.5" customHeight="1">
      <c r="B331" s="33"/>
      <c r="C331" s="129" t="s">
        <v>630</v>
      </c>
      <c r="D331" s="129" t="s">
        <v>218</v>
      </c>
      <c r="E331" s="130" t="s">
        <v>631</v>
      </c>
      <c r="F331" s="131" t="s">
        <v>632</v>
      </c>
      <c r="G331" s="132" t="s">
        <v>312</v>
      </c>
      <c r="H331" s="133">
        <v>0.44700000000000001</v>
      </c>
      <c r="I331" s="134"/>
      <c r="J331" s="135">
        <f>ROUND(I331*H331,2)</f>
        <v>0</v>
      </c>
      <c r="K331" s="131" t="s">
        <v>222</v>
      </c>
      <c r="L331" s="33"/>
      <c r="M331" s="136" t="s">
        <v>19</v>
      </c>
      <c r="N331" s="137" t="s">
        <v>42</v>
      </c>
      <c r="P331" s="138">
        <f>O331*H331</f>
        <v>0</v>
      </c>
      <c r="Q331" s="138">
        <v>1.05555</v>
      </c>
      <c r="R331" s="138">
        <f>Q331*H331</f>
        <v>0.47183085000000002</v>
      </c>
      <c r="S331" s="138">
        <v>0</v>
      </c>
      <c r="T331" s="139">
        <f>S331*H331</f>
        <v>0</v>
      </c>
      <c r="AR331" s="140" t="s">
        <v>223</v>
      </c>
      <c r="AT331" s="140" t="s">
        <v>218</v>
      </c>
      <c r="AU331" s="140" t="s">
        <v>81</v>
      </c>
      <c r="AY331" s="18" t="s">
        <v>216</v>
      </c>
      <c r="BE331" s="141">
        <f>IF(N331="základní",J331,0)</f>
        <v>0</v>
      </c>
      <c r="BF331" s="141">
        <f>IF(N331="snížená",J331,0)</f>
        <v>0</v>
      </c>
      <c r="BG331" s="141">
        <f>IF(N331="zákl. přenesená",J331,0)</f>
        <v>0</v>
      </c>
      <c r="BH331" s="141">
        <f>IF(N331="sníž. přenesená",J331,0)</f>
        <v>0</v>
      </c>
      <c r="BI331" s="141">
        <f>IF(N331="nulová",J331,0)</f>
        <v>0</v>
      </c>
      <c r="BJ331" s="18" t="s">
        <v>79</v>
      </c>
      <c r="BK331" s="141">
        <f>ROUND(I331*H331,2)</f>
        <v>0</v>
      </c>
      <c r="BL331" s="18" t="s">
        <v>223</v>
      </c>
      <c r="BM331" s="140" t="s">
        <v>633</v>
      </c>
    </row>
    <row r="332" spans="2:65" s="1" customFormat="1" ht="11.25">
      <c r="B332" s="33"/>
      <c r="D332" s="142" t="s">
        <v>225</v>
      </c>
      <c r="F332" s="143" t="s">
        <v>634</v>
      </c>
      <c r="I332" s="144"/>
      <c r="L332" s="33"/>
      <c r="M332" s="145"/>
      <c r="T332" s="54"/>
      <c r="AT332" s="18" t="s">
        <v>225</v>
      </c>
      <c r="AU332" s="18" t="s">
        <v>81</v>
      </c>
    </row>
    <row r="333" spans="2:65" s="12" customFormat="1" ht="11.25">
      <c r="B333" s="146"/>
      <c r="D333" s="147" t="s">
        <v>227</v>
      </c>
      <c r="E333" s="148" t="s">
        <v>19</v>
      </c>
      <c r="F333" s="149" t="s">
        <v>635</v>
      </c>
      <c r="H333" s="150">
        <v>0.44700000000000001</v>
      </c>
      <c r="I333" s="151"/>
      <c r="L333" s="146"/>
      <c r="M333" s="152"/>
      <c r="T333" s="153"/>
      <c r="AT333" s="148" t="s">
        <v>227</v>
      </c>
      <c r="AU333" s="148" t="s">
        <v>81</v>
      </c>
      <c r="AV333" s="12" t="s">
        <v>81</v>
      </c>
      <c r="AW333" s="12" t="s">
        <v>32</v>
      </c>
      <c r="AX333" s="12" t="s">
        <v>79</v>
      </c>
      <c r="AY333" s="148" t="s">
        <v>216</v>
      </c>
    </row>
    <row r="334" spans="2:65" s="1" customFormat="1" ht="16.5" customHeight="1">
      <c r="B334" s="33"/>
      <c r="C334" s="129" t="s">
        <v>636</v>
      </c>
      <c r="D334" s="129" t="s">
        <v>218</v>
      </c>
      <c r="E334" s="130" t="s">
        <v>637</v>
      </c>
      <c r="F334" s="131" t="s">
        <v>638</v>
      </c>
      <c r="G334" s="132" t="s">
        <v>312</v>
      </c>
      <c r="H334" s="133">
        <v>1.401</v>
      </c>
      <c r="I334" s="134"/>
      <c r="J334" s="135">
        <f>ROUND(I334*H334,2)</f>
        <v>0</v>
      </c>
      <c r="K334" s="131" t="s">
        <v>222</v>
      </c>
      <c r="L334" s="33"/>
      <c r="M334" s="136" t="s">
        <v>19</v>
      </c>
      <c r="N334" s="137" t="s">
        <v>42</v>
      </c>
      <c r="P334" s="138">
        <f>O334*H334</f>
        <v>0</v>
      </c>
      <c r="Q334" s="138">
        <v>1.06277</v>
      </c>
      <c r="R334" s="138">
        <f>Q334*H334</f>
        <v>1.4889407699999999</v>
      </c>
      <c r="S334" s="138">
        <v>0</v>
      </c>
      <c r="T334" s="139">
        <f>S334*H334</f>
        <v>0</v>
      </c>
      <c r="AR334" s="140" t="s">
        <v>223</v>
      </c>
      <c r="AT334" s="140" t="s">
        <v>218</v>
      </c>
      <c r="AU334" s="140" t="s">
        <v>81</v>
      </c>
      <c r="AY334" s="18" t="s">
        <v>216</v>
      </c>
      <c r="BE334" s="141">
        <f>IF(N334="základní",J334,0)</f>
        <v>0</v>
      </c>
      <c r="BF334" s="141">
        <f>IF(N334="snížená",J334,0)</f>
        <v>0</v>
      </c>
      <c r="BG334" s="141">
        <f>IF(N334="zákl. přenesená",J334,0)</f>
        <v>0</v>
      </c>
      <c r="BH334" s="141">
        <f>IF(N334="sníž. přenesená",J334,0)</f>
        <v>0</v>
      </c>
      <c r="BI334" s="141">
        <f>IF(N334="nulová",J334,0)</f>
        <v>0</v>
      </c>
      <c r="BJ334" s="18" t="s">
        <v>79</v>
      </c>
      <c r="BK334" s="141">
        <f>ROUND(I334*H334,2)</f>
        <v>0</v>
      </c>
      <c r="BL334" s="18" t="s">
        <v>223</v>
      </c>
      <c r="BM334" s="140" t="s">
        <v>639</v>
      </c>
    </row>
    <row r="335" spans="2:65" s="1" customFormat="1" ht="11.25">
      <c r="B335" s="33"/>
      <c r="D335" s="142" t="s">
        <v>225</v>
      </c>
      <c r="F335" s="143" t="s">
        <v>640</v>
      </c>
      <c r="I335" s="144"/>
      <c r="L335" s="33"/>
      <c r="M335" s="145"/>
      <c r="T335" s="54"/>
      <c r="AT335" s="18" t="s">
        <v>225</v>
      </c>
      <c r="AU335" s="18" t="s">
        <v>81</v>
      </c>
    </row>
    <row r="336" spans="2:65" s="12" customFormat="1" ht="11.25">
      <c r="B336" s="146"/>
      <c r="D336" s="147" t="s">
        <v>227</v>
      </c>
      <c r="E336" s="148" t="s">
        <v>19</v>
      </c>
      <c r="F336" s="149" t="s">
        <v>641</v>
      </c>
      <c r="H336" s="150">
        <v>1.401</v>
      </c>
      <c r="I336" s="151"/>
      <c r="L336" s="146"/>
      <c r="M336" s="152"/>
      <c r="T336" s="153"/>
      <c r="AT336" s="148" t="s">
        <v>227</v>
      </c>
      <c r="AU336" s="148" t="s">
        <v>81</v>
      </c>
      <c r="AV336" s="12" t="s">
        <v>81</v>
      </c>
      <c r="AW336" s="12" t="s">
        <v>32</v>
      </c>
      <c r="AX336" s="12" t="s">
        <v>79</v>
      </c>
      <c r="AY336" s="148" t="s">
        <v>216</v>
      </c>
    </row>
    <row r="337" spans="2:65" s="1" customFormat="1" ht="24.2" customHeight="1">
      <c r="B337" s="33"/>
      <c r="C337" s="129" t="s">
        <v>642</v>
      </c>
      <c r="D337" s="129" t="s">
        <v>218</v>
      </c>
      <c r="E337" s="130" t="s">
        <v>643</v>
      </c>
      <c r="F337" s="131" t="s">
        <v>644</v>
      </c>
      <c r="G337" s="132" t="s">
        <v>357</v>
      </c>
      <c r="H337" s="133">
        <v>90</v>
      </c>
      <c r="I337" s="134"/>
      <c r="J337" s="135">
        <f>ROUND(I337*H337,2)</f>
        <v>0</v>
      </c>
      <c r="K337" s="131" t="s">
        <v>222</v>
      </c>
      <c r="L337" s="33"/>
      <c r="M337" s="136" t="s">
        <v>19</v>
      </c>
      <c r="N337" s="137" t="s">
        <v>42</v>
      </c>
      <c r="P337" s="138">
        <f>O337*H337</f>
        <v>0</v>
      </c>
      <c r="Q337" s="138">
        <v>5.8999999999999997E-2</v>
      </c>
      <c r="R337" s="138">
        <f>Q337*H337</f>
        <v>5.31</v>
      </c>
      <c r="S337" s="138">
        <v>0</v>
      </c>
      <c r="T337" s="139">
        <f>S337*H337</f>
        <v>0</v>
      </c>
      <c r="AR337" s="140" t="s">
        <v>223</v>
      </c>
      <c r="AT337" s="140" t="s">
        <v>218</v>
      </c>
      <c r="AU337" s="140" t="s">
        <v>81</v>
      </c>
      <c r="AY337" s="18" t="s">
        <v>216</v>
      </c>
      <c r="BE337" s="141">
        <f>IF(N337="základní",J337,0)</f>
        <v>0</v>
      </c>
      <c r="BF337" s="141">
        <f>IF(N337="snížená",J337,0)</f>
        <v>0</v>
      </c>
      <c r="BG337" s="141">
        <f>IF(N337="zákl. přenesená",J337,0)</f>
        <v>0</v>
      </c>
      <c r="BH337" s="141">
        <f>IF(N337="sníž. přenesená",J337,0)</f>
        <v>0</v>
      </c>
      <c r="BI337" s="141">
        <f>IF(N337="nulová",J337,0)</f>
        <v>0</v>
      </c>
      <c r="BJ337" s="18" t="s">
        <v>79</v>
      </c>
      <c r="BK337" s="141">
        <f>ROUND(I337*H337,2)</f>
        <v>0</v>
      </c>
      <c r="BL337" s="18" t="s">
        <v>223</v>
      </c>
      <c r="BM337" s="140" t="s">
        <v>645</v>
      </c>
    </row>
    <row r="338" spans="2:65" s="1" customFormat="1" ht="11.25">
      <c r="B338" s="33"/>
      <c r="D338" s="142" t="s">
        <v>225</v>
      </c>
      <c r="F338" s="143" t="s">
        <v>646</v>
      </c>
      <c r="I338" s="144"/>
      <c r="L338" s="33"/>
      <c r="M338" s="145"/>
      <c r="T338" s="54"/>
      <c r="AT338" s="18" t="s">
        <v>225</v>
      </c>
      <c r="AU338" s="18" t="s">
        <v>81</v>
      </c>
    </row>
    <row r="339" spans="2:65" s="1" customFormat="1" ht="33" customHeight="1">
      <c r="B339" s="33"/>
      <c r="C339" s="129" t="s">
        <v>647</v>
      </c>
      <c r="D339" s="129" t="s">
        <v>218</v>
      </c>
      <c r="E339" s="130" t="s">
        <v>648</v>
      </c>
      <c r="F339" s="131" t="s">
        <v>649</v>
      </c>
      <c r="G339" s="132" t="s">
        <v>344</v>
      </c>
      <c r="H339" s="133">
        <v>12035.001</v>
      </c>
      <c r="I339" s="134"/>
      <c r="J339" s="135">
        <f>ROUND(I339*H339,2)</f>
        <v>0</v>
      </c>
      <c r="K339" s="131" t="s">
        <v>19</v>
      </c>
      <c r="L339" s="33"/>
      <c r="M339" s="136" t="s">
        <v>19</v>
      </c>
      <c r="N339" s="137" t="s">
        <v>42</v>
      </c>
      <c r="P339" s="138">
        <f>O339*H339</f>
        <v>0</v>
      </c>
      <c r="Q339" s="138">
        <v>1E-3</v>
      </c>
      <c r="R339" s="138">
        <f>Q339*H339</f>
        <v>12.035001000000001</v>
      </c>
      <c r="S339" s="138">
        <v>0</v>
      </c>
      <c r="T339" s="139">
        <f>S339*H339</f>
        <v>0</v>
      </c>
      <c r="AR339" s="140" t="s">
        <v>223</v>
      </c>
      <c r="AT339" s="140" t="s">
        <v>218</v>
      </c>
      <c r="AU339" s="140" t="s">
        <v>81</v>
      </c>
      <c r="AY339" s="18" t="s">
        <v>216</v>
      </c>
      <c r="BE339" s="141">
        <f>IF(N339="základní",J339,0)</f>
        <v>0</v>
      </c>
      <c r="BF339" s="141">
        <f>IF(N339="snížená",J339,0)</f>
        <v>0</v>
      </c>
      <c r="BG339" s="141">
        <f>IF(N339="zákl. přenesená",J339,0)</f>
        <v>0</v>
      </c>
      <c r="BH339" s="141">
        <f>IF(N339="sníž. přenesená",J339,0)</f>
        <v>0</v>
      </c>
      <c r="BI339" s="141">
        <f>IF(N339="nulová",J339,0)</f>
        <v>0</v>
      </c>
      <c r="BJ339" s="18" t="s">
        <v>79</v>
      </c>
      <c r="BK339" s="141">
        <f>ROUND(I339*H339,2)</f>
        <v>0</v>
      </c>
      <c r="BL339" s="18" t="s">
        <v>223</v>
      </c>
      <c r="BM339" s="140" t="s">
        <v>650</v>
      </c>
    </row>
    <row r="340" spans="2:65" s="12" customFormat="1" ht="11.25">
      <c r="B340" s="146"/>
      <c r="D340" s="147" t="s">
        <v>227</v>
      </c>
      <c r="E340" s="148" t="s">
        <v>19</v>
      </c>
      <c r="F340" s="149" t="s">
        <v>651</v>
      </c>
      <c r="H340" s="150">
        <v>12035.001</v>
      </c>
      <c r="I340" s="151"/>
      <c r="L340" s="146"/>
      <c r="M340" s="152"/>
      <c r="T340" s="153"/>
      <c r="AT340" s="148" t="s">
        <v>227</v>
      </c>
      <c r="AU340" s="148" t="s">
        <v>81</v>
      </c>
      <c r="AV340" s="12" t="s">
        <v>81</v>
      </c>
      <c r="AW340" s="12" t="s">
        <v>32</v>
      </c>
      <c r="AX340" s="12" t="s">
        <v>79</v>
      </c>
      <c r="AY340" s="148" t="s">
        <v>216</v>
      </c>
    </row>
    <row r="341" spans="2:65" s="1" customFormat="1" ht="16.5" customHeight="1">
      <c r="B341" s="33"/>
      <c r="C341" s="129" t="s">
        <v>652</v>
      </c>
      <c r="D341" s="129" t="s">
        <v>218</v>
      </c>
      <c r="E341" s="130" t="s">
        <v>653</v>
      </c>
      <c r="F341" s="131" t="s">
        <v>654</v>
      </c>
      <c r="G341" s="132" t="s">
        <v>236</v>
      </c>
      <c r="H341" s="133">
        <v>1.377</v>
      </c>
      <c r="I341" s="134"/>
      <c r="J341" s="135">
        <f>ROUND(I341*H341,2)</f>
        <v>0</v>
      </c>
      <c r="K341" s="131" t="s">
        <v>222</v>
      </c>
      <c r="L341" s="33"/>
      <c r="M341" s="136" t="s">
        <v>19</v>
      </c>
      <c r="N341" s="137" t="s">
        <v>42</v>
      </c>
      <c r="P341" s="138">
        <f>O341*H341</f>
        <v>0</v>
      </c>
      <c r="Q341" s="138">
        <v>2.5019800000000001</v>
      </c>
      <c r="R341" s="138">
        <f>Q341*H341</f>
        <v>3.4452264600000002</v>
      </c>
      <c r="S341" s="138">
        <v>0</v>
      </c>
      <c r="T341" s="139">
        <f>S341*H341</f>
        <v>0</v>
      </c>
      <c r="AR341" s="140" t="s">
        <v>223</v>
      </c>
      <c r="AT341" s="140" t="s">
        <v>218</v>
      </c>
      <c r="AU341" s="140" t="s">
        <v>81</v>
      </c>
      <c r="AY341" s="18" t="s">
        <v>216</v>
      </c>
      <c r="BE341" s="141">
        <f>IF(N341="základní",J341,0)</f>
        <v>0</v>
      </c>
      <c r="BF341" s="141">
        <f>IF(N341="snížená",J341,0)</f>
        <v>0</v>
      </c>
      <c r="BG341" s="141">
        <f>IF(N341="zákl. přenesená",J341,0)</f>
        <v>0</v>
      </c>
      <c r="BH341" s="141">
        <f>IF(N341="sníž. přenesená",J341,0)</f>
        <v>0</v>
      </c>
      <c r="BI341" s="141">
        <f>IF(N341="nulová",J341,0)</f>
        <v>0</v>
      </c>
      <c r="BJ341" s="18" t="s">
        <v>79</v>
      </c>
      <c r="BK341" s="141">
        <f>ROUND(I341*H341,2)</f>
        <v>0</v>
      </c>
      <c r="BL341" s="18" t="s">
        <v>223</v>
      </c>
      <c r="BM341" s="140" t="s">
        <v>655</v>
      </c>
    </row>
    <row r="342" spans="2:65" s="1" customFormat="1" ht="11.25">
      <c r="B342" s="33"/>
      <c r="D342" s="142" t="s">
        <v>225</v>
      </c>
      <c r="F342" s="143" t="s">
        <v>656</v>
      </c>
      <c r="I342" s="144"/>
      <c r="L342" s="33"/>
      <c r="M342" s="145"/>
      <c r="T342" s="54"/>
      <c r="AT342" s="18" t="s">
        <v>225</v>
      </c>
      <c r="AU342" s="18" t="s">
        <v>81</v>
      </c>
    </row>
    <row r="343" spans="2:65" s="12" customFormat="1" ht="11.25">
      <c r="B343" s="146"/>
      <c r="D343" s="147" t="s">
        <v>227</v>
      </c>
      <c r="E343" s="148" t="s">
        <v>19</v>
      </c>
      <c r="F343" s="149" t="s">
        <v>657</v>
      </c>
      <c r="H343" s="150">
        <v>1.0329999999999999</v>
      </c>
      <c r="I343" s="151"/>
      <c r="L343" s="146"/>
      <c r="M343" s="152"/>
      <c r="T343" s="153"/>
      <c r="AT343" s="148" t="s">
        <v>227</v>
      </c>
      <c r="AU343" s="148" t="s">
        <v>81</v>
      </c>
      <c r="AV343" s="12" t="s">
        <v>81</v>
      </c>
      <c r="AW343" s="12" t="s">
        <v>32</v>
      </c>
      <c r="AX343" s="12" t="s">
        <v>71</v>
      </c>
      <c r="AY343" s="148" t="s">
        <v>216</v>
      </c>
    </row>
    <row r="344" spans="2:65" s="12" customFormat="1" ht="11.25">
      <c r="B344" s="146"/>
      <c r="D344" s="147" t="s">
        <v>227</v>
      </c>
      <c r="E344" s="148" t="s">
        <v>19</v>
      </c>
      <c r="F344" s="149" t="s">
        <v>658</v>
      </c>
      <c r="H344" s="150">
        <v>0.34399999999999997</v>
      </c>
      <c r="I344" s="151"/>
      <c r="L344" s="146"/>
      <c r="M344" s="152"/>
      <c r="T344" s="153"/>
      <c r="AT344" s="148" t="s">
        <v>227</v>
      </c>
      <c r="AU344" s="148" t="s">
        <v>81</v>
      </c>
      <c r="AV344" s="12" t="s">
        <v>81</v>
      </c>
      <c r="AW344" s="12" t="s">
        <v>32</v>
      </c>
      <c r="AX344" s="12" t="s">
        <v>71</v>
      </c>
      <c r="AY344" s="148" t="s">
        <v>216</v>
      </c>
    </row>
    <row r="345" spans="2:65" s="15" customFormat="1" ht="11.25">
      <c r="B345" s="167"/>
      <c r="D345" s="147" t="s">
        <v>227</v>
      </c>
      <c r="E345" s="168" t="s">
        <v>19</v>
      </c>
      <c r="F345" s="169" t="s">
        <v>245</v>
      </c>
      <c r="H345" s="170">
        <v>1.377</v>
      </c>
      <c r="I345" s="171"/>
      <c r="L345" s="167"/>
      <c r="M345" s="172"/>
      <c r="T345" s="173"/>
      <c r="AT345" s="168" t="s">
        <v>227</v>
      </c>
      <c r="AU345" s="168" t="s">
        <v>81</v>
      </c>
      <c r="AV345" s="15" t="s">
        <v>223</v>
      </c>
      <c r="AW345" s="15" t="s">
        <v>32</v>
      </c>
      <c r="AX345" s="15" t="s">
        <v>79</v>
      </c>
      <c r="AY345" s="168" t="s">
        <v>216</v>
      </c>
    </row>
    <row r="346" spans="2:65" s="1" customFormat="1" ht="16.5" customHeight="1">
      <c r="B346" s="33"/>
      <c r="C346" s="129" t="s">
        <v>659</v>
      </c>
      <c r="D346" s="129" t="s">
        <v>218</v>
      </c>
      <c r="E346" s="130" t="s">
        <v>660</v>
      </c>
      <c r="F346" s="131" t="s">
        <v>661</v>
      </c>
      <c r="G346" s="132" t="s">
        <v>221</v>
      </c>
      <c r="H346" s="133">
        <v>10.332000000000001</v>
      </c>
      <c r="I346" s="134"/>
      <c r="J346" s="135">
        <f>ROUND(I346*H346,2)</f>
        <v>0</v>
      </c>
      <c r="K346" s="131" t="s">
        <v>222</v>
      </c>
      <c r="L346" s="33"/>
      <c r="M346" s="136" t="s">
        <v>19</v>
      </c>
      <c r="N346" s="137" t="s">
        <v>42</v>
      </c>
      <c r="P346" s="138">
        <f>O346*H346</f>
        <v>0</v>
      </c>
      <c r="Q346" s="138">
        <v>1.1169999999999999E-2</v>
      </c>
      <c r="R346" s="138">
        <f>Q346*H346</f>
        <v>0.11540844</v>
      </c>
      <c r="S346" s="138">
        <v>0</v>
      </c>
      <c r="T346" s="139">
        <f>S346*H346</f>
        <v>0</v>
      </c>
      <c r="AR346" s="140" t="s">
        <v>223</v>
      </c>
      <c r="AT346" s="140" t="s">
        <v>218</v>
      </c>
      <c r="AU346" s="140" t="s">
        <v>81</v>
      </c>
      <c r="AY346" s="18" t="s">
        <v>216</v>
      </c>
      <c r="BE346" s="141">
        <f>IF(N346="základní",J346,0)</f>
        <v>0</v>
      </c>
      <c r="BF346" s="141">
        <f>IF(N346="snížená",J346,0)</f>
        <v>0</v>
      </c>
      <c r="BG346" s="141">
        <f>IF(N346="zákl. přenesená",J346,0)</f>
        <v>0</v>
      </c>
      <c r="BH346" s="141">
        <f>IF(N346="sníž. přenesená",J346,0)</f>
        <v>0</v>
      </c>
      <c r="BI346" s="141">
        <f>IF(N346="nulová",J346,0)</f>
        <v>0</v>
      </c>
      <c r="BJ346" s="18" t="s">
        <v>79</v>
      </c>
      <c r="BK346" s="141">
        <f>ROUND(I346*H346,2)</f>
        <v>0</v>
      </c>
      <c r="BL346" s="18" t="s">
        <v>223</v>
      </c>
      <c r="BM346" s="140" t="s">
        <v>662</v>
      </c>
    </row>
    <row r="347" spans="2:65" s="1" customFormat="1" ht="11.25">
      <c r="B347" s="33"/>
      <c r="D347" s="142" t="s">
        <v>225</v>
      </c>
      <c r="F347" s="143" t="s">
        <v>663</v>
      </c>
      <c r="I347" s="144"/>
      <c r="L347" s="33"/>
      <c r="M347" s="145"/>
      <c r="T347" s="54"/>
      <c r="AT347" s="18" t="s">
        <v>225</v>
      </c>
      <c r="AU347" s="18" t="s">
        <v>81</v>
      </c>
    </row>
    <row r="348" spans="2:65" s="12" customFormat="1" ht="11.25">
      <c r="B348" s="146"/>
      <c r="D348" s="147" t="s">
        <v>227</v>
      </c>
      <c r="E348" s="148" t="s">
        <v>19</v>
      </c>
      <c r="F348" s="149" t="s">
        <v>664</v>
      </c>
      <c r="H348" s="150">
        <v>6.8879999999999999</v>
      </c>
      <c r="I348" s="151"/>
      <c r="L348" s="146"/>
      <c r="M348" s="152"/>
      <c r="T348" s="153"/>
      <c r="AT348" s="148" t="s">
        <v>227</v>
      </c>
      <c r="AU348" s="148" t="s">
        <v>81</v>
      </c>
      <c r="AV348" s="12" t="s">
        <v>81</v>
      </c>
      <c r="AW348" s="12" t="s">
        <v>32</v>
      </c>
      <c r="AX348" s="12" t="s">
        <v>71</v>
      </c>
      <c r="AY348" s="148" t="s">
        <v>216</v>
      </c>
    </row>
    <row r="349" spans="2:65" s="12" customFormat="1" ht="11.25">
      <c r="B349" s="146"/>
      <c r="D349" s="147" t="s">
        <v>227</v>
      </c>
      <c r="E349" s="148" t="s">
        <v>19</v>
      </c>
      <c r="F349" s="149" t="s">
        <v>665</v>
      </c>
      <c r="H349" s="150">
        <v>3.444</v>
      </c>
      <c r="I349" s="151"/>
      <c r="L349" s="146"/>
      <c r="M349" s="152"/>
      <c r="T349" s="153"/>
      <c r="AT349" s="148" t="s">
        <v>227</v>
      </c>
      <c r="AU349" s="148" t="s">
        <v>81</v>
      </c>
      <c r="AV349" s="12" t="s">
        <v>81</v>
      </c>
      <c r="AW349" s="12" t="s">
        <v>32</v>
      </c>
      <c r="AX349" s="12" t="s">
        <v>71</v>
      </c>
      <c r="AY349" s="148" t="s">
        <v>216</v>
      </c>
    </row>
    <row r="350" spans="2:65" s="15" customFormat="1" ht="11.25">
      <c r="B350" s="167"/>
      <c r="D350" s="147" t="s">
        <v>227</v>
      </c>
      <c r="E350" s="168" t="s">
        <v>19</v>
      </c>
      <c r="F350" s="169" t="s">
        <v>245</v>
      </c>
      <c r="H350" s="170">
        <v>10.332000000000001</v>
      </c>
      <c r="I350" s="171"/>
      <c r="L350" s="167"/>
      <c r="M350" s="172"/>
      <c r="T350" s="173"/>
      <c r="AT350" s="168" t="s">
        <v>227</v>
      </c>
      <c r="AU350" s="168" t="s">
        <v>81</v>
      </c>
      <c r="AV350" s="15" t="s">
        <v>223</v>
      </c>
      <c r="AW350" s="15" t="s">
        <v>32</v>
      </c>
      <c r="AX350" s="15" t="s">
        <v>79</v>
      </c>
      <c r="AY350" s="168" t="s">
        <v>216</v>
      </c>
    </row>
    <row r="351" spans="2:65" s="1" customFormat="1" ht="16.5" customHeight="1">
      <c r="B351" s="33"/>
      <c r="C351" s="129" t="s">
        <v>666</v>
      </c>
      <c r="D351" s="129" t="s">
        <v>218</v>
      </c>
      <c r="E351" s="130" t="s">
        <v>667</v>
      </c>
      <c r="F351" s="131" t="s">
        <v>668</v>
      </c>
      <c r="G351" s="132" t="s">
        <v>221</v>
      </c>
      <c r="H351" s="133">
        <v>10.332000000000001</v>
      </c>
      <c r="I351" s="134"/>
      <c r="J351" s="135">
        <f>ROUND(I351*H351,2)</f>
        <v>0</v>
      </c>
      <c r="K351" s="131" t="s">
        <v>222</v>
      </c>
      <c r="L351" s="33"/>
      <c r="M351" s="136" t="s">
        <v>19</v>
      </c>
      <c r="N351" s="137" t="s">
        <v>42</v>
      </c>
      <c r="P351" s="138">
        <f>O351*H351</f>
        <v>0</v>
      </c>
      <c r="Q351" s="138">
        <v>0</v>
      </c>
      <c r="R351" s="138">
        <f>Q351*H351</f>
        <v>0</v>
      </c>
      <c r="S351" s="138">
        <v>0</v>
      </c>
      <c r="T351" s="139">
        <f>S351*H351</f>
        <v>0</v>
      </c>
      <c r="AR351" s="140" t="s">
        <v>223</v>
      </c>
      <c r="AT351" s="140" t="s">
        <v>218</v>
      </c>
      <c r="AU351" s="140" t="s">
        <v>81</v>
      </c>
      <c r="AY351" s="18" t="s">
        <v>216</v>
      </c>
      <c r="BE351" s="141">
        <f>IF(N351="základní",J351,0)</f>
        <v>0</v>
      </c>
      <c r="BF351" s="141">
        <f>IF(N351="snížená",J351,0)</f>
        <v>0</v>
      </c>
      <c r="BG351" s="141">
        <f>IF(N351="zákl. přenesená",J351,0)</f>
        <v>0</v>
      </c>
      <c r="BH351" s="141">
        <f>IF(N351="sníž. přenesená",J351,0)</f>
        <v>0</v>
      </c>
      <c r="BI351" s="141">
        <f>IF(N351="nulová",J351,0)</f>
        <v>0</v>
      </c>
      <c r="BJ351" s="18" t="s">
        <v>79</v>
      </c>
      <c r="BK351" s="141">
        <f>ROUND(I351*H351,2)</f>
        <v>0</v>
      </c>
      <c r="BL351" s="18" t="s">
        <v>223</v>
      </c>
      <c r="BM351" s="140" t="s">
        <v>669</v>
      </c>
    </row>
    <row r="352" spans="2:65" s="1" customFormat="1" ht="11.25">
      <c r="B352" s="33"/>
      <c r="D352" s="142" t="s">
        <v>225</v>
      </c>
      <c r="F352" s="143" t="s">
        <v>670</v>
      </c>
      <c r="I352" s="144"/>
      <c r="L352" s="33"/>
      <c r="M352" s="145"/>
      <c r="T352" s="54"/>
      <c r="AT352" s="18" t="s">
        <v>225</v>
      </c>
      <c r="AU352" s="18" t="s">
        <v>81</v>
      </c>
    </row>
    <row r="353" spans="2:65" s="1" customFormat="1" ht="24.2" customHeight="1">
      <c r="B353" s="33"/>
      <c r="C353" s="129" t="s">
        <v>671</v>
      </c>
      <c r="D353" s="129" t="s">
        <v>218</v>
      </c>
      <c r="E353" s="130" t="s">
        <v>672</v>
      </c>
      <c r="F353" s="131" t="s">
        <v>673</v>
      </c>
      <c r="G353" s="132" t="s">
        <v>312</v>
      </c>
      <c r="H353" s="133">
        <v>0.255</v>
      </c>
      <c r="I353" s="134"/>
      <c r="J353" s="135">
        <f>ROUND(I353*H353,2)</f>
        <v>0</v>
      </c>
      <c r="K353" s="131" t="s">
        <v>222</v>
      </c>
      <c r="L353" s="33"/>
      <c r="M353" s="136" t="s">
        <v>19</v>
      </c>
      <c r="N353" s="137" t="s">
        <v>42</v>
      </c>
      <c r="P353" s="138">
        <f>O353*H353</f>
        <v>0</v>
      </c>
      <c r="Q353" s="138">
        <v>1.05291</v>
      </c>
      <c r="R353" s="138">
        <f>Q353*H353</f>
        <v>0.26849204999999998</v>
      </c>
      <c r="S353" s="138">
        <v>0</v>
      </c>
      <c r="T353" s="139">
        <f>S353*H353</f>
        <v>0</v>
      </c>
      <c r="AR353" s="140" t="s">
        <v>223</v>
      </c>
      <c r="AT353" s="140" t="s">
        <v>218</v>
      </c>
      <c r="AU353" s="140" t="s">
        <v>81</v>
      </c>
      <c r="AY353" s="18" t="s">
        <v>216</v>
      </c>
      <c r="BE353" s="141">
        <f>IF(N353="základní",J353,0)</f>
        <v>0</v>
      </c>
      <c r="BF353" s="141">
        <f>IF(N353="snížená",J353,0)</f>
        <v>0</v>
      </c>
      <c r="BG353" s="141">
        <f>IF(N353="zákl. přenesená",J353,0)</f>
        <v>0</v>
      </c>
      <c r="BH353" s="141">
        <f>IF(N353="sníž. přenesená",J353,0)</f>
        <v>0</v>
      </c>
      <c r="BI353" s="141">
        <f>IF(N353="nulová",J353,0)</f>
        <v>0</v>
      </c>
      <c r="BJ353" s="18" t="s">
        <v>79</v>
      </c>
      <c r="BK353" s="141">
        <f>ROUND(I353*H353,2)</f>
        <v>0</v>
      </c>
      <c r="BL353" s="18" t="s">
        <v>223</v>
      </c>
      <c r="BM353" s="140" t="s">
        <v>674</v>
      </c>
    </row>
    <row r="354" spans="2:65" s="1" customFormat="1" ht="11.25">
      <c r="B354" s="33"/>
      <c r="D354" s="142" t="s">
        <v>225</v>
      </c>
      <c r="F354" s="143" t="s">
        <v>675</v>
      </c>
      <c r="I354" s="144"/>
      <c r="L354" s="33"/>
      <c r="M354" s="145"/>
      <c r="T354" s="54"/>
      <c r="AT354" s="18" t="s">
        <v>225</v>
      </c>
      <c r="AU354" s="18" t="s">
        <v>81</v>
      </c>
    </row>
    <row r="355" spans="2:65" s="12" customFormat="1" ht="11.25">
      <c r="B355" s="146"/>
      <c r="D355" s="147" t="s">
        <v>227</v>
      </c>
      <c r="E355" s="148" t="s">
        <v>19</v>
      </c>
      <c r="F355" s="149" t="s">
        <v>676</v>
      </c>
      <c r="H355" s="150">
        <v>0.255</v>
      </c>
      <c r="I355" s="151"/>
      <c r="L355" s="146"/>
      <c r="M355" s="152"/>
      <c r="T355" s="153"/>
      <c r="AT355" s="148" t="s">
        <v>227</v>
      </c>
      <c r="AU355" s="148" t="s">
        <v>81</v>
      </c>
      <c r="AV355" s="12" t="s">
        <v>81</v>
      </c>
      <c r="AW355" s="12" t="s">
        <v>32</v>
      </c>
      <c r="AX355" s="12" t="s">
        <v>79</v>
      </c>
      <c r="AY355" s="148" t="s">
        <v>216</v>
      </c>
    </row>
    <row r="356" spans="2:65" s="1" customFormat="1" ht="33" customHeight="1">
      <c r="B356" s="33"/>
      <c r="C356" s="129" t="s">
        <v>677</v>
      </c>
      <c r="D356" s="129" t="s">
        <v>218</v>
      </c>
      <c r="E356" s="130" t="s">
        <v>678</v>
      </c>
      <c r="F356" s="131" t="s">
        <v>679</v>
      </c>
      <c r="G356" s="132" t="s">
        <v>236</v>
      </c>
      <c r="H356" s="133">
        <v>3.6</v>
      </c>
      <c r="I356" s="134"/>
      <c r="J356" s="135">
        <f>ROUND(I356*H356,2)</f>
        <v>0</v>
      </c>
      <c r="K356" s="131" t="s">
        <v>222</v>
      </c>
      <c r="L356" s="33"/>
      <c r="M356" s="136" t="s">
        <v>19</v>
      </c>
      <c r="N356" s="137" t="s">
        <v>42</v>
      </c>
      <c r="P356" s="138">
        <f>O356*H356</f>
        <v>0</v>
      </c>
      <c r="Q356" s="138">
        <v>2.3010199999999998</v>
      </c>
      <c r="R356" s="138">
        <f>Q356*H356</f>
        <v>8.2836719999999993</v>
      </c>
      <c r="S356" s="138">
        <v>0</v>
      </c>
      <c r="T356" s="139">
        <f>S356*H356</f>
        <v>0</v>
      </c>
      <c r="AR356" s="140" t="s">
        <v>223</v>
      </c>
      <c r="AT356" s="140" t="s">
        <v>218</v>
      </c>
      <c r="AU356" s="140" t="s">
        <v>81</v>
      </c>
      <c r="AY356" s="18" t="s">
        <v>216</v>
      </c>
      <c r="BE356" s="141">
        <f>IF(N356="základní",J356,0)</f>
        <v>0</v>
      </c>
      <c r="BF356" s="141">
        <f>IF(N356="snížená",J356,0)</f>
        <v>0</v>
      </c>
      <c r="BG356" s="141">
        <f>IF(N356="zákl. přenesená",J356,0)</f>
        <v>0</v>
      </c>
      <c r="BH356" s="141">
        <f>IF(N356="sníž. přenesená",J356,0)</f>
        <v>0</v>
      </c>
      <c r="BI356" s="141">
        <f>IF(N356="nulová",J356,0)</f>
        <v>0</v>
      </c>
      <c r="BJ356" s="18" t="s">
        <v>79</v>
      </c>
      <c r="BK356" s="141">
        <f>ROUND(I356*H356,2)</f>
        <v>0</v>
      </c>
      <c r="BL356" s="18" t="s">
        <v>223</v>
      </c>
      <c r="BM356" s="140" t="s">
        <v>680</v>
      </c>
    </row>
    <row r="357" spans="2:65" s="1" customFormat="1" ht="11.25">
      <c r="B357" s="33"/>
      <c r="D357" s="142" t="s">
        <v>225</v>
      </c>
      <c r="F357" s="143" t="s">
        <v>681</v>
      </c>
      <c r="I357" s="144"/>
      <c r="L357" s="33"/>
      <c r="M357" s="145"/>
      <c r="T357" s="54"/>
      <c r="AT357" s="18" t="s">
        <v>225</v>
      </c>
      <c r="AU357" s="18" t="s">
        <v>81</v>
      </c>
    </row>
    <row r="358" spans="2:65" s="12" customFormat="1" ht="11.25">
      <c r="B358" s="146"/>
      <c r="D358" s="147" t="s">
        <v>227</v>
      </c>
      <c r="E358" s="148" t="s">
        <v>19</v>
      </c>
      <c r="F358" s="149" t="s">
        <v>682</v>
      </c>
      <c r="H358" s="150">
        <v>3.6</v>
      </c>
      <c r="I358" s="151"/>
      <c r="L358" s="146"/>
      <c r="M358" s="152"/>
      <c r="T358" s="153"/>
      <c r="AT358" s="148" t="s">
        <v>227</v>
      </c>
      <c r="AU358" s="148" t="s">
        <v>81</v>
      </c>
      <c r="AV358" s="12" t="s">
        <v>81</v>
      </c>
      <c r="AW358" s="12" t="s">
        <v>32</v>
      </c>
      <c r="AX358" s="12" t="s">
        <v>79</v>
      </c>
      <c r="AY358" s="148" t="s">
        <v>216</v>
      </c>
    </row>
    <row r="359" spans="2:65" s="11" customFormat="1" ht="22.9" customHeight="1">
      <c r="B359" s="117"/>
      <c r="D359" s="118" t="s">
        <v>70</v>
      </c>
      <c r="E359" s="127" t="s">
        <v>251</v>
      </c>
      <c r="F359" s="127" t="s">
        <v>683</v>
      </c>
      <c r="I359" s="120"/>
      <c r="J359" s="128">
        <f>BK359</f>
        <v>0</v>
      </c>
      <c r="L359" s="117"/>
      <c r="M359" s="122"/>
      <c r="P359" s="123">
        <f>SUM(P360:P368)</f>
        <v>0</v>
      </c>
      <c r="R359" s="123">
        <f>SUM(R360:R368)</f>
        <v>6.842448000000001</v>
      </c>
      <c r="T359" s="124">
        <f>SUM(T360:T368)</f>
        <v>0</v>
      </c>
      <c r="AR359" s="118" t="s">
        <v>79</v>
      </c>
      <c r="AT359" s="125" t="s">
        <v>70</v>
      </c>
      <c r="AU359" s="125" t="s">
        <v>79</v>
      </c>
      <c r="AY359" s="118" t="s">
        <v>216</v>
      </c>
      <c r="BK359" s="126">
        <f>SUM(BK360:BK368)</f>
        <v>0</v>
      </c>
    </row>
    <row r="360" spans="2:65" s="1" customFormat="1" ht="24.2" customHeight="1">
      <c r="B360" s="33"/>
      <c r="C360" s="129" t="s">
        <v>684</v>
      </c>
      <c r="D360" s="129" t="s">
        <v>218</v>
      </c>
      <c r="E360" s="130" t="s">
        <v>685</v>
      </c>
      <c r="F360" s="131" t="s">
        <v>686</v>
      </c>
      <c r="G360" s="132" t="s">
        <v>221</v>
      </c>
      <c r="H360" s="133">
        <v>10.784000000000001</v>
      </c>
      <c r="I360" s="134"/>
      <c r="J360" s="135">
        <f>ROUND(I360*H360,2)</f>
        <v>0</v>
      </c>
      <c r="K360" s="131" t="s">
        <v>222</v>
      </c>
      <c r="L360" s="33"/>
      <c r="M360" s="136" t="s">
        <v>19</v>
      </c>
      <c r="N360" s="137" t="s">
        <v>42</v>
      </c>
      <c r="P360" s="138">
        <f>O360*H360</f>
        <v>0</v>
      </c>
      <c r="Q360" s="138">
        <v>0.15920000000000001</v>
      </c>
      <c r="R360" s="138">
        <f>Q360*H360</f>
        <v>1.7168128000000002</v>
      </c>
      <c r="S360" s="138">
        <v>0</v>
      </c>
      <c r="T360" s="139">
        <f>S360*H360</f>
        <v>0</v>
      </c>
      <c r="AR360" s="140" t="s">
        <v>223</v>
      </c>
      <c r="AT360" s="140" t="s">
        <v>218</v>
      </c>
      <c r="AU360" s="140" t="s">
        <v>81</v>
      </c>
      <c r="AY360" s="18" t="s">
        <v>216</v>
      </c>
      <c r="BE360" s="141">
        <f>IF(N360="základní",J360,0)</f>
        <v>0</v>
      </c>
      <c r="BF360" s="141">
        <f>IF(N360="snížená",J360,0)</f>
        <v>0</v>
      </c>
      <c r="BG360" s="141">
        <f>IF(N360="zákl. přenesená",J360,0)</f>
        <v>0</v>
      </c>
      <c r="BH360" s="141">
        <f>IF(N360="sníž. přenesená",J360,0)</f>
        <v>0</v>
      </c>
      <c r="BI360" s="141">
        <f>IF(N360="nulová",J360,0)</f>
        <v>0</v>
      </c>
      <c r="BJ360" s="18" t="s">
        <v>79</v>
      </c>
      <c r="BK360" s="141">
        <f>ROUND(I360*H360,2)</f>
        <v>0</v>
      </c>
      <c r="BL360" s="18" t="s">
        <v>223</v>
      </c>
      <c r="BM360" s="140" t="s">
        <v>687</v>
      </c>
    </row>
    <row r="361" spans="2:65" s="1" customFormat="1" ht="11.25">
      <c r="B361" s="33"/>
      <c r="D361" s="142" t="s">
        <v>225</v>
      </c>
      <c r="F361" s="143" t="s">
        <v>688</v>
      </c>
      <c r="I361" s="144"/>
      <c r="L361" s="33"/>
      <c r="M361" s="145"/>
      <c r="T361" s="54"/>
      <c r="AT361" s="18" t="s">
        <v>225</v>
      </c>
      <c r="AU361" s="18" t="s">
        <v>81</v>
      </c>
    </row>
    <row r="362" spans="2:65" s="12" customFormat="1" ht="11.25">
      <c r="B362" s="146"/>
      <c r="D362" s="147" t="s">
        <v>227</v>
      </c>
      <c r="E362" s="148" t="s">
        <v>19</v>
      </c>
      <c r="F362" s="149" t="s">
        <v>145</v>
      </c>
      <c r="H362" s="150">
        <v>10.784000000000001</v>
      </c>
      <c r="I362" s="151"/>
      <c r="L362" s="146"/>
      <c r="M362" s="152"/>
      <c r="T362" s="153"/>
      <c r="AT362" s="148" t="s">
        <v>227</v>
      </c>
      <c r="AU362" s="148" t="s">
        <v>81</v>
      </c>
      <c r="AV362" s="12" t="s">
        <v>81</v>
      </c>
      <c r="AW362" s="12" t="s">
        <v>32</v>
      </c>
      <c r="AX362" s="12" t="s">
        <v>79</v>
      </c>
      <c r="AY362" s="148" t="s">
        <v>216</v>
      </c>
    </row>
    <row r="363" spans="2:65" s="1" customFormat="1" ht="24.2" customHeight="1">
      <c r="B363" s="33"/>
      <c r="C363" s="129" t="s">
        <v>689</v>
      </c>
      <c r="D363" s="129" t="s">
        <v>218</v>
      </c>
      <c r="E363" s="130" t="s">
        <v>690</v>
      </c>
      <c r="F363" s="131" t="s">
        <v>691</v>
      </c>
      <c r="G363" s="132" t="s">
        <v>221</v>
      </c>
      <c r="H363" s="133">
        <v>10.784000000000001</v>
      </c>
      <c r="I363" s="134"/>
      <c r="J363" s="135">
        <f>ROUND(I363*H363,2)</f>
        <v>0</v>
      </c>
      <c r="K363" s="131" t="s">
        <v>222</v>
      </c>
      <c r="L363" s="33"/>
      <c r="M363" s="136" t="s">
        <v>19</v>
      </c>
      <c r="N363" s="137" t="s">
        <v>42</v>
      </c>
      <c r="P363" s="138">
        <f>O363*H363</f>
        <v>0</v>
      </c>
      <c r="Q363" s="138">
        <v>0.29160000000000003</v>
      </c>
      <c r="R363" s="138">
        <f>Q363*H363</f>
        <v>3.1446144000000005</v>
      </c>
      <c r="S363" s="138">
        <v>0</v>
      </c>
      <c r="T363" s="139">
        <f>S363*H363</f>
        <v>0</v>
      </c>
      <c r="AR363" s="140" t="s">
        <v>223</v>
      </c>
      <c r="AT363" s="140" t="s">
        <v>218</v>
      </c>
      <c r="AU363" s="140" t="s">
        <v>81</v>
      </c>
      <c r="AY363" s="18" t="s">
        <v>216</v>
      </c>
      <c r="BE363" s="141">
        <f>IF(N363="základní",J363,0)</f>
        <v>0</v>
      </c>
      <c r="BF363" s="141">
        <f>IF(N363="snížená",J363,0)</f>
        <v>0</v>
      </c>
      <c r="BG363" s="141">
        <f>IF(N363="zákl. přenesená",J363,0)</f>
        <v>0</v>
      </c>
      <c r="BH363" s="141">
        <f>IF(N363="sníž. přenesená",J363,0)</f>
        <v>0</v>
      </c>
      <c r="BI363" s="141">
        <f>IF(N363="nulová",J363,0)</f>
        <v>0</v>
      </c>
      <c r="BJ363" s="18" t="s">
        <v>79</v>
      </c>
      <c r="BK363" s="141">
        <f>ROUND(I363*H363,2)</f>
        <v>0</v>
      </c>
      <c r="BL363" s="18" t="s">
        <v>223</v>
      </c>
      <c r="BM363" s="140" t="s">
        <v>692</v>
      </c>
    </row>
    <row r="364" spans="2:65" s="1" customFormat="1" ht="11.25">
      <c r="B364" s="33"/>
      <c r="D364" s="142" t="s">
        <v>225</v>
      </c>
      <c r="F364" s="143" t="s">
        <v>693</v>
      </c>
      <c r="I364" s="144"/>
      <c r="L364" s="33"/>
      <c r="M364" s="145"/>
      <c r="T364" s="54"/>
      <c r="AT364" s="18" t="s">
        <v>225</v>
      </c>
      <c r="AU364" s="18" t="s">
        <v>81</v>
      </c>
    </row>
    <row r="365" spans="2:65" s="12" customFormat="1" ht="11.25">
      <c r="B365" s="146"/>
      <c r="D365" s="147" t="s">
        <v>227</v>
      </c>
      <c r="E365" s="148" t="s">
        <v>19</v>
      </c>
      <c r="F365" s="149" t="s">
        <v>145</v>
      </c>
      <c r="H365" s="150">
        <v>10.784000000000001</v>
      </c>
      <c r="I365" s="151"/>
      <c r="L365" s="146"/>
      <c r="M365" s="152"/>
      <c r="T365" s="153"/>
      <c r="AT365" s="148" t="s">
        <v>227</v>
      </c>
      <c r="AU365" s="148" t="s">
        <v>81</v>
      </c>
      <c r="AV365" s="12" t="s">
        <v>81</v>
      </c>
      <c r="AW365" s="12" t="s">
        <v>32</v>
      </c>
      <c r="AX365" s="12" t="s">
        <v>79</v>
      </c>
      <c r="AY365" s="148" t="s">
        <v>216</v>
      </c>
    </row>
    <row r="366" spans="2:65" s="1" customFormat="1" ht="24.2" customHeight="1">
      <c r="B366" s="33"/>
      <c r="C366" s="129" t="s">
        <v>694</v>
      </c>
      <c r="D366" s="129" t="s">
        <v>218</v>
      </c>
      <c r="E366" s="130" t="s">
        <v>695</v>
      </c>
      <c r="F366" s="131" t="s">
        <v>696</v>
      </c>
      <c r="G366" s="132" t="s">
        <v>221</v>
      </c>
      <c r="H366" s="133">
        <v>10.784000000000001</v>
      </c>
      <c r="I366" s="134"/>
      <c r="J366" s="135">
        <f>ROUND(I366*H366,2)</f>
        <v>0</v>
      </c>
      <c r="K366" s="131" t="s">
        <v>222</v>
      </c>
      <c r="L366" s="33"/>
      <c r="M366" s="136" t="s">
        <v>19</v>
      </c>
      <c r="N366" s="137" t="s">
        <v>42</v>
      </c>
      <c r="P366" s="138">
        <f>O366*H366</f>
        <v>0</v>
      </c>
      <c r="Q366" s="138">
        <v>0.1837</v>
      </c>
      <c r="R366" s="138">
        <f>Q366*H366</f>
        <v>1.9810208000000002</v>
      </c>
      <c r="S366" s="138">
        <v>0</v>
      </c>
      <c r="T366" s="139">
        <f>S366*H366</f>
        <v>0</v>
      </c>
      <c r="AR366" s="140" t="s">
        <v>223</v>
      </c>
      <c r="AT366" s="140" t="s">
        <v>218</v>
      </c>
      <c r="AU366" s="140" t="s">
        <v>81</v>
      </c>
      <c r="AY366" s="18" t="s">
        <v>216</v>
      </c>
      <c r="BE366" s="141">
        <f>IF(N366="základní",J366,0)</f>
        <v>0</v>
      </c>
      <c r="BF366" s="141">
        <f>IF(N366="snížená",J366,0)</f>
        <v>0</v>
      </c>
      <c r="BG366" s="141">
        <f>IF(N366="zákl. přenesená",J366,0)</f>
        <v>0</v>
      </c>
      <c r="BH366" s="141">
        <f>IF(N366="sníž. přenesená",J366,0)</f>
        <v>0</v>
      </c>
      <c r="BI366" s="141">
        <f>IF(N366="nulová",J366,0)</f>
        <v>0</v>
      </c>
      <c r="BJ366" s="18" t="s">
        <v>79</v>
      </c>
      <c r="BK366" s="141">
        <f>ROUND(I366*H366,2)</f>
        <v>0</v>
      </c>
      <c r="BL366" s="18" t="s">
        <v>223</v>
      </c>
      <c r="BM366" s="140" t="s">
        <v>697</v>
      </c>
    </row>
    <row r="367" spans="2:65" s="1" customFormat="1" ht="11.25">
      <c r="B367" s="33"/>
      <c r="D367" s="142" t="s">
        <v>225</v>
      </c>
      <c r="F367" s="143" t="s">
        <v>698</v>
      </c>
      <c r="I367" s="144"/>
      <c r="L367" s="33"/>
      <c r="M367" s="145"/>
      <c r="T367" s="54"/>
      <c r="AT367" s="18" t="s">
        <v>225</v>
      </c>
      <c r="AU367" s="18" t="s">
        <v>81</v>
      </c>
    </row>
    <row r="368" spans="2:65" s="12" customFormat="1" ht="11.25">
      <c r="B368" s="146"/>
      <c r="D368" s="147" t="s">
        <v>227</v>
      </c>
      <c r="E368" s="148" t="s">
        <v>145</v>
      </c>
      <c r="F368" s="149" t="s">
        <v>699</v>
      </c>
      <c r="H368" s="150">
        <v>10.784000000000001</v>
      </c>
      <c r="I368" s="151"/>
      <c r="L368" s="146"/>
      <c r="M368" s="152"/>
      <c r="T368" s="153"/>
      <c r="AT368" s="148" t="s">
        <v>227</v>
      </c>
      <c r="AU368" s="148" t="s">
        <v>81</v>
      </c>
      <c r="AV368" s="12" t="s">
        <v>81</v>
      </c>
      <c r="AW368" s="12" t="s">
        <v>32</v>
      </c>
      <c r="AX368" s="12" t="s">
        <v>79</v>
      </c>
      <c r="AY368" s="148" t="s">
        <v>216</v>
      </c>
    </row>
    <row r="369" spans="2:65" s="11" customFormat="1" ht="22.9" customHeight="1">
      <c r="B369" s="117"/>
      <c r="D369" s="118" t="s">
        <v>70</v>
      </c>
      <c r="E369" s="127" t="s">
        <v>257</v>
      </c>
      <c r="F369" s="127" t="s">
        <v>700</v>
      </c>
      <c r="I369" s="120"/>
      <c r="J369" s="128">
        <f>BK369</f>
        <v>0</v>
      </c>
      <c r="L369" s="117"/>
      <c r="M369" s="122"/>
      <c r="P369" s="123">
        <f>SUM(P370:P497)</f>
        <v>0</v>
      </c>
      <c r="R369" s="123">
        <f>SUM(R370:R497)</f>
        <v>350.72787795999994</v>
      </c>
      <c r="T369" s="124">
        <f>SUM(T370:T497)</f>
        <v>9.3975000000000005E-4</v>
      </c>
      <c r="AR369" s="118" t="s">
        <v>79</v>
      </c>
      <c r="AT369" s="125" t="s">
        <v>70</v>
      </c>
      <c r="AU369" s="125" t="s">
        <v>79</v>
      </c>
      <c r="AY369" s="118" t="s">
        <v>216</v>
      </c>
      <c r="BK369" s="126">
        <f>SUM(BK370:BK497)</f>
        <v>0</v>
      </c>
    </row>
    <row r="370" spans="2:65" s="1" customFormat="1" ht="24.2" customHeight="1">
      <c r="B370" s="33"/>
      <c r="C370" s="129" t="s">
        <v>701</v>
      </c>
      <c r="D370" s="129" t="s">
        <v>218</v>
      </c>
      <c r="E370" s="130" t="s">
        <v>702</v>
      </c>
      <c r="F370" s="131" t="s">
        <v>703</v>
      </c>
      <c r="G370" s="132" t="s">
        <v>221</v>
      </c>
      <c r="H370" s="133">
        <v>268.03800000000001</v>
      </c>
      <c r="I370" s="134"/>
      <c r="J370" s="135">
        <f>ROUND(I370*H370,2)</f>
        <v>0</v>
      </c>
      <c r="K370" s="131" t="s">
        <v>222</v>
      </c>
      <c r="L370" s="33"/>
      <c r="M370" s="136" t="s">
        <v>19</v>
      </c>
      <c r="N370" s="137" t="s">
        <v>42</v>
      </c>
      <c r="P370" s="138">
        <f>O370*H370</f>
        <v>0</v>
      </c>
      <c r="Q370" s="138">
        <v>7.3499999999999998E-3</v>
      </c>
      <c r="R370" s="138">
        <f>Q370*H370</f>
        <v>1.9700793000000001</v>
      </c>
      <c r="S370" s="138">
        <v>0</v>
      </c>
      <c r="T370" s="139">
        <f>S370*H370</f>
        <v>0</v>
      </c>
      <c r="AR370" s="140" t="s">
        <v>223</v>
      </c>
      <c r="AT370" s="140" t="s">
        <v>218</v>
      </c>
      <c r="AU370" s="140" t="s">
        <v>81</v>
      </c>
      <c r="AY370" s="18" t="s">
        <v>216</v>
      </c>
      <c r="BE370" s="141">
        <f>IF(N370="základní",J370,0)</f>
        <v>0</v>
      </c>
      <c r="BF370" s="141">
        <f>IF(N370="snížená",J370,0)</f>
        <v>0</v>
      </c>
      <c r="BG370" s="141">
        <f>IF(N370="zákl. přenesená",J370,0)</f>
        <v>0</v>
      </c>
      <c r="BH370" s="141">
        <f>IF(N370="sníž. přenesená",J370,0)</f>
        <v>0</v>
      </c>
      <c r="BI370" s="141">
        <f>IF(N370="nulová",J370,0)</f>
        <v>0</v>
      </c>
      <c r="BJ370" s="18" t="s">
        <v>79</v>
      </c>
      <c r="BK370" s="141">
        <f>ROUND(I370*H370,2)</f>
        <v>0</v>
      </c>
      <c r="BL370" s="18" t="s">
        <v>223</v>
      </c>
      <c r="BM370" s="140" t="s">
        <v>704</v>
      </c>
    </row>
    <row r="371" spans="2:65" s="1" customFormat="1" ht="11.25">
      <c r="B371" s="33"/>
      <c r="D371" s="142" t="s">
        <v>225</v>
      </c>
      <c r="F371" s="143" t="s">
        <v>705</v>
      </c>
      <c r="I371" s="144"/>
      <c r="L371" s="33"/>
      <c r="M371" s="145"/>
      <c r="T371" s="54"/>
      <c r="AT371" s="18" t="s">
        <v>225</v>
      </c>
      <c r="AU371" s="18" t="s">
        <v>81</v>
      </c>
    </row>
    <row r="372" spans="2:65" s="12" customFormat="1" ht="11.25">
      <c r="B372" s="146"/>
      <c r="D372" s="147" t="s">
        <v>227</v>
      </c>
      <c r="E372" s="148" t="s">
        <v>19</v>
      </c>
      <c r="F372" s="149" t="s">
        <v>706</v>
      </c>
      <c r="H372" s="150">
        <v>268.03800000000001</v>
      </c>
      <c r="I372" s="151"/>
      <c r="L372" s="146"/>
      <c r="M372" s="152"/>
      <c r="T372" s="153"/>
      <c r="AT372" s="148" t="s">
        <v>227</v>
      </c>
      <c r="AU372" s="148" t="s">
        <v>81</v>
      </c>
      <c r="AV372" s="12" t="s">
        <v>81</v>
      </c>
      <c r="AW372" s="12" t="s">
        <v>32</v>
      </c>
      <c r="AX372" s="12" t="s">
        <v>79</v>
      </c>
      <c r="AY372" s="148" t="s">
        <v>216</v>
      </c>
    </row>
    <row r="373" spans="2:65" s="1" customFormat="1" ht="21.75" customHeight="1">
      <c r="B373" s="33"/>
      <c r="C373" s="129" t="s">
        <v>707</v>
      </c>
      <c r="D373" s="129" t="s">
        <v>218</v>
      </c>
      <c r="E373" s="130" t="s">
        <v>708</v>
      </c>
      <c r="F373" s="131" t="s">
        <v>709</v>
      </c>
      <c r="G373" s="132" t="s">
        <v>221</v>
      </c>
      <c r="H373" s="133">
        <v>254.261</v>
      </c>
      <c r="I373" s="134"/>
      <c r="J373" s="135">
        <f>ROUND(I373*H373,2)</f>
        <v>0</v>
      </c>
      <c r="K373" s="131" t="s">
        <v>222</v>
      </c>
      <c r="L373" s="33"/>
      <c r="M373" s="136" t="s">
        <v>19</v>
      </c>
      <c r="N373" s="137" t="s">
        <v>42</v>
      </c>
      <c r="P373" s="138">
        <f>O373*H373</f>
        <v>0</v>
      </c>
      <c r="Q373" s="138">
        <v>4.3800000000000002E-3</v>
      </c>
      <c r="R373" s="138">
        <f>Q373*H373</f>
        <v>1.1136631800000001</v>
      </c>
      <c r="S373" s="138">
        <v>0</v>
      </c>
      <c r="T373" s="139">
        <f>S373*H373</f>
        <v>0</v>
      </c>
      <c r="AR373" s="140" t="s">
        <v>223</v>
      </c>
      <c r="AT373" s="140" t="s">
        <v>218</v>
      </c>
      <c r="AU373" s="140" t="s">
        <v>81</v>
      </c>
      <c r="AY373" s="18" t="s">
        <v>216</v>
      </c>
      <c r="BE373" s="141">
        <f>IF(N373="základní",J373,0)</f>
        <v>0</v>
      </c>
      <c r="BF373" s="141">
        <f>IF(N373="snížená",J373,0)</f>
        <v>0</v>
      </c>
      <c r="BG373" s="141">
        <f>IF(N373="zákl. přenesená",J373,0)</f>
        <v>0</v>
      </c>
      <c r="BH373" s="141">
        <f>IF(N373="sníž. přenesená",J373,0)</f>
        <v>0</v>
      </c>
      <c r="BI373" s="141">
        <f>IF(N373="nulová",J373,0)</f>
        <v>0</v>
      </c>
      <c r="BJ373" s="18" t="s">
        <v>79</v>
      </c>
      <c r="BK373" s="141">
        <f>ROUND(I373*H373,2)</f>
        <v>0</v>
      </c>
      <c r="BL373" s="18" t="s">
        <v>223</v>
      </c>
      <c r="BM373" s="140" t="s">
        <v>710</v>
      </c>
    </row>
    <row r="374" spans="2:65" s="1" customFormat="1" ht="11.25">
      <c r="B374" s="33"/>
      <c r="D374" s="142" t="s">
        <v>225</v>
      </c>
      <c r="F374" s="143" t="s">
        <v>711</v>
      </c>
      <c r="I374" s="144"/>
      <c r="L374" s="33"/>
      <c r="M374" s="145"/>
      <c r="T374" s="54"/>
      <c r="AT374" s="18" t="s">
        <v>225</v>
      </c>
      <c r="AU374" s="18" t="s">
        <v>81</v>
      </c>
    </row>
    <row r="375" spans="2:65" s="12" customFormat="1" ht="11.25">
      <c r="B375" s="146"/>
      <c r="D375" s="147" t="s">
        <v>227</v>
      </c>
      <c r="E375" s="148" t="s">
        <v>19</v>
      </c>
      <c r="F375" s="149" t="s">
        <v>163</v>
      </c>
      <c r="H375" s="150">
        <v>173.85</v>
      </c>
      <c r="I375" s="151"/>
      <c r="L375" s="146"/>
      <c r="M375" s="152"/>
      <c r="T375" s="153"/>
      <c r="AT375" s="148" t="s">
        <v>227</v>
      </c>
      <c r="AU375" s="148" t="s">
        <v>81</v>
      </c>
      <c r="AV375" s="12" t="s">
        <v>81</v>
      </c>
      <c r="AW375" s="12" t="s">
        <v>32</v>
      </c>
      <c r="AX375" s="12" t="s">
        <v>71</v>
      </c>
      <c r="AY375" s="148" t="s">
        <v>216</v>
      </c>
    </row>
    <row r="376" spans="2:65" s="12" customFormat="1" ht="11.25">
      <c r="B376" s="146"/>
      <c r="D376" s="147" t="s">
        <v>227</v>
      </c>
      <c r="E376" s="148" t="s">
        <v>19</v>
      </c>
      <c r="F376" s="149" t="s">
        <v>712</v>
      </c>
      <c r="H376" s="150">
        <v>80.411000000000001</v>
      </c>
      <c r="I376" s="151"/>
      <c r="L376" s="146"/>
      <c r="M376" s="152"/>
      <c r="T376" s="153"/>
      <c r="AT376" s="148" t="s">
        <v>227</v>
      </c>
      <c r="AU376" s="148" t="s">
        <v>81</v>
      </c>
      <c r="AV376" s="12" t="s">
        <v>81</v>
      </c>
      <c r="AW376" s="12" t="s">
        <v>32</v>
      </c>
      <c r="AX376" s="12" t="s">
        <v>71</v>
      </c>
      <c r="AY376" s="148" t="s">
        <v>216</v>
      </c>
    </row>
    <row r="377" spans="2:65" s="15" customFormat="1" ht="11.25">
      <c r="B377" s="167"/>
      <c r="D377" s="147" t="s">
        <v>227</v>
      </c>
      <c r="E377" s="168" t="s">
        <v>19</v>
      </c>
      <c r="F377" s="169" t="s">
        <v>245</v>
      </c>
      <c r="H377" s="170">
        <v>254.261</v>
      </c>
      <c r="I377" s="171"/>
      <c r="L377" s="167"/>
      <c r="M377" s="172"/>
      <c r="T377" s="173"/>
      <c r="AT377" s="168" t="s">
        <v>227</v>
      </c>
      <c r="AU377" s="168" t="s">
        <v>81</v>
      </c>
      <c r="AV377" s="15" t="s">
        <v>223</v>
      </c>
      <c r="AW377" s="15" t="s">
        <v>32</v>
      </c>
      <c r="AX377" s="15" t="s">
        <v>79</v>
      </c>
      <c r="AY377" s="168" t="s">
        <v>216</v>
      </c>
    </row>
    <row r="378" spans="2:65" s="1" customFormat="1" ht="24.2" customHeight="1">
      <c r="B378" s="33"/>
      <c r="C378" s="129" t="s">
        <v>713</v>
      </c>
      <c r="D378" s="129" t="s">
        <v>218</v>
      </c>
      <c r="E378" s="130" t="s">
        <v>714</v>
      </c>
      <c r="F378" s="131" t="s">
        <v>715</v>
      </c>
      <c r="G378" s="132" t="s">
        <v>221</v>
      </c>
      <c r="H378" s="133">
        <v>268.03800000000001</v>
      </c>
      <c r="I378" s="134"/>
      <c r="J378" s="135">
        <f>ROUND(I378*H378,2)</f>
        <v>0</v>
      </c>
      <c r="K378" s="131" t="s">
        <v>222</v>
      </c>
      <c r="L378" s="33"/>
      <c r="M378" s="136" t="s">
        <v>19</v>
      </c>
      <c r="N378" s="137" t="s">
        <v>42</v>
      </c>
      <c r="P378" s="138">
        <f>O378*H378</f>
        <v>0</v>
      </c>
      <c r="Q378" s="138">
        <v>1.54E-2</v>
      </c>
      <c r="R378" s="138">
        <f>Q378*H378</f>
        <v>4.1277851999999999</v>
      </c>
      <c r="S378" s="138">
        <v>0</v>
      </c>
      <c r="T378" s="139">
        <f>S378*H378</f>
        <v>0</v>
      </c>
      <c r="AR378" s="140" t="s">
        <v>223</v>
      </c>
      <c r="AT378" s="140" t="s">
        <v>218</v>
      </c>
      <c r="AU378" s="140" t="s">
        <v>81</v>
      </c>
      <c r="AY378" s="18" t="s">
        <v>216</v>
      </c>
      <c r="BE378" s="141">
        <f>IF(N378="základní",J378,0)</f>
        <v>0</v>
      </c>
      <c r="BF378" s="141">
        <f>IF(N378="snížená",J378,0)</f>
        <v>0</v>
      </c>
      <c r="BG378" s="141">
        <f>IF(N378="zákl. přenesená",J378,0)</f>
        <v>0</v>
      </c>
      <c r="BH378" s="141">
        <f>IF(N378="sníž. přenesená",J378,0)</f>
        <v>0</v>
      </c>
      <c r="BI378" s="141">
        <f>IF(N378="nulová",J378,0)</f>
        <v>0</v>
      </c>
      <c r="BJ378" s="18" t="s">
        <v>79</v>
      </c>
      <c r="BK378" s="141">
        <f>ROUND(I378*H378,2)</f>
        <v>0</v>
      </c>
      <c r="BL378" s="18" t="s">
        <v>223</v>
      </c>
      <c r="BM378" s="140" t="s">
        <v>716</v>
      </c>
    </row>
    <row r="379" spans="2:65" s="1" customFormat="1" ht="11.25">
      <c r="B379" s="33"/>
      <c r="D379" s="142" t="s">
        <v>225</v>
      </c>
      <c r="F379" s="143" t="s">
        <v>717</v>
      </c>
      <c r="I379" s="144"/>
      <c r="L379" s="33"/>
      <c r="M379" s="145"/>
      <c r="T379" s="54"/>
      <c r="AT379" s="18" t="s">
        <v>225</v>
      </c>
      <c r="AU379" s="18" t="s">
        <v>81</v>
      </c>
    </row>
    <row r="380" spans="2:65" s="12" customFormat="1" ht="11.25">
      <c r="B380" s="146"/>
      <c r="D380" s="147" t="s">
        <v>227</v>
      </c>
      <c r="E380" s="148" t="s">
        <v>19</v>
      </c>
      <c r="F380" s="149" t="s">
        <v>718</v>
      </c>
      <c r="H380" s="150">
        <v>231.17500000000001</v>
      </c>
      <c r="I380" s="151"/>
      <c r="L380" s="146"/>
      <c r="M380" s="152"/>
      <c r="T380" s="153"/>
      <c r="AT380" s="148" t="s">
        <v>227</v>
      </c>
      <c r="AU380" s="148" t="s">
        <v>81</v>
      </c>
      <c r="AV380" s="12" t="s">
        <v>81</v>
      </c>
      <c r="AW380" s="12" t="s">
        <v>32</v>
      </c>
      <c r="AX380" s="12" t="s">
        <v>71</v>
      </c>
      <c r="AY380" s="148" t="s">
        <v>216</v>
      </c>
    </row>
    <row r="381" spans="2:65" s="12" customFormat="1" ht="11.25">
      <c r="B381" s="146"/>
      <c r="D381" s="147" t="s">
        <v>227</v>
      </c>
      <c r="E381" s="148" t="s">
        <v>19</v>
      </c>
      <c r="F381" s="149" t="s">
        <v>719</v>
      </c>
      <c r="H381" s="150">
        <v>36.863</v>
      </c>
      <c r="I381" s="151"/>
      <c r="L381" s="146"/>
      <c r="M381" s="152"/>
      <c r="T381" s="153"/>
      <c r="AT381" s="148" t="s">
        <v>227</v>
      </c>
      <c r="AU381" s="148" t="s">
        <v>81</v>
      </c>
      <c r="AV381" s="12" t="s">
        <v>81</v>
      </c>
      <c r="AW381" s="12" t="s">
        <v>32</v>
      </c>
      <c r="AX381" s="12" t="s">
        <v>71</v>
      </c>
      <c r="AY381" s="148" t="s">
        <v>216</v>
      </c>
    </row>
    <row r="382" spans="2:65" s="15" customFormat="1" ht="11.25">
      <c r="B382" s="167"/>
      <c r="D382" s="147" t="s">
        <v>227</v>
      </c>
      <c r="E382" s="168" t="s">
        <v>157</v>
      </c>
      <c r="F382" s="169" t="s">
        <v>245</v>
      </c>
      <c r="H382" s="170">
        <v>268.03800000000001</v>
      </c>
      <c r="I382" s="171"/>
      <c r="L382" s="167"/>
      <c r="M382" s="172"/>
      <c r="T382" s="173"/>
      <c r="AT382" s="168" t="s">
        <v>227</v>
      </c>
      <c r="AU382" s="168" t="s">
        <v>81</v>
      </c>
      <c r="AV382" s="15" t="s">
        <v>223</v>
      </c>
      <c r="AW382" s="15" t="s">
        <v>32</v>
      </c>
      <c r="AX382" s="15" t="s">
        <v>79</v>
      </c>
      <c r="AY382" s="168" t="s">
        <v>216</v>
      </c>
    </row>
    <row r="383" spans="2:65" s="1" customFormat="1" ht="24.2" customHeight="1">
      <c r="B383" s="33"/>
      <c r="C383" s="129" t="s">
        <v>720</v>
      </c>
      <c r="D383" s="129" t="s">
        <v>218</v>
      </c>
      <c r="E383" s="130" t="s">
        <v>721</v>
      </c>
      <c r="F383" s="131" t="s">
        <v>722</v>
      </c>
      <c r="G383" s="132" t="s">
        <v>221</v>
      </c>
      <c r="H383" s="133">
        <v>173.85</v>
      </c>
      <c r="I383" s="134"/>
      <c r="J383" s="135">
        <f>ROUND(I383*H383,2)</f>
        <v>0</v>
      </c>
      <c r="K383" s="131" t="s">
        <v>19</v>
      </c>
      <c r="L383" s="33"/>
      <c r="M383" s="136" t="s">
        <v>19</v>
      </c>
      <c r="N383" s="137" t="s">
        <v>42</v>
      </c>
      <c r="P383" s="138">
        <f>O383*H383</f>
        <v>0</v>
      </c>
      <c r="Q383" s="138">
        <v>3.0000000000000001E-3</v>
      </c>
      <c r="R383" s="138">
        <f>Q383*H383</f>
        <v>0.52154999999999996</v>
      </c>
      <c r="S383" s="138">
        <v>0</v>
      </c>
      <c r="T383" s="139">
        <f>S383*H383</f>
        <v>0</v>
      </c>
      <c r="AR383" s="140" t="s">
        <v>223</v>
      </c>
      <c r="AT383" s="140" t="s">
        <v>218</v>
      </c>
      <c r="AU383" s="140" t="s">
        <v>81</v>
      </c>
      <c r="AY383" s="18" t="s">
        <v>216</v>
      </c>
      <c r="BE383" s="141">
        <f>IF(N383="základní",J383,0)</f>
        <v>0</v>
      </c>
      <c r="BF383" s="141">
        <f>IF(N383="snížená",J383,0)</f>
        <v>0</v>
      </c>
      <c r="BG383" s="141">
        <f>IF(N383="zákl. přenesená",J383,0)</f>
        <v>0</v>
      </c>
      <c r="BH383" s="141">
        <f>IF(N383="sníž. přenesená",J383,0)</f>
        <v>0</v>
      </c>
      <c r="BI383" s="141">
        <f>IF(N383="nulová",J383,0)</f>
        <v>0</v>
      </c>
      <c r="BJ383" s="18" t="s">
        <v>79</v>
      </c>
      <c r="BK383" s="141">
        <f>ROUND(I383*H383,2)</f>
        <v>0</v>
      </c>
      <c r="BL383" s="18" t="s">
        <v>223</v>
      </c>
      <c r="BM383" s="140" t="s">
        <v>723</v>
      </c>
    </row>
    <row r="384" spans="2:65" s="12" customFormat="1" ht="11.25">
      <c r="B384" s="146"/>
      <c r="D384" s="147" t="s">
        <v>227</v>
      </c>
      <c r="E384" s="148" t="s">
        <v>19</v>
      </c>
      <c r="F384" s="149" t="s">
        <v>163</v>
      </c>
      <c r="H384" s="150">
        <v>173.85</v>
      </c>
      <c r="I384" s="151"/>
      <c r="L384" s="146"/>
      <c r="M384" s="152"/>
      <c r="T384" s="153"/>
      <c r="AT384" s="148" t="s">
        <v>227</v>
      </c>
      <c r="AU384" s="148" t="s">
        <v>81</v>
      </c>
      <c r="AV384" s="12" t="s">
        <v>81</v>
      </c>
      <c r="AW384" s="12" t="s">
        <v>32</v>
      </c>
      <c r="AX384" s="12" t="s">
        <v>79</v>
      </c>
      <c r="AY384" s="148" t="s">
        <v>216</v>
      </c>
    </row>
    <row r="385" spans="2:65" s="1" customFormat="1" ht="24.2" customHeight="1">
      <c r="B385" s="33"/>
      <c r="C385" s="129" t="s">
        <v>724</v>
      </c>
      <c r="D385" s="129" t="s">
        <v>218</v>
      </c>
      <c r="E385" s="130" t="s">
        <v>725</v>
      </c>
      <c r="F385" s="131" t="s">
        <v>726</v>
      </c>
      <c r="G385" s="132" t="s">
        <v>221</v>
      </c>
      <c r="H385" s="133">
        <v>804.11400000000003</v>
      </c>
      <c r="I385" s="134"/>
      <c r="J385" s="135">
        <f>ROUND(I385*H385,2)</f>
        <v>0</v>
      </c>
      <c r="K385" s="131" t="s">
        <v>222</v>
      </c>
      <c r="L385" s="33"/>
      <c r="M385" s="136" t="s">
        <v>19</v>
      </c>
      <c r="N385" s="137" t="s">
        <v>42</v>
      </c>
      <c r="P385" s="138">
        <f>O385*H385</f>
        <v>0</v>
      </c>
      <c r="Q385" s="138">
        <v>7.9000000000000008E-3</v>
      </c>
      <c r="R385" s="138">
        <f>Q385*H385</f>
        <v>6.3525006000000008</v>
      </c>
      <c r="S385" s="138">
        <v>0</v>
      </c>
      <c r="T385" s="139">
        <f>S385*H385</f>
        <v>0</v>
      </c>
      <c r="AR385" s="140" t="s">
        <v>223</v>
      </c>
      <c r="AT385" s="140" t="s">
        <v>218</v>
      </c>
      <c r="AU385" s="140" t="s">
        <v>81</v>
      </c>
      <c r="AY385" s="18" t="s">
        <v>216</v>
      </c>
      <c r="BE385" s="141">
        <f>IF(N385="základní",J385,0)</f>
        <v>0</v>
      </c>
      <c r="BF385" s="141">
        <f>IF(N385="snížená",J385,0)</f>
        <v>0</v>
      </c>
      <c r="BG385" s="141">
        <f>IF(N385="zákl. přenesená",J385,0)</f>
        <v>0</v>
      </c>
      <c r="BH385" s="141">
        <f>IF(N385="sníž. přenesená",J385,0)</f>
        <v>0</v>
      </c>
      <c r="BI385" s="141">
        <f>IF(N385="nulová",J385,0)</f>
        <v>0</v>
      </c>
      <c r="BJ385" s="18" t="s">
        <v>79</v>
      </c>
      <c r="BK385" s="141">
        <f>ROUND(I385*H385,2)</f>
        <v>0</v>
      </c>
      <c r="BL385" s="18" t="s">
        <v>223</v>
      </c>
      <c r="BM385" s="140" t="s">
        <v>727</v>
      </c>
    </row>
    <row r="386" spans="2:65" s="1" customFormat="1" ht="11.25">
      <c r="B386" s="33"/>
      <c r="D386" s="142" t="s">
        <v>225</v>
      </c>
      <c r="F386" s="143" t="s">
        <v>728</v>
      </c>
      <c r="I386" s="144"/>
      <c r="L386" s="33"/>
      <c r="M386" s="145"/>
      <c r="T386" s="54"/>
      <c r="AT386" s="18" t="s">
        <v>225</v>
      </c>
      <c r="AU386" s="18" t="s">
        <v>81</v>
      </c>
    </row>
    <row r="387" spans="2:65" s="12" customFormat="1" ht="11.25">
      <c r="B387" s="146"/>
      <c r="D387" s="147" t="s">
        <v>227</v>
      </c>
      <c r="E387" s="148" t="s">
        <v>19</v>
      </c>
      <c r="F387" s="149" t="s">
        <v>729</v>
      </c>
      <c r="H387" s="150">
        <v>804.11400000000003</v>
      </c>
      <c r="I387" s="151"/>
      <c r="L387" s="146"/>
      <c r="M387" s="152"/>
      <c r="T387" s="153"/>
      <c r="AT387" s="148" t="s">
        <v>227</v>
      </c>
      <c r="AU387" s="148" t="s">
        <v>81</v>
      </c>
      <c r="AV387" s="12" t="s">
        <v>81</v>
      </c>
      <c r="AW387" s="12" t="s">
        <v>32</v>
      </c>
      <c r="AX387" s="12" t="s">
        <v>79</v>
      </c>
      <c r="AY387" s="148" t="s">
        <v>216</v>
      </c>
    </row>
    <row r="388" spans="2:65" s="1" customFormat="1" ht="24.2" customHeight="1">
      <c r="B388" s="33"/>
      <c r="C388" s="129" t="s">
        <v>730</v>
      </c>
      <c r="D388" s="129" t="s">
        <v>218</v>
      </c>
      <c r="E388" s="130" t="s">
        <v>731</v>
      </c>
      <c r="F388" s="131" t="s">
        <v>732</v>
      </c>
      <c r="G388" s="132" t="s">
        <v>221</v>
      </c>
      <c r="H388" s="133">
        <v>268.03800000000001</v>
      </c>
      <c r="I388" s="134"/>
      <c r="J388" s="135">
        <f>ROUND(I388*H388,2)</f>
        <v>0</v>
      </c>
      <c r="K388" s="131" t="s">
        <v>19</v>
      </c>
      <c r="L388" s="33"/>
      <c r="M388" s="136" t="s">
        <v>19</v>
      </c>
      <c r="N388" s="137" t="s">
        <v>42</v>
      </c>
      <c r="P388" s="138">
        <f>O388*H388</f>
        <v>0</v>
      </c>
      <c r="Q388" s="138">
        <v>3.0000000000000001E-3</v>
      </c>
      <c r="R388" s="138">
        <f>Q388*H388</f>
        <v>0.804114</v>
      </c>
      <c r="S388" s="138">
        <v>0</v>
      </c>
      <c r="T388" s="139">
        <f>S388*H388</f>
        <v>0</v>
      </c>
      <c r="AR388" s="140" t="s">
        <v>223</v>
      </c>
      <c r="AT388" s="140" t="s">
        <v>218</v>
      </c>
      <c r="AU388" s="140" t="s">
        <v>81</v>
      </c>
      <c r="AY388" s="18" t="s">
        <v>216</v>
      </c>
      <c r="BE388" s="141">
        <f>IF(N388="základní",J388,0)</f>
        <v>0</v>
      </c>
      <c r="BF388" s="141">
        <f>IF(N388="snížená",J388,0)</f>
        <v>0</v>
      </c>
      <c r="BG388" s="141">
        <f>IF(N388="zákl. přenesená",J388,0)</f>
        <v>0</v>
      </c>
      <c r="BH388" s="141">
        <f>IF(N388="sníž. přenesená",J388,0)</f>
        <v>0</v>
      </c>
      <c r="BI388" s="141">
        <f>IF(N388="nulová",J388,0)</f>
        <v>0</v>
      </c>
      <c r="BJ388" s="18" t="s">
        <v>79</v>
      </c>
      <c r="BK388" s="141">
        <f>ROUND(I388*H388,2)</f>
        <v>0</v>
      </c>
      <c r="BL388" s="18" t="s">
        <v>223</v>
      </c>
      <c r="BM388" s="140" t="s">
        <v>733</v>
      </c>
    </row>
    <row r="389" spans="2:65" s="12" customFormat="1" ht="11.25">
      <c r="B389" s="146"/>
      <c r="D389" s="147" t="s">
        <v>227</v>
      </c>
      <c r="E389" s="148" t="s">
        <v>19</v>
      </c>
      <c r="F389" s="149" t="s">
        <v>157</v>
      </c>
      <c r="H389" s="150">
        <v>268.03800000000001</v>
      </c>
      <c r="I389" s="151"/>
      <c r="L389" s="146"/>
      <c r="M389" s="152"/>
      <c r="T389" s="153"/>
      <c r="AT389" s="148" t="s">
        <v>227</v>
      </c>
      <c r="AU389" s="148" t="s">
        <v>81</v>
      </c>
      <c r="AV389" s="12" t="s">
        <v>81</v>
      </c>
      <c r="AW389" s="12" t="s">
        <v>32</v>
      </c>
      <c r="AX389" s="12" t="s">
        <v>79</v>
      </c>
      <c r="AY389" s="148" t="s">
        <v>216</v>
      </c>
    </row>
    <row r="390" spans="2:65" s="1" customFormat="1" ht="24.2" customHeight="1">
      <c r="B390" s="33"/>
      <c r="C390" s="129" t="s">
        <v>734</v>
      </c>
      <c r="D390" s="129" t="s">
        <v>218</v>
      </c>
      <c r="E390" s="130" t="s">
        <v>735</v>
      </c>
      <c r="F390" s="131" t="s">
        <v>736</v>
      </c>
      <c r="G390" s="132" t="s">
        <v>221</v>
      </c>
      <c r="H390" s="133">
        <v>173.85</v>
      </c>
      <c r="I390" s="134"/>
      <c r="J390" s="135">
        <f>ROUND(I390*H390,2)</f>
        <v>0</v>
      </c>
      <c r="K390" s="131" t="s">
        <v>222</v>
      </c>
      <c r="L390" s="33"/>
      <c r="M390" s="136" t="s">
        <v>19</v>
      </c>
      <c r="N390" s="137" t="s">
        <v>42</v>
      </c>
      <c r="P390" s="138">
        <f>O390*H390</f>
        <v>0</v>
      </c>
      <c r="Q390" s="138">
        <v>2.8199999999999999E-2</v>
      </c>
      <c r="R390" s="138">
        <f>Q390*H390</f>
        <v>4.9025699999999999</v>
      </c>
      <c r="S390" s="138">
        <v>0</v>
      </c>
      <c r="T390" s="139">
        <f>S390*H390</f>
        <v>0</v>
      </c>
      <c r="AR390" s="140" t="s">
        <v>223</v>
      </c>
      <c r="AT390" s="140" t="s">
        <v>218</v>
      </c>
      <c r="AU390" s="140" t="s">
        <v>81</v>
      </c>
      <c r="AY390" s="18" t="s">
        <v>216</v>
      </c>
      <c r="BE390" s="141">
        <f>IF(N390="základní",J390,0)</f>
        <v>0</v>
      </c>
      <c r="BF390" s="141">
        <f>IF(N390="snížená",J390,0)</f>
        <v>0</v>
      </c>
      <c r="BG390" s="141">
        <f>IF(N390="zákl. přenesená",J390,0)</f>
        <v>0</v>
      </c>
      <c r="BH390" s="141">
        <f>IF(N390="sníž. přenesená",J390,0)</f>
        <v>0</v>
      </c>
      <c r="BI390" s="141">
        <f>IF(N390="nulová",J390,0)</f>
        <v>0</v>
      </c>
      <c r="BJ390" s="18" t="s">
        <v>79</v>
      </c>
      <c r="BK390" s="141">
        <f>ROUND(I390*H390,2)</f>
        <v>0</v>
      </c>
      <c r="BL390" s="18" t="s">
        <v>223</v>
      </c>
      <c r="BM390" s="140" t="s">
        <v>737</v>
      </c>
    </row>
    <row r="391" spans="2:65" s="1" customFormat="1" ht="11.25">
      <c r="B391" s="33"/>
      <c r="D391" s="142" t="s">
        <v>225</v>
      </c>
      <c r="F391" s="143" t="s">
        <v>738</v>
      </c>
      <c r="I391" s="144"/>
      <c r="L391" s="33"/>
      <c r="M391" s="145"/>
      <c r="T391" s="54"/>
      <c r="AT391" s="18" t="s">
        <v>225</v>
      </c>
      <c r="AU391" s="18" t="s">
        <v>81</v>
      </c>
    </row>
    <row r="392" spans="2:65" s="12" customFormat="1" ht="11.25">
      <c r="B392" s="146"/>
      <c r="D392" s="147" t="s">
        <v>227</v>
      </c>
      <c r="E392" s="148" t="s">
        <v>19</v>
      </c>
      <c r="F392" s="149" t="s">
        <v>739</v>
      </c>
      <c r="H392" s="150">
        <v>173.85</v>
      </c>
      <c r="I392" s="151"/>
      <c r="L392" s="146"/>
      <c r="M392" s="152"/>
      <c r="T392" s="153"/>
      <c r="AT392" s="148" t="s">
        <v>227</v>
      </c>
      <c r="AU392" s="148" t="s">
        <v>81</v>
      </c>
      <c r="AV392" s="12" t="s">
        <v>81</v>
      </c>
      <c r="AW392" s="12" t="s">
        <v>32</v>
      </c>
      <c r="AX392" s="12" t="s">
        <v>71</v>
      </c>
      <c r="AY392" s="148" t="s">
        <v>216</v>
      </c>
    </row>
    <row r="393" spans="2:65" s="15" customFormat="1" ht="11.25">
      <c r="B393" s="167"/>
      <c r="D393" s="147" t="s">
        <v>227</v>
      </c>
      <c r="E393" s="168" t="s">
        <v>163</v>
      </c>
      <c r="F393" s="169" t="s">
        <v>245</v>
      </c>
      <c r="H393" s="170">
        <v>173.85</v>
      </c>
      <c r="I393" s="171"/>
      <c r="L393" s="167"/>
      <c r="M393" s="172"/>
      <c r="T393" s="173"/>
      <c r="AT393" s="168" t="s">
        <v>227</v>
      </c>
      <c r="AU393" s="168" t="s">
        <v>81</v>
      </c>
      <c r="AV393" s="15" t="s">
        <v>223</v>
      </c>
      <c r="AW393" s="15" t="s">
        <v>32</v>
      </c>
      <c r="AX393" s="15" t="s">
        <v>79</v>
      </c>
      <c r="AY393" s="168" t="s">
        <v>216</v>
      </c>
    </row>
    <row r="394" spans="2:65" s="1" customFormat="1" ht="24.2" customHeight="1">
      <c r="B394" s="33"/>
      <c r="C394" s="129" t="s">
        <v>740</v>
      </c>
      <c r="D394" s="129" t="s">
        <v>218</v>
      </c>
      <c r="E394" s="130" t="s">
        <v>741</v>
      </c>
      <c r="F394" s="131" t="s">
        <v>742</v>
      </c>
      <c r="G394" s="132" t="s">
        <v>221</v>
      </c>
      <c r="H394" s="133">
        <v>96.36</v>
      </c>
      <c r="I394" s="134"/>
      <c r="J394" s="135">
        <f>ROUND(I394*H394,2)</f>
        <v>0</v>
      </c>
      <c r="K394" s="131" t="s">
        <v>19</v>
      </c>
      <c r="L394" s="33"/>
      <c r="M394" s="136" t="s">
        <v>19</v>
      </c>
      <c r="N394" s="137" t="s">
        <v>42</v>
      </c>
      <c r="P394" s="138">
        <f>O394*H394</f>
        <v>0</v>
      </c>
      <c r="Q394" s="138">
        <v>8.0000000000000002E-3</v>
      </c>
      <c r="R394" s="138">
        <f>Q394*H394</f>
        <v>0.77088000000000001</v>
      </c>
      <c r="S394" s="138">
        <v>0</v>
      </c>
      <c r="T394" s="139">
        <f>S394*H394</f>
        <v>0</v>
      </c>
      <c r="AR394" s="140" t="s">
        <v>223</v>
      </c>
      <c r="AT394" s="140" t="s">
        <v>218</v>
      </c>
      <c r="AU394" s="140" t="s">
        <v>81</v>
      </c>
      <c r="AY394" s="18" t="s">
        <v>216</v>
      </c>
      <c r="BE394" s="141">
        <f>IF(N394="základní",J394,0)</f>
        <v>0</v>
      </c>
      <c r="BF394" s="141">
        <f>IF(N394="snížená",J394,0)</f>
        <v>0</v>
      </c>
      <c r="BG394" s="141">
        <f>IF(N394="zákl. přenesená",J394,0)</f>
        <v>0</v>
      </c>
      <c r="BH394" s="141">
        <f>IF(N394="sníž. přenesená",J394,0)</f>
        <v>0</v>
      </c>
      <c r="BI394" s="141">
        <f>IF(N394="nulová",J394,0)</f>
        <v>0</v>
      </c>
      <c r="BJ394" s="18" t="s">
        <v>79</v>
      </c>
      <c r="BK394" s="141">
        <f>ROUND(I394*H394,2)</f>
        <v>0</v>
      </c>
      <c r="BL394" s="18" t="s">
        <v>223</v>
      </c>
      <c r="BM394" s="140" t="s">
        <v>743</v>
      </c>
    </row>
    <row r="395" spans="2:65" s="12" customFormat="1" ht="11.25">
      <c r="B395" s="146"/>
      <c r="D395" s="147" t="s">
        <v>227</v>
      </c>
      <c r="E395" s="148" t="s">
        <v>19</v>
      </c>
      <c r="F395" s="149" t="s">
        <v>744</v>
      </c>
      <c r="H395" s="150">
        <v>96.36</v>
      </c>
      <c r="I395" s="151"/>
      <c r="L395" s="146"/>
      <c r="M395" s="152"/>
      <c r="T395" s="153"/>
      <c r="AT395" s="148" t="s">
        <v>227</v>
      </c>
      <c r="AU395" s="148" t="s">
        <v>81</v>
      </c>
      <c r="AV395" s="12" t="s">
        <v>81</v>
      </c>
      <c r="AW395" s="12" t="s">
        <v>32</v>
      </c>
      <c r="AX395" s="12" t="s">
        <v>79</v>
      </c>
      <c r="AY395" s="148" t="s">
        <v>216</v>
      </c>
    </row>
    <row r="396" spans="2:65" s="1" customFormat="1" ht="24.2" customHeight="1">
      <c r="B396" s="33"/>
      <c r="C396" s="129" t="s">
        <v>745</v>
      </c>
      <c r="D396" s="129" t="s">
        <v>218</v>
      </c>
      <c r="E396" s="130" t="s">
        <v>746</v>
      </c>
      <c r="F396" s="131" t="s">
        <v>747</v>
      </c>
      <c r="G396" s="132" t="s">
        <v>221</v>
      </c>
      <c r="H396" s="133">
        <v>1638.0530000000001</v>
      </c>
      <c r="I396" s="134"/>
      <c r="J396" s="135">
        <f>ROUND(I396*H396,2)</f>
        <v>0</v>
      </c>
      <c r="K396" s="131" t="s">
        <v>222</v>
      </c>
      <c r="L396" s="33"/>
      <c r="M396" s="136" t="s">
        <v>19</v>
      </c>
      <c r="N396" s="137" t="s">
        <v>42</v>
      </c>
      <c r="P396" s="138">
        <f>O396*H396</f>
        <v>0</v>
      </c>
      <c r="Q396" s="138">
        <v>7.3499999999999998E-3</v>
      </c>
      <c r="R396" s="138">
        <f>Q396*H396</f>
        <v>12.03968955</v>
      </c>
      <c r="S396" s="138">
        <v>0</v>
      </c>
      <c r="T396" s="139">
        <f>S396*H396</f>
        <v>0</v>
      </c>
      <c r="AR396" s="140" t="s">
        <v>223</v>
      </c>
      <c r="AT396" s="140" t="s">
        <v>218</v>
      </c>
      <c r="AU396" s="140" t="s">
        <v>81</v>
      </c>
      <c r="AY396" s="18" t="s">
        <v>216</v>
      </c>
      <c r="BE396" s="141">
        <f>IF(N396="základní",J396,0)</f>
        <v>0</v>
      </c>
      <c r="BF396" s="141">
        <f>IF(N396="snížená",J396,0)</f>
        <v>0</v>
      </c>
      <c r="BG396" s="141">
        <f>IF(N396="zákl. přenesená",J396,0)</f>
        <v>0</v>
      </c>
      <c r="BH396" s="141">
        <f>IF(N396="sníž. přenesená",J396,0)</f>
        <v>0</v>
      </c>
      <c r="BI396" s="141">
        <f>IF(N396="nulová",J396,0)</f>
        <v>0</v>
      </c>
      <c r="BJ396" s="18" t="s">
        <v>79</v>
      </c>
      <c r="BK396" s="141">
        <f>ROUND(I396*H396,2)</f>
        <v>0</v>
      </c>
      <c r="BL396" s="18" t="s">
        <v>223</v>
      </c>
      <c r="BM396" s="140" t="s">
        <v>748</v>
      </c>
    </row>
    <row r="397" spans="2:65" s="1" customFormat="1" ht="11.25">
      <c r="B397" s="33"/>
      <c r="D397" s="142" t="s">
        <v>225</v>
      </c>
      <c r="F397" s="143" t="s">
        <v>749</v>
      </c>
      <c r="I397" s="144"/>
      <c r="L397" s="33"/>
      <c r="M397" s="145"/>
      <c r="T397" s="54"/>
      <c r="AT397" s="18" t="s">
        <v>225</v>
      </c>
      <c r="AU397" s="18" t="s">
        <v>81</v>
      </c>
    </row>
    <row r="398" spans="2:65" s="12" customFormat="1" ht="11.25">
      <c r="B398" s="146"/>
      <c r="D398" s="147" t="s">
        <v>227</v>
      </c>
      <c r="E398" s="148" t="s">
        <v>19</v>
      </c>
      <c r="F398" s="149" t="s">
        <v>160</v>
      </c>
      <c r="H398" s="150">
        <v>1405.943</v>
      </c>
      <c r="I398" s="151"/>
      <c r="L398" s="146"/>
      <c r="M398" s="152"/>
      <c r="T398" s="153"/>
      <c r="AT398" s="148" t="s">
        <v>227</v>
      </c>
      <c r="AU398" s="148" t="s">
        <v>81</v>
      </c>
      <c r="AV398" s="12" t="s">
        <v>81</v>
      </c>
      <c r="AW398" s="12" t="s">
        <v>32</v>
      </c>
      <c r="AX398" s="12" t="s">
        <v>71</v>
      </c>
      <c r="AY398" s="148" t="s">
        <v>216</v>
      </c>
    </row>
    <row r="399" spans="2:65" s="12" customFormat="1" ht="11.25">
      <c r="B399" s="146"/>
      <c r="D399" s="147" t="s">
        <v>227</v>
      </c>
      <c r="E399" s="148" t="s">
        <v>19</v>
      </c>
      <c r="F399" s="149" t="s">
        <v>148</v>
      </c>
      <c r="H399" s="150">
        <v>232.11</v>
      </c>
      <c r="I399" s="151"/>
      <c r="L399" s="146"/>
      <c r="M399" s="152"/>
      <c r="T399" s="153"/>
      <c r="AT399" s="148" t="s">
        <v>227</v>
      </c>
      <c r="AU399" s="148" t="s">
        <v>81</v>
      </c>
      <c r="AV399" s="12" t="s">
        <v>81</v>
      </c>
      <c r="AW399" s="12" t="s">
        <v>32</v>
      </c>
      <c r="AX399" s="12" t="s">
        <v>71</v>
      </c>
      <c r="AY399" s="148" t="s">
        <v>216</v>
      </c>
    </row>
    <row r="400" spans="2:65" s="15" customFormat="1" ht="11.25">
      <c r="B400" s="167"/>
      <c r="D400" s="147" t="s">
        <v>227</v>
      </c>
      <c r="E400" s="168" t="s">
        <v>19</v>
      </c>
      <c r="F400" s="169" t="s">
        <v>245</v>
      </c>
      <c r="H400" s="170">
        <v>1638.0530000000001</v>
      </c>
      <c r="I400" s="171"/>
      <c r="L400" s="167"/>
      <c r="M400" s="172"/>
      <c r="T400" s="173"/>
      <c r="AT400" s="168" t="s">
        <v>227</v>
      </c>
      <c r="AU400" s="168" t="s">
        <v>81</v>
      </c>
      <c r="AV400" s="15" t="s">
        <v>223</v>
      </c>
      <c r="AW400" s="15" t="s">
        <v>32</v>
      </c>
      <c r="AX400" s="15" t="s">
        <v>79</v>
      </c>
      <c r="AY400" s="168" t="s">
        <v>216</v>
      </c>
    </row>
    <row r="401" spans="2:65" s="1" customFormat="1" ht="21.75" customHeight="1">
      <c r="B401" s="33"/>
      <c r="C401" s="129" t="s">
        <v>750</v>
      </c>
      <c r="D401" s="129" t="s">
        <v>218</v>
      </c>
      <c r="E401" s="130" t="s">
        <v>751</v>
      </c>
      <c r="F401" s="131" t="s">
        <v>752</v>
      </c>
      <c r="G401" s="132" t="s">
        <v>221</v>
      </c>
      <c r="H401" s="133">
        <v>421.78300000000002</v>
      </c>
      <c r="I401" s="134"/>
      <c r="J401" s="135">
        <f>ROUND(I401*H401,2)</f>
        <v>0</v>
      </c>
      <c r="K401" s="131" t="s">
        <v>222</v>
      </c>
      <c r="L401" s="33"/>
      <c r="M401" s="136" t="s">
        <v>19</v>
      </c>
      <c r="N401" s="137" t="s">
        <v>42</v>
      </c>
      <c r="P401" s="138">
        <f>O401*H401</f>
        <v>0</v>
      </c>
      <c r="Q401" s="138">
        <v>4.3800000000000002E-3</v>
      </c>
      <c r="R401" s="138">
        <f>Q401*H401</f>
        <v>1.8474095400000001</v>
      </c>
      <c r="S401" s="138">
        <v>0</v>
      </c>
      <c r="T401" s="139">
        <f>S401*H401</f>
        <v>0</v>
      </c>
      <c r="AR401" s="140" t="s">
        <v>223</v>
      </c>
      <c r="AT401" s="140" t="s">
        <v>218</v>
      </c>
      <c r="AU401" s="140" t="s">
        <v>81</v>
      </c>
      <c r="AY401" s="18" t="s">
        <v>216</v>
      </c>
      <c r="BE401" s="141">
        <f>IF(N401="základní",J401,0)</f>
        <v>0</v>
      </c>
      <c r="BF401" s="141">
        <f>IF(N401="snížená",J401,0)</f>
        <v>0</v>
      </c>
      <c r="BG401" s="141">
        <f>IF(N401="zákl. přenesená",J401,0)</f>
        <v>0</v>
      </c>
      <c r="BH401" s="141">
        <f>IF(N401="sníž. přenesená",J401,0)</f>
        <v>0</v>
      </c>
      <c r="BI401" s="141">
        <f>IF(N401="nulová",J401,0)</f>
        <v>0</v>
      </c>
      <c r="BJ401" s="18" t="s">
        <v>79</v>
      </c>
      <c r="BK401" s="141">
        <f>ROUND(I401*H401,2)</f>
        <v>0</v>
      </c>
      <c r="BL401" s="18" t="s">
        <v>223</v>
      </c>
      <c r="BM401" s="140" t="s">
        <v>753</v>
      </c>
    </row>
    <row r="402" spans="2:65" s="1" customFormat="1" ht="11.25">
      <c r="B402" s="33"/>
      <c r="D402" s="142" t="s">
        <v>225</v>
      </c>
      <c r="F402" s="143" t="s">
        <v>754</v>
      </c>
      <c r="I402" s="144"/>
      <c r="L402" s="33"/>
      <c r="M402" s="145"/>
      <c r="T402" s="54"/>
      <c r="AT402" s="18" t="s">
        <v>225</v>
      </c>
      <c r="AU402" s="18" t="s">
        <v>81</v>
      </c>
    </row>
    <row r="403" spans="2:65" s="12" customFormat="1" ht="22.5">
      <c r="B403" s="146"/>
      <c r="D403" s="147" t="s">
        <v>227</v>
      </c>
      <c r="E403" s="148" t="s">
        <v>19</v>
      </c>
      <c r="F403" s="149" t="s">
        <v>755</v>
      </c>
      <c r="H403" s="150">
        <v>421.78300000000002</v>
      </c>
      <c r="I403" s="151"/>
      <c r="L403" s="146"/>
      <c r="M403" s="152"/>
      <c r="T403" s="153"/>
      <c r="AT403" s="148" t="s">
        <v>227</v>
      </c>
      <c r="AU403" s="148" t="s">
        <v>81</v>
      </c>
      <c r="AV403" s="12" t="s">
        <v>81</v>
      </c>
      <c r="AW403" s="12" t="s">
        <v>32</v>
      </c>
      <c r="AX403" s="12" t="s">
        <v>79</v>
      </c>
      <c r="AY403" s="148" t="s">
        <v>216</v>
      </c>
    </row>
    <row r="404" spans="2:65" s="1" customFormat="1" ht="24.2" customHeight="1">
      <c r="B404" s="33"/>
      <c r="C404" s="129" t="s">
        <v>756</v>
      </c>
      <c r="D404" s="129" t="s">
        <v>218</v>
      </c>
      <c r="E404" s="130" t="s">
        <v>757</v>
      </c>
      <c r="F404" s="131" t="s">
        <v>758</v>
      </c>
      <c r="G404" s="132" t="s">
        <v>221</v>
      </c>
      <c r="H404" s="133">
        <v>11.72</v>
      </c>
      <c r="I404" s="134"/>
      <c r="J404" s="135">
        <f>ROUND(I404*H404,2)</f>
        <v>0</v>
      </c>
      <c r="K404" s="131" t="s">
        <v>19</v>
      </c>
      <c r="L404" s="33"/>
      <c r="M404" s="136" t="s">
        <v>19</v>
      </c>
      <c r="N404" s="137" t="s">
        <v>42</v>
      </c>
      <c r="P404" s="138">
        <f>O404*H404</f>
        <v>0</v>
      </c>
      <c r="Q404" s="138">
        <v>8.0000000000000002E-3</v>
      </c>
      <c r="R404" s="138">
        <f>Q404*H404</f>
        <v>9.376000000000001E-2</v>
      </c>
      <c r="S404" s="138">
        <v>0</v>
      </c>
      <c r="T404" s="139">
        <f>S404*H404</f>
        <v>0</v>
      </c>
      <c r="AR404" s="140" t="s">
        <v>223</v>
      </c>
      <c r="AT404" s="140" t="s">
        <v>218</v>
      </c>
      <c r="AU404" s="140" t="s">
        <v>81</v>
      </c>
      <c r="AY404" s="18" t="s">
        <v>216</v>
      </c>
      <c r="BE404" s="141">
        <f>IF(N404="základní",J404,0)</f>
        <v>0</v>
      </c>
      <c r="BF404" s="141">
        <f>IF(N404="snížená",J404,0)</f>
        <v>0</v>
      </c>
      <c r="BG404" s="141">
        <f>IF(N404="zákl. přenesená",J404,0)</f>
        <v>0</v>
      </c>
      <c r="BH404" s="141">
        <f>IF(N404="sníž. přenesená",J404,0)</f>
        <v>0</v>
      </c>
      <c r="BI404" s="141">
        <f>IF(N404="nulová",J404,0)</f>
        <v>0</v>
      </c>
      <c r="BJ404" s="18" t="s">
        <v>79</v>
      </c>
      <c r="BK404" s="141">
        <f>ROUND(I404*H404,2)</f>
        <v>0</v>
      </c>
      <c r="BL404" s="18" t="s">
        <v>223</v>
      </c>
      <c r="BM404" s="140" t="s">
        <v>759</v>
      </c>
    </row>
    <row r="405" spans="2:65" s="12" customFormat="1" ht="11.25">
      <c r="B405" s="146"/>
      <c r="D405" s="147" t="s">
        <v>227</v>
      </c>
      <c r="E405" s="148" t="s">
        <v>19</v>
      </c>
      <c r="F405" s="149" t="s">
        <v>760</v>
      </c>
      <c r="H405" s="150">
        <v>11.72</v>
      </c>
      <c r="I405" s="151"/>
      <c r="L405" s="146"/>
      <c r="M405" s="152"/>
      <c r="T405" s="153"/>
      <c r="AT405" s="148" t="s">
        <v>227</v>
      </c>
      <c r="AU405" s="148" t="s">
        <v>81</v>
      </c>
      <c r="AV405" s="12" t="s">
        <v>81</v>
      </c>
      <c r="AW405" s="12" t="s">
        <v>32</v>
      </c>
      <c r="AX405" s="12" t="s">
        <v>79</v>
      </c>
      <c r="AY405" s="148" t="s">
        <v>216</v>
      </c>
    </row>
    <row r="406" spans="2:65" s="1" customFormat="1" ht="24.2" customHeight="1">
      <c r="B406" s="33"/>
      <c r="C406" s="129" t="s">
        <v>761</v>
      </c>
      <c r="D406" s="129" t="s">
        <v>218</v>
      </c>
      <c r="E406" s="130" t="s">
        <v>762</v>
      </c>
      <c r="F406" s="131" t="s">
        <v>763</v>
      </c>
      <c r="G406" s="132" t="s">
        <v>221</v>
      </c>
      <c r="H406" s="133">
        <v>232.11</v>
      </c>
      <c r="I406" s="134"/>
      <c r="J406" s="135">
        <f>ROUND(I406*H406,2)</f>
        <v>0</v>
      </c>
      <c r="K406" s="131" t="s">
        <v>19</v>
      </c>
      <c r="L406" s="33"/>
      <c r="M406" s="136" t="s">
        <v>19</v>
      </c>
      <c r="N406" s="137" t="s">
        <v>42</v>
      </c>
      <c r="P406" s="138">
        <f>O406*H406</f>
        <v>0</v>
      </c>
      <c r="Q406" s="138">
        <v>1.575E-2</v>
      </c>
      <c r="R406" s="138">
        <f>Q406*H406</f>
        <v>3.6557325000000001</v>
      </c>
      <c r="S406" s="138">
        <v>0</v>
      </c>
      <c r="T406" s="139">
        <f>S406*H406</f>
        <v>0</v>
      </c>
      <c r="AR406" s="140" t="s">
        <v>223</v>
      </c>
      <c r="AT406" s="140" t="s">
        <v>218</v>
      </c>
      <c r="AU406" s="140" t="s">
        <v>81</v>
      </c>
      <c r="AY406" s="18" t="s">
        <v>216</v>
      </c>
      <c r="BE406" s="141">
        <f>IF(N406="základní",J406,0)</f>
        <v>0</v>
      </c>
      <c r="BF406" s="141">
        <f>IF(N406="snížená",J406,0)</f>
        <v>0</v>
      </c>
      <c r="BG406" s="141">
        <f>IF(N406="zákl. přenesená",J406,0)</f>
        <v>0</v>
      </c>
      <c r="BH406" s="141">
        <f>IF(N406="sníž. přenesená",J406,0)</f>
        <v>0</v>
      </c>
      <c r="BI406" s="141">
        <f>IF(N406="nulová",J406,0)</f>
        <v>0</v>
      </c>
      <c r="BJ406" s="18" t="s">
        <v>79</v>
      </c>
      <c r="BK406" s="141">
        <f>ROUND(I406*H406,2)</f>
        <v>0</v>
      </c>
      <c r="BL406" s="18" t="s">
        <v>223</v>
      </c>
      <c r="BM406" s="140" t="s">
        <v>764</v>
      </c>
    </row>
    <row r="407" spans="2:65" s="12" customFormat="1" ht="11.25">
      <c r="B407" s="146"/>
      <c r="D407" s="147" t="s">
        <v>227</v>
      </c>
      <c r="E407" s="148" t="s">
        <v>19</v>
      </c>
      <c r="F407" s="149" t="s">
        <v>148</v>
      </c>
      <c r="H407" s="150">
        <v>232.11</v>
      </c>
      <c r="I407" s="151"/>
      <c r="L407" s="146"/>
      <c r="M407" s="152"/>
      <c r="T407" s="153"/>
      <c r="AT407" s="148" t="s">
        <v>227</v>
      </c>
      <c r="AU407" s="148" t="s">
        <v>81</v>
      </c>
      <c r="AV407" s="12" t="s">
        <v>81</v>
      </c>
      <c r="AW407" s="12" t="s">
        <v>32</v>
      </c>
      <c r="AX407" s="12" t="s">
        <v>79</v>
      </c>
      <c r="AY407" s="148" t="s">
        <v>216</v>
      </c>
    </row>
    <row r="408" spans="2:65" s="1" customFormat="1" ht="24.2" customHeight="1">
      <c r="B408" s="33"/>
      <c r="C408" s="129" t="s">
        <v>765</v>
      </c>
      <c r="D408" s="129" t="s">
        <v>218</v>
      </c>
      <c r="E408" s="130" t="s">
        <v>766</v>
      </c>
      <c r="F408" s="131" t="s">
        <v>767</v>
      </c>
      <c r="G408" s="132" t="s">
        <v>221</v>
      </c>
      <c r="H408" s="133">
        <v>1405.943</v>
      </c>
      <c r="I408" s="134"/>
      <c r="J408" s="135">
        <f>ROUND(I408*H408,2)</f>
        <v>0</v>
      </c>
      <c r="K408" s="131" t="s">
        <v>222</v>
      </c>
      <c r="L408" s="33"/>
      <c r="M408" s="136" t="s">
        <v>19</v>
      </c>
      <c r="N408" s="137" t="s">
        <v>42</v>
      </c>
      <c r="P408" s="138">
        <f>O408*H408</f>
        <v>0</v>
      </c>
      <c r="Q408" s="138">
        <v>1.54E-2</v>
      </c>
      <c r="R408" s="138">
        <f>Q408*H408</f>
        <v>21.651522199999999</v>
      </c>
      <c r="S408" s="138">
        <v>0</v>
      </c>
      <c r="T408" s="139">
        <f>S408*H408</f>
        <v>0</v>
      </c>
      <c r="AR408" s="140" t="s">
        <v>223</v>
      </c>
      <c r="AT408" s="140" t="s">
        <v>218</v>
      </c>
      <c r="AU408" s="140" t="s">
        <v>81</v>
      </c>
      <c r="AY408" s="18" t="s">
        <v>216</v>
      </c>
      <c r="BE408" s="141">
        <f>IF(N408="základní",J408,0)</f>
        <v>0</v>
      </c>
      <c r="BF408" s="141">
        <f>IF(N408="snížená",J408,0)</f>
        <v>0</v>
      </c>
      <c r="BG408" s="141">
        <f>IF(N408="zákl. přenesená",J408,0)</f>
        <v>0</v>
      </c>
      <c r="BH408" s="141">
        <f>IF(N408="sníž. přenesená",J408,0)</f>
        <v>0</v>
      </c>
      <c r="BI408" s="141">
        <f>IF(N408="nulová",J408,0)</f>
        <v>0</v>
      </c>
      <c r="BJ408" s="18" t="s">
        <v>79</v>
      </c>
      <c r="BK408" s="141">
        <f>ROUND(I408*H408,2)</f>
        <v>0</v>
      </c>
      <c r="BL408" s="18" t="s">
        <v>223</v>
      </c>
      <c r="BM408" s="140" t="s">
        <v>768</v>
      </c>
    </row>
    <row r="409" spans="2:65" s="1" customFormat="1" ht="11.25">
      <c r="B409" s="33"/>
      <c r="D409" s="142" t="s">
        <v>225</v>
      </c>
      <c r="F409" s="143" t="s">
        <v>769</v>
      </c>
      <c r="I409" s="144"/>
      <c r="L409" s="33"/>
      <c r="M409" s="145"/>
      <c r="T409" s="54"/>
      <c r="AT409" s="18" t="s">
        <v>225</v>
      </c>
      <c r="AU409" s="18" t="s">
        <v>81</v>
      </c>
    </row>
    <row r="410" spans="2:65" s="13" customFormat="1" ht="11.25">
      <c r="B410" s="154"/>
      <c r="D410" s="147" t="s">
        <v>227</v>
      </c>
      <c r="E410" s="155" t="s">
        <v>19</v>
      </c>
      <c r="F410" s="156" t="s">
        <v>770</v>
      </c>
      <c r="H410" s="155" t="s">
        <v>19</v>
      </c>
      <c r="I410" s="157"/>
      <c r="L410" s="154"/>
      <c r="M410" s="158"/>
      <c r="T410" s="159"/>
      <c r="AT410" s="155" t="s">
        <v>227</v>
      </c>
      <c r="AU410" s="155" t="s">
        <v>81</v>
      </c>
      <c r="AV410" s="13" t="s">
        <v>79</v>
      </c>
      <c r="AW410" s="13" t="s">
        <v>32</v>
      </c>
      <c r="AX410" s="13" t="s">
        <v>71</v>
      </c>
      <c r="AY410" s="155" t="s">
        <v>216</v>
      </c>
    </row>
    <row r="411" spans="2:65" s="12" customFormat="1" ht="11.25">
      <c r="B411" s="146"/>
      <c r="D411" s="147" t="s">
        <v>227</v>
      </c>
      <c r="E411" s="148" t="s">
        <v>19</v>
      </c>
      <c r="F411" s="149" t="s">
        <v>771</v>
      </c>
      <c r="H411" s="150">
        <v>666.45</v>
      </c>
      <c r="I411" s="151"/>
      <c r="L411" s="146"/>
      <c r="M411" s="152"/>
      <c r="T411" s="153"/>
      <c r="AT411" s="148" t="s">
        <v>227</v>
      </c>
      <c r="AU411" s="148" t="s">
        <v>81</v>
      </c>
      <c r="AV411" s="12" t="s">
        <v>81</v>
      </c>
      <c r="AW411" s="12" t="s">
        <v>32</v>
      </c>
      <c r="AX411" s="12" t="s">
        <v>71</v>
      </c>
      <c r="AY411" s="148" t="s">
        <v>216</v>
      </c>
    </row>
    <row r="412" spans="2:65" s="12" customFormat="1" ht="11.25">
      <c r="B412" s="146"/>
      <c r="D412" s="147" t="s">
        <v>227</v>
      </c>
      <c r="E412" s="148" t="s">
        <v>19</v>
      </c>
      <c r="F412" s="149" t="s">
        <v>772</v>
      </c>
      <c r="H412" s="150">
        <v>835.85299999999995</v>
      </c>
      <c r="I412" s="151"/>
      <c r="L412" s="146"/>
      <c r="M412" s="152"/>
      <c r="T412" s="153"/>
      <c r="AT412" s="148" t="s">
        <v>227</v>
      </c>
      <c r="AU412" s="148" t="s">
        <v>81</v>
      </c>
      <c r="AV412" s="12" t="s">
        <v>81</v>
      </c>
      <c r="AW412" s="12" t="s">
        <v>32</v>
      </c>
      <c r="AX412" s="12" t="s">
        <v>71</v>
      </c>
      <c r="AY412" s="148" t="s">
        <v>216</v>
      </c>
    </row>
    <row r="413" spans="2:65" s="12" customFormat="1" ht="11.25">
      <c r="B413" s="146"/>
      <c r="D413" s="147" t="s">
        <v>227</v>
      </c>
      <c r="E413" s="148" t="s">
        <v>19</v>
      </c>
      <c r="F413" s="149" t="s">
        <v>773</v>
      </c>
      <c r="H413" s="150">
        <v>-96.36</v>
      </c>
      <c r="I413" s="151"/>
      <c r="L413" s="146"/>
      <c r="M413" s="152"/>
      <c r="T413" s="153"/>
      <c r="AT413" s="148" t="s">
        <v>227</v>
      </c>
      <c r="AU413" s="148" t="s">
        <v>81</v>
      </c>
      <c r="AV413" s="12" t="s">
        <v>81</v>
      </c>
      <c r="AW413" s="12" t="s">
        <v>32</v>
      </c>
      <c r="AX413" s="12" t="s">
        <v>71</v>
      </c>
      <c r="AY413" s="148" t="s">
        <v>216</v>
      </c>
    </row>
    <row r="414" spans="2:65" s="15" customFormat="1" ht="11.25">
      <c r="B414" s="167"/>
      <c r="D414" s="147" t="s">
        <v>227</v>
      </c>
      <c r="E414" s="168" t="s">
        <v>160</v>
      </c>
      <c r="F414" s="169" t="s">
        <v>245</v>
      </c>
      <c r="H414" s="170">
        <v>1405.943</v>
      </c>
      <c r="I414" s="171"/>
      <c r="L414" s="167"/>
      <c r="M414" s="172"/>
      <c r="T414" s="173"/>
      <c r="AT414" s="168" t="s">
        <v>227</v>
      </c>
      <c r="AU414" s="168" t="s">
        <v>81</v>
      </c>
      <c r="AV414" s="15" t="s">
        <v>223</v>
      </c>
      <c r="AW414" s="15" t="s">
        <v>32</v>
      </c>
      <c r="AX414" s="15" t="s">
        <v>79</v>
      </c>
      <c r="AY414" s="168" t="s">
        <v>216</v>
      </c>
    </row>
    <row r="415" spans="2:65" s="1" customFormat="1" ht="24.2" customHeight="1">
      <c r="B415" s="33"/>
      <c r="C415" s="129" t="s">
        <v>774</v>
      </c>
      <c r="D415" s="129" t="s">
        <v>218</v>
      </c>
      <c r="E415" s="130" t="s">
        <v>775</v>
      </c>
      <c r="F415" s="131" t="s">
        <v>776</v>
      </c>
      <c r="G415" s="132" t="s">
        <v>221</v>
      </c>
      <c r="H415" s="133">
        <v>4682.049</v>
      </c>
      <c r="I415" s="134"/>
      <c r="J415" s="135">
        <f>ROUND(I415*H415,2)</f>
        <v>0</v>
      </c>
      <c r="K415" s="131" t="s">
        <v>222</v>
      </c>
      <c r="L415" s="33"/>
      <c r="M415" s="136" t="s">
        <v>19</v>
      </c>
      <c r="N415" s="137" t="s">
        <v>42</v>
      </c>
      <c r="P415" s="138">
        <f>O415*H415</f>
        <v>0</v>
      </c>
      <c r="Q415" s="138">
        <v>7.9000000000000008E-3</v>
      </c>
      <c r="R415" s="138">
        <f>Q415*H415</f>
        <v>36.988187100000005</v>
      </c>
      <c r="S415" s="138">
        <v>0</v>
      </c>
      <c r="T415" s="139">
        <f>S415*H415</f>
        <v>0</v>
      </c>
      <c r="AR415" s="140" t="s">
        <v>223</v>
      </c>
      <c r="AT415" s="140" t="s">
        <v>218</v>
      </c>
      <c r="AU415" s="140" t="s">
        <v>81</v>
      </c>
      <c r="AY415" s="18" t="s">
        <v>216</v>
      </c>
      <c r="BE415" s="141">
        <f>IF(N415="základní",J415,0)</f>
        <v>0</v>
      </c>
      <c r="BF415" s="141">
        <f>IF(N415="snížená",J415,0)</f>
        <v>0</v>
      </c>
      <c r="BG415" s="141">
        <f>IF(N415="zákl. přenesená",J415,0)</f>
        <v>0</v>
      </c>
      <c r="BH415" s="141">
        <f>IF(N415="sníž. přenesená",J415,0)</f>
        <v>0</v>
      </c>
      <c r="BI415" s="141">
        <f>IF(N415="nulová",J415,0)</f>
        <v>0</v>
      </c>
      <c r="BJ415" s="18" t="s">
        <v>79</v>
      </c>
      <c r="BK415" s="141">
        <f>ROUND(I415*H415,2)</f>
        <v>0</v>
      </c>
      <c r="BL415" s="18" t="s">
        <v>223</v>
      </c>
      <c r="BM415" s="140" t="s">
        <v>777</v>
      </c>
    </row>
    <row r="416" spans="2:65" s="1" customFormat="1" ht="11.25">
      <c r="B416" s="33"/>
      <c r="D416" s="142" t="s">
        <v>225</v>
      </c>
      <c r="F416" s="143" t="s">
        <v>778</v>
      </c>
      <c r="I416" s="144"/>
      <c r="L416" s="33"/>
      <c r="M416" s="145"/>
      <c r="T416" s="54"/>
      <c r="AT416" s="18" t="s">
        <v>225</v>
      </c>
      <c r="AU416" s="18" t="s">
        <v>81</v>
      </c>
    </row>
    <row r="417" spans="2:65" s="12" customFormat="1" ht="11.25">
      <c r="B417" s="146"/>
      <c r="D417" s="147" t="s">
        <v>227</v>
      </c>
      <c r="E417" s="148" t="s">
        <v>19</v>
      </c>
      <c r="F417" s="149" t="s">
        <v>779</v>
      </c>
      <c r="H417" s="150">
        <v>4217.8289999999997</v>
      </c>
      <c r="I417" s="151"/>
      <c r="L417" s="146"/>
      <c r="M417" s="152"/>
      <c r="T417" s="153"/>
      <c r="AT417" s="148" t="s">
        <v>227</v>
      </c>
      <c r="AU417" s="148" t="s">
        <v>81</v>
      </c>
      <c r="AV417" s="12" t="s">
        <v>81</v>
      </c>
      <c r="AW417" s="12" t="s">
        <v>32</v>
      </c>
      <c r="AX417" s="12" t="s">
        <v>71</v>
      </c>
      <c r="AY417" s="148" t="s">
        <v>216</v>
      </c>
    </row>
    <row r="418" spans="2:65" s="12" customFormat="1" ht="11.25">
      <c r="B418" s="146"/>
      <c r="D418" s="147" t="s">
        <v>227</v>
      </c>
      <c r="E418" s="148" t="s">
        <v>19</v>
      </c>
      <c r="F418" s="149" t="s">
        <v>780</v>
      </c>
      <c r="H418" s="150">
        <v>464.22</v>
      </c>
      <c r="I418" s="151"/>
      <c r="L418" s="146"/>
      <c r="M418" s="152"/>
      <c r="T418" s="153"/>
      <c r="AT418" s="148" t="s">
        <v>227</v>
      </c>
      <c r="AU418" s="148" t="s">
        <v>81</v>
      </c>
      <c r="AV418" s="12" t="s">
        <v>81</v>
      </c>
      <c r="AW418" s="12" t="s">
        <v>32</v>
      </c>
      <c r="AX418" s="12" t="s">
        <v>71</v>
      </c>
      <c r="AY418" s="148" t="s">
        <v>216</v>
      </c>
    </row>
    <row r="419" spans="2:65" s="15" customFormat="1" ht="11.25">
      <c r="B419" s="167"/>
      <c r="D419" s="147" t="s">
        <v>227</v>
      </c>
      <c r="E419" s="168" t="s">
        <v>19</v>
      </c>
      <c r="F419" s="169" t="s">
        <v>245</v>
      </c>
      <c r="H419" s="170">
        <v>4682.049</v>
      </c>
      <c r="I419" s="171"/>
      <c r="L419" s="167"/>
      <c r="M419" s="172"/>
      <c r="T419" s="173"/>
      <c r="AT419" s="168" t="s">
        <v>227</v>
      </c>
      <c r="AU419" s="168" t="s">
        <v>81</v>
      </c>
      <c r="AV419" s="15" t="s">
        <v>223</v>
      </c>
      <c r="AW419" s="15" t="s">
        <v>32</v>
      </c>
      <c r="AX419" s="15" t="s">
        <v>79</v>
      </c>
      <c r="AY419" s="168" t="s">
        <v>216</v>
      </c>
    </row>
    <row r="420" spans="2:65" s="1" customFormat="1" ht="24.2" customHeight="1">
      <c r="B420" s="33"/>
      <c r="C420" s="129" t="s">
        <v>781</v>
      </c>
      <c r="D420" s="129" t="s">
        <v>218</v>
      </c>
      <c r="E420" s="130" t="s">
        <v>782</v>
      </c>
      <c r="F420" s="131" t="s">
        <v>783</v>
      </c>
      <c r="G420" s="132" t="s">
        <v>221</v>
      </c>
      <c r="H420" s="133">
        <v>1405.943</v>
      </c>
      <c r="I420" s="134"/>
      <c r="J420" s="135">
        <f>ROUND(I420*H420,2)</f>
        <v>0</v>
      </c>
      <c r="K420" s="131" t="s">
        <v>19</v>
      </c>
      <c r="L420" s="33"/>
      <c r="M420" s="136" t="s">
        <v>19</v>
      </c>
      <c r="N420" s="137" t="s">
        <v>42</v>
      </c>
      <c r="P420" s="138">
        <f>O420*H420</f>
        <v>0</v>
      </c>
      <c r="Q420" s="138">
        <v>3.0000000000000001E-3</v>
      </c>
      <c r="R420" s="138">
        <f>Q420*H420</f>
        <v>4.2178290000000001</v>
      </c>
      <c r="S420" s="138">
        <v>0</v>
      </c>
      <c r="T420" s="139">
        <f>S420*H420</f>
        <v>0</v>
      </c>
      <c r="AR420" s="140" t="s">
        <v>223</v>
      </c>
      <c r="AT420" s="140" t="s">
        <v>218</v>
      </c>
      <c r="AU420" s="140" t="s">
        <v>81</v>
      </c>
      <c r="AY420" s="18" t="s">
        <v>216</v>
      </c>
      <c r="BE420" s="141">
        <f>IF(N420="základní",J420,0)</f>
        <v>0</v>
      </c>
      <c r="BF420" s="141">
        <f>IF(N420="snížená",J420,0)</f>
        <v>0</v>
      </c>
      <c r="BG420" s="141">
        <f>IF(N420="zákl. přenesená",J420,0)</f>
        <v>0</v>
      </c>
      <c r="BH420" s="141">
        <f>IF(N420="sníž. přenesená",J420,0)</f>
        <v>0</v>
      </c>
      <c r="BI420" s="141">
        <f>IF(N420="nulová",J420,0)</f>
        <v>0</v>
      </c>
      <c r="BJ420" s="18" t="s">
        <v>79</v>
      </c>
      <c r="BK420" s="141">
        <f>ROUND(I420*H420,2)</f>
        <v>0</v>
      </c>
      <c r="BL420" s="18" t="s">
        <v>223</v>
      </c>
      <c r="BM420" s="140" t="s">
        <v>784</v>
      </c>
    </row>
    <row r="421" spans="2:65" s="12" customFormat="1" ht="11.25">
      <c r="B421" s="146"/>
      <c r="D421" s="147" t="s">
        <v>227</v>
      </c>
      <c r="E421" s="148" t="s">
        <v>19</v>
      </c>
      <c r="F421" s="149" t="s">
        <v>160</v>
      </c>
      <c r="H421" s="150">
        <v>1405.943</v>
      </c>
      <c r="I421" s="151"/>
      <c r="L421" s="146"/>
      <c r="M421" s="152"/>
      <c r="T421" s="153"/>
      <c r="AT421" s="148" t="s">
        <v>227</v>
      </c>
      <c r="AU421" s="148" t="s">
        <v>81</v>
      </c>
      <c r="AV421" s="12" t="s">
        <v>81</v>
      </c>
      <c r="AW421" s="12" t="s">
        <v>32</v>
      </c>
      <c r="AX421" s="12" t="s">
        <v>79</v>
      </c>
      <c r="AY421" s="148" t="s">
        <v>216</v>
      </c>
    </row>
    <row r="422" spans="2:65" s="1" customFormat="1" ht="24.2" customHeight="1">
      <c r="B422" s="33"/>
      <c r="C422" s="129" t="s">
        <v>785</v>
      </c>
      <c r="D422" s="129" t="s">
        <v>218</v>
      </c>
      <c r="E422" s="130" t="s">
        <v>786</v>
      </c>
      <c r="F422" s="131" t="s">
        <v>787</v>
      </c>
      <c r="G422" s="132" t="s">
        <v>221</v>
      </c>
      <c r="H422" s="133">
        <v>96.36</v>
      </c>
      <c r="I422" s="134"/>
      <c r="J422" s="135">
        <f>ROUND(I422*H422,2)</f>
        <v>0</v>
      </c>
      <c r="K422" s="131" t="s">
        <v>222</v>
      </c>
      <c r="L422" s="33"/>
      <c r="M422" s="136" t="s">
        <v>19</v>
      </c>
      <c r="N422" s="137" t="s">
        <v>42</v>
      </c>
      <c r="P422" s="138">
        <f>O422*H422</f>
        <v>0</v>
      </c>
      <c r="Q422" s="138">
        <v>1.2E-2</v>
      </c>
      <c r="R422" s="138">
        <f>Q422*H422</f>
        <v>1.15632</v>
      </c>
      <c r="S422" s="138">
        <v>0</v>
      </c>
      <c r="T422" s="139">
        <f>S422*H422</f>
        <v>0</v>
      </c>
      <c r="AR422" s="140" t="s">
        <v>223</v>
      </c>
      <c r="AT422" s="140" t="s">
        <v>218</v>
      </c>
      <c r="AU422" s="140" t="s">
        <v>81</v>
      </c>
      <c r="AY422" s="18" t="s">
        <v>216</v>
      </c>
      <c r="BE422" s="141">
        <f>IF(N422="základní",J422,0)</f>
        <v>0</v>
      </c>
      <c r="BF422" s="141">
        <f>IF(N422="snížená",J422,0)</f>
        <v>0</v>
      </c>
      <c r="BG422" s="141">
        <f>IF(N422="zákl. přenesená",J422,0)</f>
        <v>0</v>
      </c>
      <c r="BH422" s="141">
        <f>IF(N422="sníž. přenesená",J422,0)</f>
        <v>0</v>
      </c>
      <c r="BI422" s="141">
        <f>IF(N422="nulová",J422,0)</f>
        <v>0</v>
      </c>
      <c r="BJ422" s="18" t="s">
        <v>79</v>
      </c>
      <c r="BK422" s="141">
        <f>ROUND(I422*H422,2)</f>
        <v>0</v>
      </c>
      <c r="BL422" s="18" t="s">
        <v>223</v>
      </c>
      <c r="BM422" s="140" t="s">
        <v>788</v>
      </c>
    </row>
    <row r="423" spans="2:65" s="1" customFormat="1" ht="11.25">
      <c r="B423" s="33"/>
      <c r="D423" s="142" t="s">
        <v>225</v>
      </c>
      <c r="F423" s="143" t="s">
        <v>789</v>
      </c>
      <c r="I423" s="144"/>
      <c r="L423" s="33"/>
      <c r="M423" s="145"/>
      <c r="T423" s="54"/>
      <c r="AT423" s="18" t="s">
        <v>225</v>
      </c>
      <c r="AU423" s="18" t="s">
        <v>81</v>
      </c>
    </row>
    <row r="424" spans="2:65" s="12" customFormat="1" ht="11.25">
      <c r="B424" s="146"/>
      <c r="D424" s="147" t="s">
        <v>227</v>
      </c>
      <c r="E424" s="148" t="s">
        <v>19</v>
      </c>
      <c r="F424" s="149" t="s">
        <v>744</v>
      </c>
      <c r="H424" s="150">
        <v>96.36</v>
      </c>
      <c r="I424" s="151"/>
      <c r="L424" s="146"/>
      <c r="M424" s="152"/>
      <c r="T424" s="153"/>
      <c r="AT424" s="148" t="s">
        <v>227</v>
      </c>
      <c r="AU424" s="148" t="s">
        <v>81</v>
      </c>
      <c r="AV424" s="12" t="s">
        <v>81</v>
      </c>
      <c r="AW424" s="12" t="s">
        <v>32</v>
      </c>
      <c r="AX424" s="12" t="s">
        <v>79</v>
      </c>
      <c r="AY424" s="148" t="s">
        <v>216</v>
      </c>
    </row>
    <row r="425" spans="2:65" s="1" customFormat="1" ht="21.75" customHeight="1">
      <c r="B425" s="33"/>
      <c r="C425" s="129" t="s">
        <v>790</v>
      </c>
      <c r="D425" s="129" t="s">
        <v>218</v>
      </c>
      <c r="E425" s="130" t="s">
        <v>791</v>
      </c>
      <c r="F425" s="131" t="s">
        <v>792</v>
      </c>
      <c r="G425" s="132" t="s">
        <v>221</v>
      </c>
      <c r="H425" s="133">
        <v>96.36</v>
      </c>
      <c r="I425" s="134"/>
      <c r="J425" s="135">
        <f>ROUND(I425*H425,2)</f>
        <v>0</v>
      </c>
      <c r="K425" s="131" t="s">
        <v>222</v>
      </c>
      <c r="L425" s="33"/>
      <c r="M425" s="136" t="s">
        <v>19</v>
      </c>
      <c r="N425" s="137" t="s">
        <v>42</v>
      </c>
      <c r="P425" s="138">
        <f>O425*H425</f>
        <v>0</v>
      </c>
      <c r="Q425" s="138">
        <v>1.6199999999999999E-2</v>
      </c>
      <c r="R425" s="138">
        <f>Q425*H425</f>
        <v>1.561032</v>
      </c>
      <c r="S425" s="138">
        <v>0</v>
      </c>
      <c r="T425" s="139">
        <f>S425*H425</f>
        <v>0</v>
      </c>
      <c r="AR425" s="140" t="s">
        <v>223</v>
      </c>
      <c r="AT425" s="140" t="s">
        <v>218</v>
      </c>
      <c r="AU425" s="140" t="s">
        <v>81</v>
      </c>
      <c r="AY425" s="18" t="s">
        <v>216</v>
      </c>
      <c r="BE425" s="141">
        <f>IF(N425="základní",J425,0)</f>
        <v>0</v>
      </c>
      <c r="BF425" s="141">
        <f>IF(N425="snížená",J425,0)</f>
        <v>0</v>
      </c>
      <c r="BG425" s="141">
        <f>IF(N425="zákl. přenesená",J425,0)</f>
        <v>0</v>
      </c>
      <c r="BH425" s="141">
        <f>IF(N425="sníž. přenesená",J425,0)</f>
        <v>0</v>
      </c>
      <c r="BI425" s="141">
        <f>IF(N425="nulová",J425,0)</f>
        <v>0</v>
      </c>
      <c r="BJ425" s="18" t="s">
        <v>79</v>
      </c>
      <c r="BK425" s="141">
        <f>ROUND(I425*H425,2)</f>
        <v>0</v>
      </c>
      <c r="BL425" s="18" t="s">
        <v>223</v>
      </c>
      <c r="BM425" s="140" t="s">
        <v>793</v>
      </c>
    </row>
    <row r="426" spans="2:65" s="1" customFormat="1" ht="11.25">
      <c r="B426" s="33"/>
      <c r="D426" s="142" t="s">
        <v>225</v>
      </c>
      <c r="F426" s="143" t="s">
        <v>794</v>
      </c>
      <c r="I426" s="144"/>
      <c r="L426" s="33"/>
      <c r="M426" s="145"/>
      <c r="T426" s="54"/>
      <c r="AT426" s="18" t="s">
        <v>225</v>
      </c>
      <c r="AU426" s="18" t="s">
        <v>81</v>
      </c>
    </row>
    <row r="427" spans="2:65" s="12" customFormat="1" ht="11.25">
      <c r="B427" s="146"/>
      <c r="D427" s="147" t="s">
        <v>227</v>
      </c>
      <c r="E427" s="148" t="s">
        <v>19</v>
      </c>
      <c r="F427" s="149" t="s">
        <v>744</v>
      </c>
      <c r="H427" s="150">
        <v>96.36</v>
      </c>
      <c r="I427" s="151"/>
      <c r="L427" s="146"/>
      <c r="M427" s="152"/>
      <c r="T427" s="153"/>
      <c r="AT427" s="148" t="s">
        <v>227</v>
      </c>
      <c r="AU427" s="148" t="s">
        <v>81</v>
      </c>
      <c r="AV427" s="12" t="s">
        <v>81</v>
      </c>
      <c r="AW427" s="12" t="s">
        <v>32</v>
      </c>
      <c r="AX427" s="12" t="s">
        <v>79</v>
      </c>
      <c r="AY427" s="148" t="s">
        <v>216</v>
      </c>
    </row>
    <row r="428" spans="2:65" s="1" customFormat="1" ht="16.5" customHeight="1">
      <c r="B428" s="33"/>
      <c r="C428" s="129" t="s">
        <v>795</v>
      </c>
      <c r="D428" s="129" t="s">
        <v>218</v>
      </c>
      <c r="E428" s="130" t="s">
        <v>796</v>
      </c>
      <c r="F428" s="131" t="s">
        <v>797</v>
      </c>
      <c r="G428" s="132" t="s">
        <v>221</v>
      </c>
      <c r="H428" s="133">
        <v>192.72</v>
      </c>
      <c r="I428" s="134"/>
      <c r="J428" s="135">
        <f>ROUND(I428*H428,2)</f>
        <v>0</v>
      </c>
      <c r="K428" s="131" t="s">
        <v>222</v>
      </c>
      <c r="L428" s="33"/>
      <c r="M428" s="136" t="s">
        <v>19</v>
      </c>
      <c r="N428" s="137" t="s">
        <v>42</v>
      </c>
      <c r="P428" s="138">
        <f>O428*H428</f>
        <v>0</v>
      </c>
      <c r="Q428" s="138">
        <v>4.0000000000000001E-3</v>
      </c>
      <c r="R428" s="138">
        <f>Q428*H428</f>
        <v>0.77088000000000001</v>
      </c>
      <c r="S428" s="138">
        <v>0</v>
      </c>
      <c r="T428" s="139">
        <f>S428*H428</f>
        <v>0</v>
      </c>
      <c r="AR428" s="140" t="s">
        <v>223</v>
      </c>
      <c r="AT428" s="140" t="s">
        <v>218</v>
      </c>
      <c r="AU428" s="140" t="s">
        <v>81</v>
      </c>
      <c r="AY428" s="18" t="s">
        <v>216</v>
      </c>
      <c r="BE428" s="141">
        <f>IF(N428="základní",J428,0)</f>
        <v>0</v>
      </c>
      <c r="BF428" s="141">
        <f>IF(N428="snížená",J428,0)</f>
        <v>0</v>
      </c>
      <c r="BG428" s="141">
        <f>IF(N428="zákl. přenesená",J428,0)</f>
        <v>0</v>
      </c>
      <c r="BH428" s="141">
        <f>IF(N428="sníž. přenesená",J428,0)</f>
        <v>0</v>
      </c>
      <c r="BI428" s="141">
        <f>IF(N428="nulová",J428,0)</f>
        <v>0</v>
      </c>
      <c r="BJ428" s="18" t="s">
        <v>79</v>
      </c>
      <c r="BK428" s="141">
        <f>ROUND(I428*H428,2)</f>
        <v>0</v>
      </c>
      <c r="BL428" s="18" t="s">
        <v>223</v>
      </c>
      <c r="BM428" s="140" t="s">
        <v>798</v>
      </c>
    </row>
    <row r="429" spans="2:65" s="1" customFormat="1" ht="11.25">
      <c r="B429" s="33"/>
      <c r="D429" s="142" t="s">
        <v>225</v>
      </c>
      <c r="F429" s="143" t="s">
        <v>799</v>
      </c>
      <c r="I429" s="144"/>
      <c r="L429" s="33"/>
      <c r="M429" s="145"/>
      <c r="T429" s="54"/>
      <c r="AT429" s="18" t="s">
        <v>225</v>
      </c>
      <c r="AU429" s="18" t="s">
        <v>81</v>
      </c>
    </row>
    <row r="430" spans="2:65" s="12" customFormat="1" ht="11.25">
      <c r="B430" s="146"/>
      <c r="D430" s="147" t="s">
        <v>227</v>
      </c>
      <c r="E430" s="148" t="s">
        <v>19</v>
      </c>
      <c r="F430" s="149" t="s">
        <v>800</v>
      </c>
      <c r="H430" s="150">
        <v>192.72</v>
      </c>
      <c r="I430" s="151"/>
      <c r="L430" s="146"/>
      <c r="M430" s="152"/>
      <c r="T430" s="153"/>
      <c r="AT430" s="148" t="s">
        <v>227</v>
      </c>
      <c r="AU430" s="148" t="s">
        <v>81</v>
      </c>
      <c r="AV430" s="12" t="s">
        <v>81</v>
      </c>
      <c r="AW430" s="12" t="s">
        <v>32</v>
      </c>
      <c r="AX430" s="12" t="s">
        <v>79</v>
      </c>
      <c r="AY430" s="148" t="s">
        <v>216</v>
      </c>
    </row>
    <row r="431" spans="2:65" s="1" customFormat="1" ht="21.75" customHeight="1">
      <c r="B431" s="33"/>
      <c r="C431" s="129" t="s">
        <v>801</v>
      </c>
      <c r="D431" s="129" t="s">
        <v>218</v>
      </c>
      <c r="E431" s="130" t="s">
        <v>802</v>
      </c>
      <c r="F431" s="131" t="s">
        <v>803</v>
      </c>
      <c r="G431" s="132" t="s">
        <v>368</v>
      </c>
      <c r="H431" s="133">
        <v>115.5</v>
      </c>
      <c r="I431" s="134"/>
      <c r="J431" s="135">
        <f>ROUND(I431*H431,2)</f>
        <v>0</v>
      </c>
      <c r="K431" s="131" t="s">
        <v>19</v>
      </c>
      <c r="L431" s="33"/>
      <c r="M431" s="136" t="s">
        <v>19</v>
      </c>
      <c r="N431" s="137" t="s">
        <v>42</v>
      </c>
      <c r="P431" s="138">
        <f>O431*H431</f>
        <v>0</v>
      </c>
      <c r="Q431" s="138">
        <v>8.9999999999999993E-3</v>
      </c>
      <c r="R431" s="138">
        <f>Q431*H431</f>
        <v>1.0394999999999999</v>
      </c>
      <c r="S431" s="138">
        <v>0</v>
      </c>
      <c r="T431" s="139">
        <f>S431*H431</f>
        <v>0</v>
      </c>
      <c r="AR431" s="140" t="s">
        <v>223</v>
      </c>
      <c r="AT431" s="140" t="s">
        <v>218</v>
      </c>
      <c r="AU431" s="140" t="s">
        <v>81</v>
      </c>
      <c r="AY431" s="18" t="s">
        <v>216</v>
      </c>
      <c r="BE431" s="141">
        <f>IF(N431="základní",J431,0)</f>
        <v>0</v>
      </c>
      <c r="BF431" s="141">
        <f>IF(N431="snížená",J431,0)</f>
        <v>0</v>
      </c>
      <c r="BG431" s="141">
        <f>IF(N431="zákl. přenesená",J431,0)</f>
        <v>0</v>
      </c>
      <c r="BH431" s="141">
        <f>IF(N431="sníž. přenesená",J431,0)</f>
        <v>0</v>
      </c>
      <c r="BI431" s="141">
        <f>IF(N431="nulová",J431,0)</f>
        <v>0</v>
      </c>
      <c r="BJ431" s="18" t="s">
        <v>79</v>
      </c>
      <c r="BK431" s="141">
        <f>ROUND(I431*H431,2)</f>
        <v>0</v>
      </c>
      <c r="BL431" s="18" t="s">
        <v>223</v>
      </c>
      <c r="BM431" s="140" t="s">
        <v>804</v>
      </c>
    </row>
    <row r="432" spans="2:65" s="1" customFormat="1" ht="24.2" customHeight="1">
      <c r="B432" s="33"/>
      <c r="C432" s="129" t="s">
        <v>805</v>
      </c>
      <c r="D432" s="129" t="s">
        <v>218</v>
      </c>
      <c r="E432" s="130" t="s">
        <v>806</v>
      </c>
      <c r="F432" s="131" t="s">
        <v>807</v>
      </c>
      <c r="G432" s="132" t="s">
        <v>221</v>
      </c>
      <c r="H432" s="133">
        <v>161</v>
      </c>
      <c r="I432" s="134"/>
      <c r="J432" s="135">
        <f>ROUND(I432*H432,2)</f>
        <v>0</v>
      </c>
      <c r="K432" s="131" t="s">
        <v>222</v>
      </c>
      <c r="L432" s="33"/>
      <c r="M432" s="136" t="s">
        <v>19</v>
      </c>
      <c r="N432" s="137" t="s">
        <v>42</v>
      </c>
      <c r="P432" s="138">
        <f>O432*H432</f>
        <v>0</v>
      </c>
      <c r="Q432" s="138">
        <v>7.3499999999999998E-3</v>
      </c>
      <c r="R432" s="138">
        <f>Q432*H432</f>
        <v>1.1833499999999999</v>
      </c>
      <c r="S432" s="138">
        <v>0</v>
      </c>
      <c r="T432" s="139">
        <f>S432*H432</f>
        <v>0</v>
      </c>
      <c r="AR432" s="140" t="s">
        <v>223</v>
      </c>
      <c r="AT432" s="140" t="s">
        <v>218</v>
      </c>
      <c r="AU432" s="140" t="s">
        <v>81</v>
      </c>
      <c r="AY432" s="18" t="s">
        <v>216</v>
      </c>
      <c r="BE432" s="141">
        <f>IF(N432="základní",J432,0)</f>
        <v>0</v>
      </c>
      <c r="BF432" s="141">
        <f>IF(N432="snížená",J432,0)</f>
        <v>0</v>
      </c>
      <c r="BG432" s="141">
        <f>IF(N432="zákl. přenesená",J432,0)</f>
        <v>0</v>
      </c>
      <c r="BH432" s="141">
        <f>IF(N432="sníž. přenesená",J432,0)</f>
        <v>0</v>
      </c>
      <c r="BI432" s="141">
        <f>IF(N432="nulová",J432,0)</f>
        <v>0</v>
      </c>
      <c r="BJ432" s="18" t="s">
        <v>79</v>
      </c>
      <c r="BK432" s="141">
        <f>ROUND(I432*H432,2)</f>
        <v>0</v>
      </c>
      <c r="BL432" s="18" t="s">
        <v>223</v>
      </c>
      <c r="BM432" s="140" t="s">
        <v>808</v>
      </c>
    </row>
    <row r="433" spans="2:65" s="1" customFormat="1" ht="11.25">
      <c r="B433" s="33"/>
      <c r="D433" s="142" t="s">
        <v>225</v>
      </c>
      <c r="F433" s="143" t="s">
        <v>809</v>
      </c>
      <c r="I433" s="144"/>
      <c r="L433" s="33"/>
      <c r="M433" s="145"/>
      <c r="T433" s="54"/>
      <c r="AT433" s="18" t="s">
        <v>225</v>
      </c>
      <c r="AU433" s="18" t="s">
        <v>81</v>
      </c>
    </row>
    <row r="434" spans="2:65" s="1" customFormat="1" ht="24.2" customHeight="1">
      <c r="B434" s="33"/>
      <c r="C434" s="129" t="s">
        <v>810</v>
      </c>
      <c r="D434" s="129" t="s">
        <v>218</v>
      </c>
      <c r="E434" s="130" t="s">
        <v>811</v>
      </c>
      <c r="F434" s="131" t="s">
        <v>812</v>
      </c>
      <c r="G434" s="132" t="s">
        <v>221</v>
      </c>
      <c r="H434" s="133">
        <v>161</v>
      </c>
      <c r="I434" s="134"/>
      <c r="J434" s="135">
        <f>ROUND(I434*H434,2)</f>
        <v>0</v>
      </c>
      <c r="K434" s="131" t="s">
        <v>222</v>
      </c>
      <c r="L434" s="33"/>
      <c r="M434" s="136" t="s">
        <v>19</v>
      </c>
      <c r="N434" s="137" t="s">
        <v>42</v>
      </c>
      <c r="P434" s="138">
        <f>O434*H434</f>
        <v>0</v>
      </c>
      <c r="Q434" s="138">
        <v>2.3099999999999999E-2</v>
      </c>
      <c r="R434" s="138">
        <f>Q434*H434</f>
        <v>3.7190999999999996</v>
      </c>
      <c r="S434" s="138">
        <v>0</v>
      </c>
      <c r="T434" s="139">
        <f>S434*H434</f>
        <v>0</v>
      </c>
      <c r="AR434" s="140" t="s">
        <v>223</v>
      </c>
      <c r="AT434" s="140" t="s">
        <v>218</v>
      </c>
      <c r="AU434" s="140" t="s">
        <v>81</v>
      </c>
      <c r="AY434" s="18" t="s">
        <v>216</v>
      </c>
      <c r="BE434" s="141">
        <f>IF(N434="základní",J434,0)</f>
        <v>0</v>
      </c>
      <c r="BF434" s="141">
        <f>IF(N434="snížená",J434,0)</f>
        <v>0</v>
      </c>
      <c r="BG434" s="141">
        <f>IF(N434="zákl. přenesená",J434,0)</f>
        <v>0</v>
      </c>
      <c r="BH434" s="141">
        <f>IF(N434="sníž. přenesená",J434,0)</f>
        <v>0</v>
      </c>
      <c r="BI434" s="141">
        <f>IF(N434="nulová",J434,0)</f>
        <v>0</v>
      </c>
      <c r="BJ434" s="18" t="s">
        <v>79</v>
      </c>
      <c r="BK434" s="141">
        <f>ROUND(I434*H434,2)</f>
        <v>0</v>
      </c>
      <c r="BL434" s="18" t="s">
        <v>223</v>
      </c>
      <c r="BM434" s="140" t="s">
        <v>813</v>
      </c>
    </row>
    <row r="435" spans="2:65" s="1" customFormat="1" ht="11.25">
      <c r="B435" s="33"/>
      <c r="D435" s="142" t="s">
        <v>225</v>
      </c>
      <c r="F435" s="143" t="s">
        <v>814</v>
      </c>
      <c r="I435" s="144"/>
      <c r="L435" s="33"/>
      <c r="M435" s="145"/>
      <c r="T435" s="54"/>
      <c r="AT435" s="18" t="s">
        <v>225</v>
      </c>
      <c r="AU435" s="18" t="s">
        <v>81</v>
      </c>
    </row>
    <row r="436" spans="2:65" s="12" customFormat="1" ht="11.25">
      <c r="B436" s="146"/>
      <c r="D436" s="147" t="s">
        <v>227</v>
      </c>
      <c r="E436" s="148" t="s">
        <v>19</v>
      </c>
      <c r="F436" s="149" t="s">
        <v>815</v>
      </c>
      <c r="H436" s="150">
        <v>161</v>
      </c>
      <c r="I436" s="151"/>
      <c r="L436" s="146"/>
      <c r="M436" s="152"/>
      <c r="T436" s="153"/>
      <c r="AT436" s="148" t="s">
        <v>227</v>
      </c>
      <c r="AU436" s="148" t="s">
        <v>81</v>
      </c>
      <c r="AV436" s="12" t="s">
        <v>81</v>
      </c>
      <c r="AW436" s="12" t="s">
        <v>32</v>
      </c>
      <c r="AX436" s="12" t="s">
        <v>71</v>
      </c>
      <c r="AY436" s="148" t="s">
        <v>216</v>
      </c>
    </row>
    <row r="437" spans="2:65" s="12" customFormat="1" ht="22.5">
      <c r="B437" s="146"/>
      <c r="D437" s="147" t="s">
        <v>227</v>
      </c>
      <c r="E437" s="148" t="s">
        <v>19</v>
      </c>
      <c r="F437" s="149" t="s">
        <v>816</v>
      </c>
      <c r="H437" s="150">
        <v>0</v>
      </c>
      <c r="I437" s="151"/>
      <c r="L437" s="146"/>
      <c r="M437" s="152"/>
      <c r="T437" s="153"/>
      <c r="AT437" s="148" t="s">
        <v>227</v>
      </c>
      <c r="AU437" s="148" t="s">
        <v>81</v>
      </c>
      <c r="AV437" s="12" t="s">
        <v>81</v>
      </c>
      <c r="AW437" s="12" t="s">
        <v>32</v>
      </c>
      <c r="AX437" s="12" t="s">
        <v>71</v>
      </c>
      <c r="AY437" s="148" t="s">
        <v>216</v>
      </c>
    </row>
    <row r="438" spans="2:65" s="15" customFormat="1" ht="11.25">
      <c r="B438" s="167"/>
      <c r="D438" s="147" t="s">
        <v>227</v>
      </c>
      <c r="E438" s="168" t="s">
        <v>19</v>
      </c>
      <c r="F438" s="169" t="s">
        <v>245</v>
      </c>
      <c r="H438" s="170">
        <v>161</v>
      </c>
      <c r="I438" s="171"/>
      <c r="L438" s="167"/>
      <c r="M438" s="172"/>
      <c r="T438" s="173"/>
      <c r="AT438" s="168" t="s">
        <v>227</v>
      </c>
      <c r="AU438" s="168" t="s">
        <v>81</v>
      </c>
      <c r="AV438" s="15" t="s">
        <v>223</v>
      </c>
      <c r="AW438" s="15" t="s">
        <v>32</v>
      </c>
      <c r="AX438" s="15" t="s">
        <v>79</v>
      </c>
      <c r="AY438" s="168" t="s">
        <v>216</v>
      </c>
    </row>
    <row r="439" spans="2:65" s="1" customFormat="1" ht="24.2" customHeight="1">
      <c r="B439" s="33"/>
      <c r="C439" s="129" t="s">
        <v>817</v>
      </c>
      <c r="D439" s="129" t="s">
        <v>218</v>
      </c>
      <c r="E439" s="130" t="s">
        <v>818</v>
      </c>
      <c r="F439" s="131" t="s">
        <v>819</v>
      </c>
      <c r="G439" s="132" t="s">
        <v>221</v>
      </c>
      <c r="H439" s="133">
        <v>322</v>
      </c>
      <c r="I439" s="134"/>
      <c r="J439" s="135">
        <f>ROUND(I439*H439,2)</f>
        <v>0</v>
      </c>
      <c r="K439" s="131" t="s">
        <v>222</v>
      </c>
      <c r="L439" s="33"/>
      <c r="M439" s="136" t="s">
        <v>19</v>
      </c>
      <c r="N439" s="137" t="s">
        <v>42</v>
      </c>
      <c r="P439" s="138">
        <f>O439*H439</f>
        <v>0</v>
      </c>
      <c r="Q439" s="138">
        <v>7.9000000000000008E-3</v>
      </c>
      <c r="R439" s="138">
        <f>Q439*H439</f>
        <v>2.5438000000000001</v>
      </c>
      <c r="S439" s="138">
        <v>0</v>
      </c>
      <c r="T439" s="139">
        <f>S439*H439</f>
        <v>0</v>
      </c>
      <c r="AR439" s="140" t="s">
        <v>223</v>
      </c>
      <c r="AT439" s="140" t="s">
        <v>218</v>
      </c>
      <c r="AU439" s="140" t="s">
        <v>81</v>
      </c>
      <c r="AY439" s="18" t="s">
        <v>216</v>
      </c>
      <c r="BE439" s="141">
        <f>IF(N439="základní",J439,0)</f>
        <v>0</v>
      </c>
      <c r="BF439" s="141">
        <f>IF(N439="snížená",J439,0)</f>
        <v>0</v>
      </c>
      <c r="BG439" s="141">
        <f>IF(N439="zákl. přenesená",J439,0)</f>
        <v>0</v>
      </c>
      <c r="BH439" s="141">
        <f>IF(N439="sníž. přenesená",J439,0)</f>
        <v>0</v>
      </c>
      <c r="BI439" s="141">
        <f>IF(N439="nulová",J439,0)</f>
        <v>0</v>
      </c>
      <c r="BJ439" s="18" t="s">
        <v>79</v>
      </c>
      <c r="BK439" s="141">
        <f>ROUND(I439*H439,2)</f>
        <v>0</v>
      </c>
      <c r="BL439" s="18" t="s">
        <v>223</v>
      </c>
      <c r="BM439" s="140" t="s">
        <v>820</v>
      </c>
    </row>
    <row r="440" spans="2:65" s="1" customFormat="1" ht="11.25">
      <c r="B440" s="33"/>
      <c r="D440" s="142" t="s">
        <v>225</v>
      </c>
      <c r="F440" s="143" t="s">
        <v>821</v>
      </c>
      <c r="I440" s="144"/>
      <c r="L440" s="33"/>
      <c r="M440" s="145"/>
      <c r="T440" s="54"/>
      <c r="AT440" s="18" t="s">
        <v>225</v>
      </c>
      <c r="AU440" s="18" t="s">
        <v>81</v>
      </c>
    </row>
    <row r="441" spans="2:65" s="12" customFormat="1" ht="11.25">
      <c r="B441" s="146"/>
      <c r="D441" s="147" t="s">
        <v>227</v>
      </c>
      <c r="E441" s="148" t="s">
        <v>19</v>
      </c>
      <c r="F441" s="149" t="s">
        <v>822</v>
      </c>
      <c r="H441" s="150">
        <v>322</v>
      </c>
      <c r="I441" s="151"/>
      <c r="L441" s="146"/>
      <c r="M441" s="152"/>
      <c r="T441" s="153"/>
      <c r="AT441" s="148" t="s">
        <v>227</v>
      </c>
      <c r="AU441" s="148" t="s">
        <v>81</v>
      </c>
      <c r="AV441" s="12" t="s">
        <v>81</v>
      </c>
      <c r="AW441" s="12" t="s">
        <v>32</v>
      </c>
      <c r="AX441" s="12" t="s">
        <v>79</v>
      </c>
      <c r="AY441" s="148" t="s">
        <v>216</v>
      </c>
    </row>
    <row r="442" spans="2:65" s="1" customFormat="1" ht="37.9" customHeight="1">
      <c r="B442" s="33"/>
      <c r="C442" s="129" t="s">
        <v>823</v>
      </c>
      <c r="D442" s="129" t="s">
        <v>218</v>
      </c>
      <c r="E442" s="130" t="s">
        <v>824</v>
      </c>
      <c r="F442" s="131" t="s">
        <v>825</v>
      </c>
      <c r="G442" s="132" t="s">
        <v>221</v>
      </c>
      <c r="H442" s="133">
        <v>143.1</v>
      </c>
      <c r="I442" s="134"/>
      <c r="J442" s="135">
        <f>ROUND(I442*H442,2)</f>
        <v>0</v>
      </c>
      <c r="K442" s="131" t="s">
        <v>19</v>
      </c>
      <c r="L442" s="33"/>
      <c r="M442" s="136" t="s">
        <v>19</v>
      </c>
      <c r="N442" s="137" t="s">
        <v>42</v>
      </c>
      <c r="P442" s="138">
        <f>O442*H442</f>
        <v>0</v>
      </c>
      <c r="Q442" s="138">
        <v>0</v>
      </c>
      <c r="R442" s="138">
        <f>Q442*H442</f>
        <v>0</v>
      </c>
      <c r="S442" s="138">
        <v>0</v>
      </c>
      <c r="T442" s="139">
        <f>S442*H442</f>
        <v>0</v>
      </c>
      <c r="AR442" s="140" t="s">
        <v>223</v>
      </c>
      <c r="AT442" s="140" t="s">
        <v>218</v>
      </c>
      <c r="AU442" s="140" t="s">
        <v>81</v>
      </c>
      <c r="AY442" s="18" t="s">
        <v>216</v>
      </c>
      <c r="BE442" s="141">
        <f>IF(N442="základní",J442,0)</f>
        <v>0</v>
      </c>
      <c r="BF442" s="141">
        <f>IF(N442="snížená",J442,0)</f>
        <v>0</v>
      </c>
      <c r="BG442" s="141">
        <f>IF(N442="zákl. přenesená",J442,0)</f>
        <v>0</v>
      </c>
      <c r="BH442" s="141">
        <f>IF(N442="sníž. přenesená",J442,0)</f>
        <v>0</v>
      </c>
      <c r="BI442" s="141">
        <f>IF(N442="nulová",J442,0)</f>
        <v>0</v>
      </c>
      <c r="BJ442" s="18" t="s">
        <v>79</v>
      </c>
      <c r="BK442" s="141">
        <f>ROUND(I442*H442,2)</f>
        <v>0</v>
      </c>
      <c r="BL442" s="18" t="s">
        <v>223</v>
      </c>
      <c r="BM442" s="140" t="s">
        <v>826</v>
      </c>
    </row>
    <row r="443" spans="2:65" s="12" customFormat="1" ht="11.25">
      <c r="B443" s="146"/>
      <c r="D443" s="147" t="s">
        <v>227</v>
      </c>
      <c r="E443" s="148" t="s">
        <v>19</v>
      </c>
      <c r="F443" s="149" t="s">
        <v>827</v>
      </c>
      <c r="H443" s="150">
        <v>143.1</v>
      </c>
      <c r="I443" s="151"/>
      <c r="L443" s="146"/>
      <c r="M443" s="152"/>
      <c r="T443" s="153"/>
      <c r="AT443" s="148" t="s">
        <v>227</v>
      </c>
      <c r="AU443" s="148" t="s">
        <v>81</v>
      </c>
      <c r="AV443" s="12" t="s">
        <v>81</v>
      </c>
      <c r="AW443" s="12" t="s">
        <v>32</v>
      </c>
      <c r="AX443" s="12" t="s">
        <v>79</v>
      </c>
      <c r="AY443" s="148" t="s">
        <v>216</v>
      </c>
    </row>
    <row r="444" spans="2:65" s="1" customFormat="1" ht="16.5" customHeight="1">
      <c r="B444" s="33"/>
      <c r="C444" s="129" t="s">
        <v>828</v>
      </c>
      <c r="D444" s="129" t="s">
        <v>218</v>
      </c>
      <c r="E444" s="130" t="s">
        <v>829</v>
      </c>
      <c r="F444" s="131" t="s">
        <v>830</v>
      </c>
      <c r="G444" s="132" t="s">
        <v>221</v>
      </c>
      <c r="H444" s="133">
        <v>161</v>
      </c>
      <c r="I444" s="134"/>
      <c r="J444" s="135">
        <f>ROUND(I444*H444,2)</f>
        <v>0</v>
      </c>
      <c r="K444" s="131" t="s">
        <v>19</v>
      </c>
      <c r="L444" s="33"/>
      <c r="M444" s="136" t="s">
        <v>19</v>
      </c>
      <c r="N444" s="137" t="s">
        <v>42</v>
      </c>
      <c r="P444" s="138">
        <f>O444*H444</f>
        <v>0</v>
      </c>
      <c r="Q444" s="138">
        <v>4.0000000000000001E-3</v>
      </c>
      <c r="R444" s="138">
        <f>Q444*H444</f>
        <v>0.64400000000000002</v>
      </c>
      <c r="S444" s="138">
        <v>0</v>
      </c>
      <c r="T444" s="139">
        <f>S444*H444</f>
        <v>0</v>
      </c>
      <c r="AR444" s="140" t="s">
        <v>223</v>
      </c>
      <c r="AT444" s="140" t="s">
        <v>218</v>
      </c>
      <c r="AU444" s="140" t="s">
        <v>81</v>
      </c>
      <c r="AY444" s="18" t="s">
        <v>216</v>
      </c>
      <c r="BE444" s="141">
        <f>IF(N444="základní",J444,0)</f>
        <v>0</v>
      </c>
      <c r="BF444" s="141">
        <f>IF(N444="snížená",J444,0)</f>
        <v>0</v>
      </c>
      <c r="BG444" s="141">
        <f>IF(N444="zákl. přenesená",J444,0)</f>
        <v>0</v>
      </c>
      <c r="BH444" s="141">
        <f>IF(N444="sníž. přenesená",J444,0)</f>
        <v>0</v>
      </c>
      <c r="BI444" s="141">
        <f>IF(N444="nulová",J444,0)</f>
        <v>0</v>
      </c>
      <c r="BJ444" s="18" t="s">
        <v>79</v>
      </c>
      <c r="BK444" s="141">
        <f>ROUND(I444*H444,2)</f>
        <v>0</v>
      </c>
      <c r="BL444" s="18" t="s">
        <v>223</v>
      </c>
      <c r="BM444" s="140" t="s">
        <v>831</v>
      </c>
    </row>
    <row r="445" spans="2:65" s="1" customFormat="1" ht="16.5" customHeight="1">
      <c r="B445" s="33"/>
      <c r="C445" s="129" t="s">
        <v>832</v>
      </c>
      <c r="D445" s="129" t="s">
        <v>218</v>
      </c>
      <c r="E445" s="130" t="s">
        <v>833</v>
      </c>
      <c r="F445" s="131" t="s">
        <v>834</v>
      </c>
      <c r="G445" s="132" t="s">
        <v>221</v>
      </c>
      <c r="H445" s="133">
        <v>19.341000000000001</v>
      </c>
      <c r="I445" s="134"/>
      <c r="J445" s="135">
        <f>ROUND(I445*H445,2)</f>
        <v>0</v>
      </c>
      <c r="K445" s="131" t="s">
        <v>19</v>
      </c>
      <c r="L445" s="33"/>
      <c r="M445" s="136" t="s">
        <v>19</v>
      </c>
      <c r="N445" s="137" t="s">
        <v>42</v>
      </c>
      <c r="P445" s="138">
        <f>O445*H445</f>
        <v>0</v>
      </c>
      <c r="Q445" s="138">
        <v>3.3579999999999999E-2</v>
      </c>
      <c r="R445" s="138">
        <f>Q445*H445</f>
        <v>0.64947078000000003</v>
      </c>
      <c r="S445" s="138">
        <v>0</v>
      </c>
      <c r="T445" s="139">
        <f>S445*H445</f>
        <v>0</v>
      </c>
      <c r="AR445" s="140" t="s">
        <v>223</v>
      </c>
      <c r="AT445" s="140" t="s">
        <v>218</v>
      </c>
      <c r="AU445" s="140" t="s">
        <v>81</v>
      </c>
      <c r="AY445" s="18" t="s">
        <v>216</v>
      </c>
      <c r="BE445" s="141">
        <f>IF(N445="základní",J445,0)</f>
        <v>0</v>
      </c>
      <c r="BF445" s="141">
        <f>IF(N445="snížená",J445,0)</f>
        <v>0</v>
      </c>
      <c r="BG445" s="141">
        <f>IF(N445="zákl. přenesená",J445,0)</f>
        <v>0</v>
      </c>
      <c r="BH445" s="141">
        <f>IF(N445="sníž. přenesená",J445,0)</f>
        <v>0</v>
      </c>
      <c r="BI445" s="141">
        <f>IF(N445="nulová",J445,0)</f>
        <v>0</v>
      </c>
      <c r="BJ445" s="18" t="s">
        <v>79</v>
      </c>
      <c r="BK445" s="141">
        <f>ROUND(I445*H445,2)</f>
        <v>0</v>
      </c>
      <c r="BL445" s="18" t="s">
        <v>223</v>
      </c>
      <c r="BM445" s="140" t="s">
        <v>835</v>
      </c>
    </row>
    <row r="446" spans="2:65" s="12" customFormat="1" ht="22.5">
      <c r="B446" s="146"/>
      <c r="D446" s="147" t="s">
        <v>227</v>
      </c>
      <c r="E446" s="148" t="s">
        <v>19</v>
      </c>
      <c r="F446" s="149" t="s">
        <v>836</v>
      </c>
      <c r="H446" s="150">
        <v>15.484999999999999</v>
      </c>
      <c r="I446" s="151"/>
      <c r="L446" s="146"/>
      <c r="M446" s="152"/>
      <c r="T446" s="153"/>
      <c r="AT446" s="148" t="s">
        <v>227</v>
      </c>
      <c r="AU446" s="148" t="s">
        <v>81</v>
      </c>
      <c r="AV446" s="12" t="s">
        <v>81</v>
      </c>
      <c r="AW446" s="12" t="s">
        <v>32</v>
      </c>
      <c r="AX446" s="12" t="s">
        <v>71</v>
      </c>
      <c r="AY446" s="148" t="s">
        <v>216</v>
      </c>
    </row>
    <row r="447" spans="2:65" s="12" customFormat="1" ht="11.25">
      <c r="B447" s="146"/>
      <c r="D447" s="147" t="s">
        <v>227</v>
      </c>
      <c r="E447" s="148" t="s">
        <v>19</v>
      </c>
      <c r="F447" s="149" t="s">
        <v>837</v>
      </c>
      <c r="H447" s="150">
        <v>3.8559999999999999</v>
      </c>
      <c r="I447" s="151"/>
      <c r="L447" s="146"/>
      <c r="M447" s="152"/>
      <c r="T447" s="153"/>
      <c r="AT447" s="148" t="s">
        <v>227</v>
      </c>
      <c r="AU447" s="148" t="s">
        <v>81</v>
      </c>
      <c r="AV447" s="12" t="s">
        <v>81</v>
      </c>
      <c r="AW447" s="12" t="s">
        <v>32</v>
      </c>
      <c r="AX447" s="12" t="s">
        <v>71</v>
      </c>
      <c r="AY447" s="148" t="s">
        <v>216</v>
      </c>
    </row>
    <row r="448" spans="2:65" s="15" customFormat="1" ht="11.25">
      <c r="B448" s="167"/>
      <c r="D448" s="147" t="s">
        <v>227</v>
      </c>
      <c r="E448" s="168" t="s">
        <v>19</v>
      </c>
      <c r="F448" s="169" t="s">
        <v>245</v>
      </c>
      <c r="H448" s="170">
        <v>19.341000000000001</v>
      </c>
      <c r="I448" s="171"/>
      <c r="L448" s="167"/>
      <c r="M448" s="172"/>
      <c r="T448" s="173"/>
      <c r="AT448" s="168" t="s">
        <v>227</v>
      </c>
      <c r="AU448" s="168" t="s">
        <v>81</v>
      </c>
      <c r="AV448" s="15" t="s">
        <v>223</v>
      </c>
      <c r="AW448" s="15" t="s">
        <v>32</v>
      </c>
      <c r="AX448" s="15" t="s">
        <v>79</v>
      </c>
      <c r="AY448" s="168" t="s">
        <v>216</v>
      </c>
    </row>
    <row r="449" spans="2:65" s="1" customFormat="1" ht="24.2" customHeight="1">
      <c r="B449" s="33"/>
      <c r="C449" s="129" t="s">
        <v>838</v>
      </c>
      <c r="D449" s="129" t="s">
        <v>218</v>
      </c>
      <c r="E449" s="130" t="s">
        <v>839</v>
      </c>
      <c r="F449" s="131" t="s">
        <v>840</v>
      </c>
      <c r="G449" s="132" t="s">
        <v>221</v>
      </c>
      <c r="H449" s="133">
        <v>196.84</v>
      </c>
      <c r="I449" s="134"/>
      <c r="J449" s="135">
        <f>ROUND(I449*H449,2)</f>
        <v>0</v>
      </c>
      <c r="K449" s="131" t="s">
        <v>222</v>
      </c>
      <c r="L449" s="33"/>
      <c r="M449" s="136" t="s">
        <v>19</v>
      </c>
      <c r="N449" s="137" t="s">
        <v>42</v>
      </c>
      <c r="P449" s="138">
        <f>O449*H449</f>
        <v>0</v>
      </c>
      <c r="Q449" s="138">
        <v>3.15E-2</v>
      </c>
      <c r="R449" s="138">
        <f>Q449*H449</f>
        <v>6.2004600000000005</v>
      </c>
      <c r="S449" s="138">
        <v>0</v>
      </c>
      <c r="T449" s="139">
        <f>S449*H449</f>
        <v>0</v>
      </c>
      <c r="AR449" s="140" t="s">
        <v>223</v>
      </c>
      <c r="AT449" s="140" t="s">
        <v>218</v>
      </c>
      <c r="AU449" s="140" t="s">
        <v>81</v>
      </c>
      <c r="AY449" s="18" t="s">
        <v>216</v>
      </c>
      <c r="BE449" s="141">
        <f>IF(N449="základní",J449,0)</f>
        <v>0</v>
      </c>
      <c r="BF449" s="141">
        <f>IF(N449="snížená",J449,0)</f>
        <v>0</v>
      </c>
      <c r="BG449" s="141">
        <f>IF(N449="zákl. přenesená",J449,0)</f>
        <v>0</v>
      </c>
      <c r="BH449" s="141">
        <f>IF(N449="sníž. přenesená",J449,0)</f>
        <v>0</v>
      </c>
      <c r="BI449" s="141">
        <f>IF(N449="nulová",J449,0)</f>
        <v>0</v>
      </c>
      <c r="BJ449" s="18" t="s">
        <v>79</v>
      </c>
      <c r="BK449" s="141">
        <f>ROUND(I449*H449,2)</f>
        <v>0</v>
      </c>
      <c r="BL449" s="18" t="s">
        <v>223</v>
      </c>
      <c r="BM449" s="140" t="s">
        <v>841</v>
      </c>
    </row>
    <row r="450" spans="2:65" s="1" customFormat="1" ht="11.25">
      <c r="B450" s="33"/>
      <c r="D450" s="142" t="s">
        <v>225</v>
      </c>
      <c r="F450" s="143" t="s">
        <v>842</v>
      </c>
      <c r="I450" s="144"/>
      <c r="L450" s="33"/>
      <c r="M450" s="145"/>
      <c r="T450" s="54"/>
      <c r="AT450" s="18" t="s">
        <v>225</v>
      </c>
      <c r="AU450" s="18" t="s">
        <v>81</v>
      </c>
    </row>
    <row r="451" spans="2:65" s="12" customFormat="1" ht="11.25">
      <c r="B451" s="146"/>
      <c r="D451" s="147" t="s">
        <v>227</v>
      </c>
      <c r="E451" s="148" t="s">
        <v>19</v>
      </c>
      <c r="F451" s="149" t="s">
        <v>843</v>
      </c>
      <c r="H451" s="150">
        <v>196.84</v>
      </c>
      <c r="I451" s="151"/>
      <c r="L451" s="146"/>
      <c r="M451" s="152"/>
      <c r="T451" s="153"/>
      <c r="AT451" s="148" t="s">
        <v>227</v>
      </c>
      <c r="AU451" s="148" t="s">
        <v>81</v>
      </c>
      <c r="AV451" s="12" t="s">
        <v>81</v>
      </c>
      <c r="AW451" s="12" t="s">
        <v>32</v>
      </c>
      <c r="AX451" s="12" t="s">
        <v>79</v>
      </c>
      <c r="AY451" s="148" t="s">
        <v>216</v>
      </c>
    </row>
    <row r="452" spans="2:65" s="1" customFormat="1" ht="24.2" customHeight="1">
      <c r="B452" s="33"/>
      <c r="C452" s="129" t="s">
        <v>844</v>
      </c>
      <c r="D452" s="129" t="s">
        <v>218</v>
      </c>
      <c r="E452" s="130" t="s">
        <v>845</v>
      </c>
      <c r="F452" s="131" t="s">
        <v>846</v>
      </c>
      <c r="G452" s="132" t="s">
        <v>221</v>
      </c>
      <c r="H452" s="133">
        <v>196.84</v>
      </c>
      <c r="I452" s="134"/>
      <c r="J452" s="135">
        <f>ROUND(I452*H452,2)</f>
        <v>0</v>
      </c>
      <c r="K452" s="131" t="s">
        <v>222</v>
      </c>
      <c r="L452" s="33"/>
      <c r="M452" s="136" t="s">
        <v>19</v>
      </c>
      <c r="N452" s="137" t="s">
        <v>42</v>
      </c>
      <c r="P452" s="138">
        <f>O452*H452</f>
        <v>0</v>
      </c>
      <c r="Q452" s="138">
        <v>1.0500000000000001E-2</v>
      </c>
      <c r="R452" s="138">
        <f>Q452*H452</f>
        <v>2.0668200000000003</v>
      </c>
      <c r="S452" s="138">
        <v>0</v>
      </c>
      <c r="T452" s="139">
        <f>S452*H452</f>
        <v>0</v>
      </c>
      <c r="AR452" s="140" t="s">
        <v>223</v>
      </c>
      <c r="AT452" s="140" t="s">
        <v>218</v>
      </c>
      <c r="AU452" s="140" t="s">
        <v>81</v>
      </c>
      <c r="AY452" s="18" t="s">
        <v>216</v>
      </c>
      <c r="BE452" s="141">
        <f>IF(N452="základní",J452,0)</f>
        <v>0</v>
      </c>
      <c r="BF452" s="141">
        <f>IF(N452="snížená",J452,0)</f>
        <v>0</v>
      </c>
      <c r="BG452" s="141">
        <f>IF(N452="zákl. přenesená",J452,0)</f>
        <v>0</v>
      </c>
      <c r="BH452" s="141">
        <f>IF(N452="sníž. přenesená",J452,0)</f>
        <v>0</v>
      </c>
      <c r="BI452" s="141">
        <f>IF(N452="nulová",J452,0)</f>
        <v>0</v>
      </c>
      <c r="BJ452" s="18" t="s">
        <v>79</v>
      </c>
      <c r="BK452" s="141">
        <f>ROUND(I452*H452,2)</f>
        <v>0</v>
      </c>
      <c r="BL452" s="18" t="s">
        <v>223</v>
      </c>
      <c r="BM452" s="140" t="s">
        <v>847</v>
      </c>
    </row>
    <row r="453" spans="2:65" s="1" customFormat="1" ht="11.25">
      <c r="B453" s="33"/>
      <c r="D453" s="142" t="s">
        <v>225</v>
      </c>
      <c r="F453" s="143" t="s">
        <v>848</v>
      </c>
      <c r="I453" s="144"/>
      <c r="L453" s="33"/>
      <c r="M453" s="145"/>
      <c r="T453" s="54"/>
      <c r="AT453" s="18" t="s">
        <v>225</v>
      </c>
      <c r="AU453" s="18" t="s">
        <v>81</v>
      </c>
    </row>
    <row r="454" spans="2:65" s="12" customFormat="1" ht="11.25">
      <c r="B454" s="146"/>
      <c r="D454" s="147" t="s">
        <v>227</v>
      </c>
      <c r="E454" s="148" t="s">
        <v>19</v>
      </c>
      <c r="F454" s="149" t="s">
        <v>843</v>
      </c>
      <c r="H454" s="150">
        <v>196.84</v>
      </c>
      <c r="I454" s="151"/>
      <c r="L454" s="146"/>
      <c r="M454" s="152"/>
      <c r="T454" s="153"/>
      <c r="AT454" s="148" t="s">
        <v>227</v>
      </c>
      <c r="AU454" s="148" t="s">
        <v>81</v>
      </c>
      <c r="AV454" s="12" t="s">
        <v>81</v>
      </c>
      <c r="AW454" s="12" t="s">
        <v>32</v>
      </c>
      <c r="AX454" s="12" t="s">
        <v>79</v>
      </c>
      <c r="AY454" s="148" t="s">
        <v>216</v>
      </c>
    </row>
    <row r="455" spans="2:65" s="1" customFormat="1" ht="24.2" customHeight="1">
      <c r="B455" s="33"/>
      <c r="C455" s="129" t="s">
        <v>849</v>
      </c>
      <c r="D455" s="129" t="s">
        <v>218</v>
      </c>
      <c r="E455" s="130" t="s">
        <v>850</v>
      </c>
      <c r="F455" s="131" t="s">
        <v>851</v>
      </c>
      <c r="G455" s="132" t="s">
        <v>368</v>
      </c>
      <c r="H455" s="133">
        <v>17.5</v>
      </c>
      <c r="I455" s="134"/>
      <c r="J455" s="135">
        <f>ROUND(I455*H455,2)</f>
        <v>0</v>
      </c>
      <c r="K455" s="131" t="s">
        <v>222</v>
      </c>
      <c r="L455" s="33"/>
      <c r="M455" s="136" t="s">
        <v>19</v>
      </c>
      <c r="N455" s="137" t="s">
        <v>42</v>
      </c>
      <c r="P455" s="138">
        <f>O455*H455</f>
        <v>0</v>
      </c>
      <c r="Q455" s="138">
        <v>2.0650000000000002E-2</v>
      </c>
      <c r="R455" s="138">
        <f>Q455*H455</f>
        <v>0.361375</v>
      </c>
      <c r="S455" s="138">
        <v>0</v>
      </c>
      <c r="T455" s="139">
        <f>S455*H455</f>
        <v>0</v>
      </c>
      <c r="AR455" s="140" t="s">
        <v>223</v>
      </c>
      <c r="AT455" s="140" t="s">
        <v>218</v>
      </c>
      <c r="AU455" s="140" t="s">
        <v>81</v>
      </c>
      <c r="AY455" s="18" t="s">
        <v>216</v>
      </c>
      <c r="BE455" s="141">
        <f>IF(N455="základní",J455,0)</f>
        <v>0</v>
      </c>
      <c r="BF455" s="141">
        <f>IF(N455="snížená",J455,0)</f>
        <v>0</v>
      </c>
      <c r="BG455" s="141">
        <f>IF(N455="zákl. přenesená",J455,0)</f>
        <v>0</v>
      </c>
      <c r="BH455" s="141">
        <f>IF(N455="sníž. přenesená",J455,0)</f>
        <v>0</v>
      </c>
      <c r="BI455" s="141">
        <f>IF(N455="nulová",J455,0)</f>
        <v>0</v>
      </c>
      <c r="BJ455" s="18" t="s">
        <v>79</v>
      </c>
      <c r="BK455" s="141">
        <f>ROUND(I455*H455,2)</f>
        <v>0</v>
      </c>
      <c r="BL455" s="18" t="s">
        <v>223</v>
      </c>
      <c r="BM455" s="140" t="s">
        <v>852</v>
      </c>
    </row>
    <row r="456" spans="2:65" s="1" customFormat="1" ht="11.25">
      <c r="B456" s="33"/>
      <c r="D456" s="142" t="s">
        <v>225</v>
      </c>
      <c r="F456" s="143" t="s">
        <v>853</v>
      </c>
      <c r="I456" s="144"/>
      <c r="L456" s="33"/>
      <c r="M456" s="145"/>
      <c r="T456" s="54"/>
      <c r="AT456" s="18" t="s">
        <v>225</v>
      </c>
      <c r="AU456" s="18" t="s">
        <v>81</v>
      </c>
    </row>
    <row r="457" spans="2:65" s="12" customFormat="1" ht="11.25">
      <c r="B457" s="146"/>
      <c r="D457" s="147" t="s">
        <v>227</v>
      </c>
      <c r="E457" s="148" t="s">
        <v>19</v>
      </c>
      <c r="F457" s="149" t="s">
        <v>854</v>
      </c>
      <c r="H457" s="150">
        <v>17.5</v>
      </c>
      <c r="I457" s="151"/>
      <c r="L457" s="146"/>
      <c r="M457" s="152"/>
      <c r="T457" s="153"/>
      <c r="AT457" s="148" t="s">
        <v>227</v>
      </c>
      <c r="AU457" s="148" t="s">
        <v>81</v>
      </c>
      <c r="AV457" s="12" t="s">
        <v>81</v>
      </c>
      <c r="AW457" s="12" t="s">
        <v>32</v>
      </c>
      <c r="AX457" s="12" t="s">
        <v>79</v>
      </c>
      <c r="AY457" s="148" t="s">
        <v>216</v>
      </c>
    </row>
    <row r="458" spans="2:65" s="1" customFormat="1" ht="24.2" customHeight="1">
      <c r="B458" s="33"/>
      <c r="C458" s="129" t="s">
        <v>855</v>
      </c>
      <c r="D458" s="129" t="s">
        <v>218</v>
      </c>
      <c r="E458" s="130" t="s">
        <v>856</v>
      </c>
      <c r="F458" s="131" t="s">
        <v>857</v>
      </c>
      <c r="G458" s="132" t="s">
        <v>221</v>
      </c>
      <c r="H458" s="133">
        <v>93.974999999999994</v>
      </c>
      <c r="I458" s="134"/>
      <c r="J458" s="135">
        <f>ROUND(I458*H458,2)</f>
        <v>0</v>
      </c>
      <c r="K458" s="131" t="s">
        <v>222</v>
      </c>
      <c r="L458" s="33"/>
      <c r="M458" s="136" t="s">
        <v>19</v>
      </c>
      <c r="N458" s="137" t="s">
        <v>42</v>
      </c>
      <c r="P458" s="138">
        <f>O458*H458</f>
        <v>0</v>
      </c>
      <c r="Q458" s="138">
        <v>0</v>
      </c>
      <c r="R458" s="138">
        <f>Q458*H458</f>
        <v>0</v>
      </c>
      <c r="S458" s="138">
        <v>1.0000000000000001E-5</v>
      </c>
      <c r="T458" s="139">
        <f>S458*H458</f>
        <v>9.3975000000000005E-4</v>
      </c>
      <c r="AR458" s="140" t="s">
        <v>223</v>
      </c>
      <c r="AT458" s="140" t="s">
        <v>218</v>
      </c>
      <c r="AU458" s="140" t="s">
        <v>81</v>
      </c>
      <c r="AY458" s="18" t="s">
        <v>216</v>
      </c>
      <c r="BE458" s="141">
        <f>IF(N458="základní",J458,0)</f>
        <v>0</v>
      </c>
      <c r="BF458" s="141">
        <f>IF(N458="snížená",J458,0)</f>
        <v>0</v>
      </c>
      <c r="BG458" s="141">
        <f>IF(N458="zákl. přenesená",J458,0)</f>
        <v>0</v>
      </c>
      <c r="BH458" s="141">
        <f>IF(N458="sníž. přenesená",J458,0)</f>
        <v>0</v>
      </c>
      <c r="BI458" s="141">
        <f>IF(N458="nulová",J458,0)</f>
        <v>0</v>
      </c>
      <c r="BJ458" s="18" t="s">
        <v>79</v>
      </c>
      <c r="BK458" s="141">
        <f>ROUND(I458*H458,2)</f>
        <v>0</v>
      </c>
      <c r="BL458" s="18" t="s">
        <v>223</v>
      </c>
      <c r="BM458" s="140" t="s">
        <v>858</v>
      </c>
    </row>
    <row r="459" spans="2:65" s="1" customFormat="1" ht="11.25">
      <c r="B459" s="33"/>
      <c r="D459" s="142" t="s">
        <v>225</v>
      </c>
      <c r="F459" s="143" t="s">
        <v>859</v>
      </c>
      <c r="I459" s="144"/>
      <c r="L459" s="33"/>
      <c r="M459" s="145"/>
      <c r="T459" s="54"/>
      <c r="AT459" s="18" t="s">
        <v>225</v>
      </c>
      <c r="AU459" s="18" t="s">
        <v>81</v>
      </c>
    </row>
    <row r="460" spans="2:65" s="12" customFormat="1" ht="11.25">
      <c r="B460" s="146"/>
      <c r="D460" s="147" t="s">
        <v>227</v>
      </c>
      <c r="E460" s="148" t="s">
        <v>19</v>
      </c>
      <c r="F460" s="149" t="s">
        <v>860</v>
      </c>
      <c r="H460" s="150">
        <v>93.974999999999994</v>
      </c>
      <c r="I460" s="151"/>
      <c r="L460" s="146"/>
      <c r="M460" s="152"/>
      <c r="T460" s="153"/>
      <c r="AT460" s="148" t="s">
        <v>227</v>
      </c>
      <c r="AU460" s="148" t="s">
        <v>81</v>
      </c>
      <c r="AV460" s="12" t="s">
        <v>81</v>
      </c>
      <c r="AW460" s="12" t="s">
        <v>32</v>
      </c>
      <c r="AX460" s="12" t="s">
        <v>79</v>
      </c>
      <c r="AY460" s="148" t="s">
        <v>216</v>
      </c>
    </row>
    <row r="461" spans="2:65" s="1" customFormat="1" ht="16.5" customHeight="1">
      <c r="B461" s="33"/>
      <c r="C461" s="129" t="s">
        <v>861</v>
      </c>
      <c r="D461" s="129" t="s">
        <v>218</v>
      </c>
      <c r="E461" s="130" t="s">
        <v>862</v>
      </c>
      <c r="F461" s="131" t="s">
        <v>863</v>
      </c>
      <c r="G461" s="132" t="s">
        <v>221</v>
      </c>
      <c r="H461" s="133">
        <v>162.19999999999999</v>
      </c>
      <c r="I461" s="134"/>
      <c r="J461" s="135">
        <f>ROUND(I461*H461,2)</f>
        <v>0</v>
      </c>
      <c r="K461" s="131" t="s">
        <v>222</v>
      </c>
      <c r="L461" s="33"/>
      <c r="M461" s="136" t="s">
        <v>19</v>
      </c>
      <c r="N461" s="137" t="s">
        <v>42</v>
      </c>
      <c r="P461" s="138">
        <f>O461*H461</f>
        <v>0</v>
      </c>
      <c r="Q461" s="138">
        <v>0</v>
      </c>
      <c r="R461" s="138">
        <f>Q461*H461</f>
        <v>0</v>
      </c>
      <c r="S461" s="138">
        <v>0</v>
      </c>
      <c r="T461" s="139">
        <f>S461*H461</f>
        <v>0</v>
      </c>
      <c r="AR461" s="140" t="s">
        <v>223</v>
      </c>
      <c r="AT461" s="140" t="s">
        <v>218</v>
      </c>
      <c r="AU461" s="140" t="s">
        <v>81</v>
      </c>
      <c r="AY461" s="18" t="s">
        <v>216</v>
      </c>
      <c r="BE461" s="141">
        <f>IF(N461="základní",J461,0)</f>
        <v>0</v>
      </c>
      <c r="BF461" s="141">
        <f>IF(N461="snížená",J461,0)</f>
        <v>0</v>
      </c>
      <c r="BG461" s="141">
        <f>IF(N461="zákl. přenesená",J461,0)</f>
        <v>0</v>
      </c>
      <c r="BH461" s="141">
        <f>IF(N461="sníž. přenesená",J461,0)</f>
        <v>0</v>
      </c>
      <c r="BI461" s="141">
        <f>IF(N461="nulová",J461,0)</f>
        <v>0</v>
      </c>
      <c r="BJ461" s="18" t="s">
        <v>79</v>
      </c>
      <c r="BK461" s="141">
        <f>ROUND(I461*H461,2)</f>
        <v>0</v>
      </c>
      <c r="BL461" s="18" t="s">
        <v>223</v>
      </c>
      <c r="BM461" s="140" t="s">
        <v>864</v>
      </c>
    </row>
    <row r="462" spans="2:65" s="1" customFormat="1" ht="11.25">
      <c r="B462" s="33"/>
      <c r="D462" s="142" t="s">
        <v>225</v>
      </c>
      <c r="F462" s="143" t="s">
        <v>865</v>
      </c>
      <c r="I462" s="144"/>
      <c r="L462" s="33"/>
      <c r="M462" s="145"/>
      <c r="T462" s="54"/>
      <c r="AT462" s="18" t="s">
        <v>225</v>
      </c>
      <c r="AU462" s="18" t="s">
        <v>81</v>
      </c>
    </row>
    <row r="463" spans="2:65" s="12" customFormat="1" ht="11.25">
      <c r="B463" s="146"/>
      <c r="D463" s="147" t="s">
        <v>227</v>
      </c>
      <c r="E463" s="148" t="s">
        <v>19</v>
      </c>
      <c r="F463" s="149" t="s">
        <v>866</v>
      </c>
      <c r="H463" s="150">
        <v>162.19999999999999</v>
      </c>
      <c r="I463" s="151"/>
      <c r="L463" s="146"/>
      <c r="M463" s="152"/>
      <c r="T463" s="153"/>
      <c r="AT463" s="148" t="s">
        <v>227</v>
      </c>
      <c r="AU463" s="148" t="s">
        <v>81</v>
      </c>
      <c r="AV463" s="12" t="s">
        <v>81</v>
      </c>
      <c r="AW463" s="12" t="s">
        <v>32</v>
      </c>
      <c r="AX463" s="12" t="s">
        <v>79</v>
      </c>
      <c r="AY463" s="148" t="s">
        <v>216</v>
      </c>
    </row>
    <row r="464" spans="2:65" s="1" customFormat="1" ht="33" customHeight="1">
      <c r="B464" s="33"/>
      <c r="C464" s="129" t="s">
        <v>867</v>
      </c>
      <c r="D464" s="129" t="s">
        <v>218</v>
      </c>
      <c r="E464" s="130" t="s">
        <v>868</v>
      </c>
      <c r="F464" s="131" t="s">
        <v>869</v>
      </c>
      <c r="G464" s="132" t="s">
        <v>236</v>
      </c>
      <c r="H464" s="133">
        <v>21.350999999999999</v>
      </c>
      <c r="I464" s="134"/>
      <c r="J464" s="135">
        <f>ROUND(I464*H464,2)</f>
        <v>0</v>
      </c>
      <c r="K464" s="131" t="s">
        <v>222</v>
      </c>
      <c r="L464" s="33"/>
      <c r="M464" s="136" t="s">
        <v>19</v>
      </c>
      <c r="N464" s="137" t="s">
        <v>42</v>
      </c>
      <c r="P464" s="138">
        <f>O464*H464</f>
        <v>0</v>
      </c>
      <c r="Q464" s="138">
        <v>2.5018699999999998</v>
      </c>
      <c r="R464" s="138">
        <f>Q464*H464</f>
        <v>53.417426369999994</v>
      </c>
      <c r="S464" s="138">
        <v>0</v>
      </c>
      <c r="T464" s="139">
        <f>S464*H464</f>
        <v>0</v>
      </c>
      <c r="AR464" s="140" t="s">
        <v>223</v>
      </c>
      <c r="AT464" s="140" t="s">
        <v>218</v>
      </c>
      <c r="AU464" s="140" t="s">
        <v>81</v>
      </c>
      <c r="AY464" s="18" t="s">
        <v>216</v>
      </c>
      <c r="BE464" s="141">
        <f>IF(N464="základní",J464,0)</f>
        <v>0</v>
      </c>
      <c r="BF464" s="141">
        <f>IF(N464="snížená",J464,0)</f>
        <v>0</v>
      </c>
      <c r="BG464" s="141">
        <f>IF(N464="zákl. přenesená",J464,0)</f>
        <v>0</v>
      </c>
      <c r="BH464" s="141">
        <f>IF(N464="sníž. přenesená",J464,0)</f>
        <v>0</v>
      </c>
      <c r="BI464" s="141">
        <f>IF(N464="nulová",J464,0)</f>
        <v>0</v>
      </c>
      <c r="BJ464" s="18" t="s">
        <v>79</v>
      </c>
      <c r="BK464" s="141">
        <f>ROUND(I464*H464,2)</f>
        <v>0</v>
      </c>
      <c r="BL464" s="18" t="s">
        <v>223</v>
      </c>
      <c r="BM464" s="140" t="s">
        <v>870</v>
      </c>
    </row>
    <row r="465" spans="2:65" s="1" customFormat="1" ht="11.25">
      <c r="B465" s="33"/>
      <c r="D465" s="142" t="s">
        <v>225</v>
      </c>
      <c r="F465" s="143" t="s">
        <v>871</v>
      </c>
      <c r="I465" s="144"/>
      <c r="L465" s="33"/>
      <c r="M465" s="145"/>
      <c r="T465" s="54"/>
      <c r="AT465" s="18" t="s">
        <v>225</v>
      </c>
      <c r="AU465" s="18" t="s">
        <v>81</v>
      </c>
    </row>
    <row r="466" spans="2:65" s="12" customFormat="1" ht="11.25">
      <c r="B466" s="146"/>
      <c r="D466" s="147" t="s">
        <v>227</v>
      </c>
      <c r="E466" s="148" t="s">
        <v>19</v>
      </c>
      <c r="F466" s="149" t="s">
        <v>872</v>
      </c>
      <c r="H466" s="150">
        <v>21.350999999999999</v>
      </c>
      <c r="I466" s="151"/>
      <c r="L466" s="146"/>
      <c r="M466" s="152"/>
      <c r="T466" s="153"/>
      <c r="AT466" s="148" t="s">
        <v>227</v>
      </c>
      <c r="AU466" s="148" t="s">
        <v>81</v>
      </c>
      <c r="AV466" s="12" t="s">
        <v>81</v>
      </c>
      <c r="AW466" s="12" t="s">
        <v>32</v>
      </c>
      <c r="AX466" s="12" t="s">
        <v>79</v>
      </c>
      <c r="AY466" s="148" t="s">
        <v>216</v>
      </c>
    </row>
    <row r="467" spans="2:65" s="1" customFormat="1" ht="33" customHeight="1">
      <c r="B467" s="33"/>
      <c r="C467" s="129" t="s">
        <v>873</v>
      </c>
      <c r="D467" s="129" t="s">
        <v>218</v>
      </c>
      <c r="E467" s="130" t="s">
        <v>874</v>
      </c>
      <c r="F467" s="131" t="s">
        <v>875</v>
      </c>
      <c r="G467" s="132" t="s">
        <v>236</v>
      </c>
      <c r="H467" s="133">
        <v>21.350999999999999</v>
      </c>
      <c r="I467" s="134"/>
      <c r="J467" s="135">
        <f>ROUND(I467*H467,2)</f>
        <v>0</v>
      </c>
      <c r="K467" s="131" t="s">
        <v>222</v>
      </c>
      <c r="L467" s="33"/>
      <c r="M467" s="136" t="s">
        <v>19</v>
      </c>
      <c r="N467" s="137" t="s">
        <v>42</v>
      </c>
      <c r="P467" s="138">
        <f>O467*H467</f>
        <v>0</v>
      </c>
      <c r="Q467" s="138">
        <v>0</v>
      </c>
      <c r="R467" s="138">
        <f>Q467*H467</f>
        <v>0</v>
      </c>
      <c r="S467" s="138">
        <v>0</v>
      </c>
      <c r="T467" s="139">
        <f>S467*H467</f>
        <v>0</v>
      </c>
      <c r="AR467" s="140" t="s">
        <v>223</v>
      </c>
      <c r="AT467" s="140" t="s">
        <v>218</v>
      </c>
      <c r="AU467" s="140" t="s">
        <v>81</v>
      </c>
      <c r="AY467" s="18" t="s">
        <v>216</v>
      </c>
      <c r="BE467" s="141">
        <f>IF(N467="základní",J467,0)</f>
        <v>0</v>
      </c>
      <c r="BF467" s="141">
        <f>IF(N467="snížená",J467,0)</f>
        <v>0</v>
      </c>
      <c r="BG467" s="141">
        <f>IF(N467="zákl. přenesená",J467,0)</f>
        <v>0</v>
      </c>
      <c r="BH467" s="141">
        <f>IF(N467="sníž. přenesená",J467,0)</f>
        <v>0</v>
      </c>
      <c r="BI467" s="141">
        <f>IF(N467="nulová",J467,0)</f>
        <v>0</v>
      </c>
      <c r="BJ467" s="18" t="s">
        <v>79</v>
      </c>
      <c r="BK467" s="141">
        <f>ROUND(I467*H467,2)</f>
        <v>0</v>
      </c>
      <c r="BL467" s="18" t="s">
        <v>223</v>
      </c>
      <c r="BM467" s="140" t="s">
        <v>876</v>
      </c>
    </row>
    <row r="468" spans="2:65" s="1" customFormat="1" ht="11.25">
      <c r="B468" s="33"/>
      <c r="D468" s="142" t="s">
        <v>225</v>
      </c>
      <c r="F468" s="143" t="s">
        <v>877</v>
      </c>
      <c r="I468" s="144"/>
      <c r="L468" s="33"/>
      <c r="M468" s="145"/>
      <c r="T468" s="54"/>
      <c r="AT468" s="18" t="s">
        <v>225</v>
      </c>
      <c r="AU468" s="18" t="s">
        <v>81</v>
      </c>
    </row>
    <row r="469" spans="2:65" s="12" customFormat="1" ht="11.25">
      <c r="B469" s="146"/>
      <c r="D469" s="147" t="s">
        <v>227</v>
      </c>
      <c r="E469" s="148" t="s">
        <v>19</v>
      </c>
      <c r="F469" s="149" t="s">
        <v>872</v>
      </c>
      <c r="H469" s="150">
        <v>21.350999999999999</v>
      </c>
      <c r="I469" s="151"/>
      <c r="L469" s="146"/>
      <c r="M469" s="152"/>
      <c r="T469" s="153"/>
      <c r="AT469" s="148" t="s">
        <v>227</v>
      </c>
      <c r="AU469" s="148" t="s">
        <v>81</v>
      </c>
      <c r="AV469" s="12" t="s">
        <v>81</v>
      </c>
      <c r="AW469" s="12" t="s">
        <v>32</v>
      </c>
      <c r="AX469" s="12" t="s">
        <v>79</v>
      </c>
      <c r="AY469" s="148" t="s">
        <v>216</v>
      </c>
    </row>
    <row r="470" spans="2:65" s="1" customFormat="1" ht="24.2" customHeight="1">
      <c r="B470" s="33"/>
      <c r="C470" s="129" t="s">
        <v>878</v>
      </c>
      <c r="D470" s="129" t="s">
        <v>218</v>
      </c>
      <c r="E470" s="130" t="s">
        <v>879</v>
      </c>
      <c r="F470" s="131" t="s">
        <v>880</v>
      </c>
      <c r="G470" s="132" t="s">
        <v>236</v>
      </c>
      <c r="H470" s="133">
        <v>39.264000000000003</v>
      </c>
      <c r="I470" s="134"/>
      <c r="J470" s="135">
        <f>ROUND(I470*H470,2)</f>
        <v>0</v>
      </c>
      <c r="K470" s="131" t="s">
        <v>19</v>
      </c>
      <c r="L470" s="33"/>
      <c r="M470" s="136" t="s">
        <v>19</v>
      </c>
      <c r="N470" s="137" t="s">
        <v>42</v>
      </c>
      <c r="P470" s="138">
        <f>O470*H470</f>
        <v>0</v>
      </c>
      <c r="Q470" s="138">
        <v>2.0199999999999999E-2</v>
      </c>
      <c r="R470" s="138">
        <f>Q470*H470</f>
        <v>0.79313280000000008</v>
      </c>
      <c r="S470" s="138">
        <v>0</v>
      </c>
      <c r="T470" s="139">
        <f>S470*H470</f>
        <v>0</v>
      </c>
      <c r="AR470" s="140" t="s">
        <v>223</v>
      </c>
      <c r="AT470" s="140" t="s">
        <v>218</v>
      </c>
      <c r="AU470" s="140" t="s">
        <v>81</v>
      </c>
      <c r="AY470" s="18" t="s">
        <v>216</v>
      </c>
      <c r="BE470" s="141">
        <f>IF(N470="základní",J470,0)</f>
        <v>0</v>
      </c>
      <c r="BF470" s="141">
        <f>IF(N470="snížená",J470,0)</f>
        <v>0</v>
      </c>
      <c r="BG470" s="141">
        <f>IF(N470="zákl. přenesená",J470,0)</f>
        <v>0</v>
      </c>
      <c r="BH470" s="141">
        <f>IF(N470="sníž. přenesená",J470,0)</f>
        <v>0</v>
      </c>
      <c r="BI470" s="141">
        <f>IF(N470="nulová",J470,0)</f>
        <v>0</v>
      </c>
      <c r="BJ470" s="18" t="s">
        <v>79</v>
      </c>
      <c r="BK470" s="141">
        <f>ROUND(I470*H470,2)</f>
        <v>0</v>
      </c>
      <c r="BL470" s="18" t="s">
        <v>223</v>
      </c>
      <c r="BM470" s="140" t="s">
        <v>881</v>
      </c>
    </row>
    <row r="471" spans="2:65" s="12" customFormat="1" ht="11.25">
      <c r="B471" s="146"/>
      <c r="D471" s="147" t="s">
        <v>227</v>
      </c>
      <c r="E471" s="148" t="s">
        <v>19</v>
      </c>
      <c r="F471" s="149" t="s">
        <v>882</v>
      </c>
      <c r="H471" s="150">
        <v>39.264000000000003</v>
      </c>
      <c r="I471" s="151"/>
      <c r="L471" s="146"/>
      <c r="M471" s="152"/>
      <c r="T471" s="153"/>
      <c r="AT471" s="148" t="s">
        <v>227</v>
      </c>
      <c r="AU471" s="148" t="s">
        <v>81</v>
      </c>
      <c r="AV471" s="12" t="s">
        <v>81</v>
      </c>
      <c r="AW471" s="12" t="s">
        <v>32</v>
      </c>
      <c r="AX471" s="12" t="s">
        <v>79</v>
      </c>
      <c r="AY471" s="148" t="s">
        <v>216</v>
      </c>
    </row>
    <row r="472" spans="2:65" s="1" customFormat="1" ht="16.5" customHeight="1">
      <c r="B472" s="33"/>
      <c r="C472" s="129" t="s">
        <v>883</v>
      </c>
      <c r="D472" s="129" t="s">
        <v>218</v>
      </c>
      <c r="E472" s="130" t="s">
        <v>884</v>
      </c>
      <c r="F472" s="131" t="s">
        <v>885</v>
      </c>
      <c r="G472" s="132" t="s">
        <v>312</v>
      </c>
      <c r="H472" s="133">
        <v>1.532</v>
      </c>
      <c r="I472" s="134"/>
      <c r="J472" s="135">
        <f>ROUND(I472*H472,2)</f>
        <v>0</v>
      </c>
      <c r="K472" s="131" t="s">
        <v>222</v>
      </c>
      <c r="L472" s="33"/>
      <c r="M472" s="136" t="s">
        <v>19</v>
      </c>
      <c r="N472" s="137" t="s">
        <v>42</v>
      </c>
      <c r="P472" s="138">
        <f>O472*H472</f>
        <v>0</v>
      </c>
      <c r="Q472" s="138">
        <v>1.06277</v>
      </c>
      <c r="R472" s="138">
        <f>Q472*H472</f>
        <v>1.6281636399999999</v>
      </c>
      <c r="S472" s="138">
        <v>0</v>
      </c>
      <c r="T472" s="139">
        <f>S472*H472</f>
        <v>0</v>
      </c>
      <c r="AR472" s="140" t="s">
        <v>223</v>
      </c>
      <c r="AT472" s="140" t="s">
        <v>218</v>
      </c>
      <c r="AU472" s="140" t="s">
        <v>81</v>
      </c>
      <c r="AY472" s="18" t="s">
        <v>216</v>
      </c>
      <c r="BE472" s="141">
        <f>IF(N472="základní",J472,0)</f>
        <v>0</v>
      </c>
      <c r="BF472" s="141">
        <f>IF(N472="snížená",J472,0)</f>
        <v>0</v>
      </c>
      <c r="BG472" s="141">
        <f>IF(N472="zákl. přenesená",J472,0)</f>
        <v>0</v>
      </c>
      <c r="BH472" s="141">
        <f>IF(N472="sníž. přenesená",J472,0)</f>
        <v>0</v>
      </c>
      <c r="BI472" s="141">
        <f>IF(N472="nulová",J472,0)</f>
        <v>0</v>
      </c>
      <c r="BJ472" s="18" t="s">
        <v>79</v>
      </c>
      <c r="BK472" s="141">
        <f>ROUND(I472*H472,2)</f>
        <v>0</v>
      </c>
      <c r="BL472" s="18" t="s">
        <v>223</v>
      </c>
      <c r="BM472" s="140" t="s">
        <v>886</v>
      </c>
    </row>
    <row r="473" spans="2:65" s="1" customFormat="1" ht="11.25">
      <c r="B473" s="33"/>
      <c r="D473" s="142" t="s">
        <v>225</v>
      </c>
      <c r="F473" s="143" t="s">
        <v>887</v>
      </c>
      <c r="I473" s="144"/>
      <c r="L473" s="33"/>
      <c r="M473" s="145"/>
      <c r="T473" s="54"/>
      <c r="AT473" s="18" t="s">
        <v>225</v>
      </c>
      <c r="AU473" s="18" t="s">
        <v>81</v>
      </c>
    </row>
    <row r="474" spans="2:65" s="12" customFormat="1" ht="11.25">
      <c r="B474" s="146"/>
      <c r="D474" s="147" t="s">
        <v>227</v>
      </c>
      <c r="E474" s="148" t="s">
        <v>19</v>
      </c>
      <c r="F474" s="149" t="s">
        <v>888</v>
      </c>
      <c r="H474" s="150">
        <v>0.82699999999999996</v>
      </c>
      <c r="I474" s="151"/>
      <c r="L474" s="146"/>
      <c r="M474" s="152"/>
      <c r="T474" s="153"/>
      <c r="AT474" s="148" t="s">
        <v>227</v>
      </c>
      <c r="AU474" s="148" t="s">
        <v>81</v>
      </c>
      <c r="AV474" s="12" t="s">
        <v>81</v>
      </c>
      <c r="AW474" s="12" t="s">
        <v>32</v>
      </c>
      <c r="AX474" s="12" t="s">
        <v>71</v>
      </c>
      <c r="AY474" s="148" t="s">
        <v>216</v>
      </c>
    </row>
    <row r="475" spans="2:65" s="12" customFormat="1" ht="11.25">
      <c r="B475" s="146"/>
      <c r="D475" s="147" t="s">
        <v>227</v>
      </c>
      <c r="E475" s="148" t="s">
        <v>19</v>
      </c>
      <c r="F475" s="149" t="s">
        <v>889</v>
      </c>
      <c r="H475" s="150">
        <v>0.70499999999999996</v>
      </c>
      <c r="I475" s="151"/>
      <c r="L475" s="146"/>
      <c r="M475" s="152"/>
      <c r="T475" s="153"/>
      <c r="AT475" s="148" t="s">
        <v>227</v>
      </c>
      <c r="AU475" s="148" t="s">
        <v>81</v>
      </c>
      <c r="AV475" s="12" t="s">
        <v>81</v>
      </c>
      <c r="AW475" s="12" t="s">
        <v>32</v>
      </c>
      <c r="AX475" s="12" t="s">
        <v>71</v>
      </c>
      <c r="AY475" s="148" t="s">
        <v>216</v>
      </c>
    </row>
    <row r="476" spans="2:65" s="15" customFormat="1" ht="11.25">
      <c r="B476" s="167"/>
      <c r="D476" s="147" t="s">
        <v>227</v>
      </c>
      <c r="E476" s="168" t="s">
        <v>19</v>
      </c>
      <c r="F476" s="169" t="s">
        <v>245</v>
      </c>
      <c r="H476" s="170">
        <v>1.532</v>
      </c>
      <c r="I476" s="171"/>
      <c r="L476" s="167"/>
      <c r="M476" s="172"/>
      <c r="T476" s="173"/>
      <c r="AT476" s="168" t="s">
        <v>227</v>
      </c>
      <c r="AU476" s="168" t="s">
        <v>81</v>
      </c>
      <c r="AV476" s="15" t="s">
        <v>223</v>
      </c>
      <c r="AW476" s="15" t="s">
        <v>32</v>
      </c>
      <c r="AX476" s="15" t="s">
        <v>79</v>
      </c>
      <c r="AY476" s="168" t="s">
        <v>216</v>
      </c>
    </row>
    <row r="477" spans="2:65" s="1" customFormat="1" ht="24.2" customHeight="1">
      <c r="B477" s="33"/>
      <c r="C477" s="129" t="s">
        <v>890</v>
      </c>
      <c r="D477" s="129" t="s">
        <v>218</v>
      </c>
      <c r="E477" s="130" t="s">
        <v>891</v>
      </c>
      <c r="F477" s="131" t="s">
        <v>892</v>
      </c>
      <c r="G477" s="132" t="s">
        <v>221</v>
      </c>
      <c r="H477" s="133">
        <v>643.77099999999996</v>
      </c>
      <c r="I477" s="134"/>
      <c r="J477" s="135">
        <f>ROUND(I477*H477,2)</f>
        <v>0</v>
      </c>
      <c r="K477" s="131" t="s">
        <v>222</v>
      </c>
      <c r="L477" s="33"/>
      <c r="M477" s="136" t="s">
        <v>19</v>
      </c>
      <c r="N477" s="137" t="s">
        <v>42</v>
      </c>
      <c r="P477" s="138">
        <f>O477*H477</f>
        <v>0</v>
      </c>
      <c r="Q477" s="138">
        <v>0.11</v>
      </c>
      <c r="R477" s="138">
        <f>Q477*H477</f>
        <v>70.814809999999994</v>
      </c>
      <c r="S477" s="138">
        <v>0</v>
      </c>
      <c r="T477" s="139">
        <f>S477*H477</f>
        <v>0</v>
      </c>
      <c r="AR477" s="140" t="s">
        <v>223</v>
      </c>
      <c r="AT477" s="140" t="s">
        <v>218</v>
      </c>
      <c r="AU477" s="140" t="s">
        <v>81</v>
      </c>
      <c r="AY477" s="18" t="s">
        <v>216</v>
      </c>
      <c r="BE477" s="141">
        <f>IF(N477="základní",J477,0)</f>
        <v>0</v>
      </c>
      <c r="BF477" s="141">
        <f>IF(N477="snížená",J477,0)</f>
        <v>0</v>
      </c>
      <c r="BG477" s="141">
        <f>IF(N477="zákl. přenesená",J477,0)</f>
        <v>0</v>
      </c>
      <c r="BH477" s="141">
        <f>IF(N477="sníž. přenesená",J477,0)</f>
        <v>0</v>
      </c>
      <c r="BI477" s="141">
        <f>IF(N477="nulová",J477,0)</f>
        <v>0</v>
      </c>
      <c r="BJ477" s="18" t="s">
        <v>79</v>
      </c>
      <c r="BK477" s="141">
        <f>ROUND(I477*H477,2)</f>
        <v>0</v>
      </c>
      <c r="BL477" s="18" t="s">
        <v>223</v>
      </c>
      <c r="BM477" s="140" t="s">
        <v>893</v>
      </c>
    </row>
    <row r="478" spans="2:65" s="1" customFormat="1" ht="11.25">
      <c r="B478" s="33"/>
      <c r="D478" s="142" t="s">
        <v>225</v>
      </c>
      <c r="F478" s="143" t="s">
        <v>894</v>
      </c>
      <c r="I478" s="144"/>
      <c r="L478" s="33"/>
      <c r="M478" s="145"/>
      <c r="T478" s="54"/>
      <c r="AT478" s="18" t="s">
        <v>225</v>
      </c>
      <c r="AU478" s="18" t="s">
        <v>81</v>
      </c>
    </row>
    <row r="479" spans="2:65" s="12" customFormat="1" ht="11.25">
      <c r="B479" s="146"/>
      <c r="D479" s="147" t="s">
        <v>227</v>
      </c>
      <c r="E479" s="148" t="s">
        <v>19</v>
      </c>
      <c r="F479" s="149" t="s">
        <v>895</v>
      </c>
      <c r="H479" s="150">
        <v>643.77099999999996</v>
      </c>
      <c r="I479" s="151"/>
      <c r="L479" s="146"/>
      <c r="M479" s="152"/>
      <c r="T479" s="153"/>
      <c r="AT479" s="148" t="s">
        <v>227</v>
      </c>
      <c r="AU479" s="148" t="s">
        <v>81</v>
      </c>
      <c r="AV479" s="12" t="s">
        <v>81</v>
      </c>
      <c r="AW479" s="12" t="s">
        <v>32</v>
      </c>
      <c r="AX479" s="12" t="s">
        <v>71</v>
      </c>
      <c r="AY479" s="148" t="s">
        <v>216</v>
      </c>
    </row>
    <row r="480" spans="2:65" s="15" customFormat="1" ht="11.25">
      <c r="B480" s="167"/>
      <c r="D480" s="147" t="s">
        <v>227</v>
      </c>
      <c r="E480" s="168" t="s">
        <v>19</v>
      </c>
      <c r="F480" s="169" t="s">
        <v>245</v>
      </c>
      <c r="H480" s="170">
        <v>643.77099999999996</v>
      </c>
      <c r="I480" s="171"/>
      <c r="L480" s="167"/>
      <c r="M480" s="172"/>
      <c r="T480" s="173"/>
      <c r="AT480" s="168" t="s">
        <v>227</v>
      </c>
      <c r="AU480" s="168" t="s">
        <v>81</v>
      </c>
      <c r="AV480" s="15" t="s">
        <v>223</v>
      </c>
      <c r="AW480" s="15" t="s">
        <v>32</v>
      </c>
      <c r="AX480" s="15" t="s">
        <v>79</v>
      </c>
      <c r="AY480" s="168" t="s">
        <v>216</v>
      </c>
    </row>
    <row r="481" spans="2:65" s="1" customFormat="1" ht="24.2" customHeight="1">
      <c r="B481" s="33"/>
      <c r="C481" s="129" t="s">
        <v>896</v>
      </c>
      <c r="D481" s="129" t="s">
        <v>218</v>
      </c>
      <c r="E481" s="130" t="s">
        <v>897</v>
      </c>
      <c r="F481" s="131" t="s">
        <v>898</v>
      </c>
      <c r="G481" s="132" t="s">
        <v>221</v>
      </c>
      <c r="H481" s="133">
        <v>4506.3969999999999</v>
      </c>
      <c r="I481" s="134"/>
      <c r="J481" s="135">
        <f>ROUND(I481*H481,2)</f>
        <v>0</v>
      </c>
      <c r="K481" s="131" t="s">
        <v>222</v>
      </c>
      <c r="L481" s="33"/>
      <c r="M481" s="136" t="s">
        <v>19</v>
      </c>
      <c r="N481" s="137" t="s">
        <v>42</v>
      </c>
      <c r="P481" s="138">
        <f>O481*H481</f>
        <v>0</v>
      </c>
      <c r="Q481" s="138">
        <v>1.0999999999999999E-2</v>
      </c>
      <c r="R481" s="138">
        <f>Q481*H481</f>
        <v>49.570366999999997</v>
      </c>
      <c r="S481" s="138">
        <v>0</v>
      </c>
      <c r="T481" s="139">
        <f>S481*H481</f>
        <v>0</v>
      </c>
      <c r="AR481" s="140" t="s">
        <v>223</v>
      </c>
      <c r="AT481" s="140" t="s">
        <v>218</v>
      </c>
      <c r="AU481" s="140" t="s">
        <v>81</v>
      </c>
      <c r="AY481" s="18" t="s">
        <v>216</v>
      </c>
      <c r="BE481" s="141">
        <f>IF(N481="základní",J481,0)</f>
        <v>0</v>
      </c>
      <c r="BF481" s="141">
        <f>IF(N481="snížená",J481,0)</f>
        <v>0</v>
      </c>
      <c r="BG481" s="141">
        <f>IF(N481="zákl. přenesená",J481,0)</f>
        <v>0</v>
      </c>
      <c r="BH481" s="141">
        <f>IF(N481="sníž. přenesená",J481,0)</f>
        <v>0</v>
      </c>
      <c r="BI481" s="141">
        <f>IF(N481="nulová",J481,0)</f>
        <v>0</v>
      </c>
      <c r="BJ481" s="18" t="s">
        <v>79</v>
      </c>
      <c r="BK481" s="141">
        <f>ROUND(I481*H481,2)</f>
        <v>0</v>
      </c>
      <c r="BL481" s="18" t="s">
        <v>223</v>
      </c>
      <c r="BM481" s="140" t="s">
        <v>899</v>
      </c>
    </row>
    <row r="482" spans="2:65" s="1" customFormat="1" ht="11.25">
      <c r="B482" s="33"/>
      <c r="D482" s="142" t="s">
        <v>225</v>
      </c>
      <c r="F482" s="143" t="s">
        <v>900</v>
      </c>
      <c r="I482" s="144"/>
      <c r="L482" s="33"/>
      <c r="M482" s="145"/>
      <c r="T482" s="54"/>
      <c r="AT482" s="18" t="s">
        <v>225</v>
      </c>
      <c r="AU482" s="18" t="s">
        <v>81</v>
      </c>
    </row>
    <row r="483" spans="2:65" s="12" customFormat="1" ht="11.25">
      <c r="B483" s="146"/>
      <c r="D483" s="147" t="s">
        <v>227</v>
      </c>
      <c r="E483" s="148" t="s">
        <v>19</v>
      </c>
      <c r="F483" s="149" t="s">
        <v>901</v>
      </c>
      <c r="H483" s="150">
        <v>4506.3969999999999</v>
      </c>
      <c r="I483" s="151"/>
      <c r="L483" s="146"/>
      <c r="M483" s="152"/>
      <c r="T483" s="153"/>
      <c r="AT483" s="148" t="s">
        <v>227</v>
      </c>
      <c r="AU483" s="148" t="s">
        <v>81</v>
      </c>
      <c r="AV483" s="12" t="s">
        <v>81</v>
      </c>
      <c r="AW483" s="12" t="s">
        <v>32</v>
      </c>
      <c r="AX483" s="12" t="s">
        <v>79</v>
      </c>
      <c r="AY483" s="148" t="s">
        <v>216</v>
      </c>
    </row>
    <row r="484" spans="2:65" s="1" customFormat="1" ht="33" customHeight="1">
      <c r="B484" s="33"/>
      <c r="C484" s="129" t="s">
        <v>902</v>
      </c>
      <c r="D484" s="129" t="s">
        <v>218</v>
      </c>
      <c r="E484" s="130" t="s">
        <v>903</v>
      </c>
      <c r="F484" s="131" t="s">
        <v>904</v>
      </c>
      <c r="G484" s="132" t="s">
        <v>368</v>
      </c>
      <c r="H484" s="133">
        <v>415.03</v>
      </c>
      <c r="I484" s="134"/>
      <c r="J484" s="135">
        <f>ROUND(I484*H484,2)</f>
        <v>0</v>
      </c>
      <c r="K484" s="131" t="s">
        <v>222</v>
      </c>
      <c r="L484" s="33"/>
      <c r="M484" s="136" t="s">
        <v>19</v>
      </c>
      <c r="N484" s="137" t="s">
        <v>42</v>
      </c>
      <c r="P484" s="138">
        <f>O484*H484</f>
        <v>0</v>
      </c>
      <c r="Q484" s="138">
        <v>2.0000000000000002E-5</v>
      </c>
      <c r="R484" s="138">
        <f>Q484*H484</f>
        <v>8.3006E-3</v>
      </c>
      <c r="S484" s="138">
        <v>0</v>
      </c>
      <c r="T484" s="139">
        <f>S484*H484</f>
        <v>0</v>
      </c>
      <c r="AR484" s="140" t="s">
        <v>223</v>
      </c>
      <c r="AT484" s="140" t="s">
        <v>218</v>
      </c>
      <c r="AU484" s="140" t="s">
        <v>81</v>
      </c>
      <c r="AY484" s="18" t="s">
        <v>216</v>
      </c>
      <c r="BE484" s="141">
        <f>IF(N484="základní",J484,0)</f>
        <v>0</v>
      </c>
      <c r="BF484" s="141">
        <f>IF(N484="snížená",J484,0)</f>
        <v>0</v>
      </c>
      <c r="BG484" s="141">
        <f>IF(N484="zákl. přenesená",J484,0)</f>
        <v>0</v>
      </c>
      <c r="BH484" s="141">
        <f>IF(N484="sníž. přenesená",J484,0)</f>
        <v>0</v>
      </c>
      <c r="BI484" s="141">
        <f>IF(N484="nulová",J484,0)</f>
        <v>0</v>
      </c>
      <c r="BJ484" s="18" t="s">
        <v>79</v>
      </c>
      <c r="BK484" s="141">
        <f>ROUND(I484*H484,2)</f>
        <v>0</v>
      </c>
      <c r="BL484" s="18" t="s">
        <v>223</v>
      </c>
      <c r="BM484" s="140" t="s">
        <v>905</v>
      </c>
    </row>
    <row r="485" spans="2:65" s="1" customFormat="1" ht="11.25">
      <c r="B485" s="33"/>
      <c r="D485" s="142" t="s">
        <v>225</v>
      </c>
      <c r="F485" s="143" t="s">
        <v>906</v>
      </c>
      <c r="I485" s="144"/>
      <c r="L485" s="33"/>
      <c r="M485" s="145"/>
      <c r="T485" s="54"/>
      <c r="AT485" s="18" t="s">
        <v>225</v>
      </c>
      <c r="AU485" s="18" t="s">
        <v>81</v>
      </c>
    </row>
    <row r="486" spans="2:65" s="12" customFormat="1" ht="11.25">
      <c r="B486" s="146"/>
      <c r="D486" s="147" t="s">
        <v>227</v>
      </c>
      <c r="E486" s="148" t="s">
        <v>19</v>
      </c>
      <c r="F486" s="149" t="s">
        <v>907</v>
      </c>
      <c r="H486" s="150">
        <v>415.03</v>
      </c>
      <c r="I486" s="151"/>
      <c r="L486" s="146"/>
      <c r="M486" s="152"/>
      <c r="T486" s="153"/>
      <c r="AT486" s="148" t="s">
        <v>227</v>
      </c>
      <c r="AU486" s="148" t="s">
        <v>81</v>
      </c>
      <c r="AV486" s="12" t="s">
        <v>81</v>
      </c>
      <c r="AW486" s="12" t="s">
        <v>32</v>
      </c>
      <c r="AX486" s="12" t="s">
        <v>79</v>
      </c>
      <c r="AY486" s="148" t="s">
        <v>216</v>
      </c>
    </row>
    <row r="487" spans="2:65" s="1" customFormat="1" ht="24.2" customHeight="1">
      <c r="B487" s="33"/>
      <c r="C487" s="129" t="s">
        <v>908</v>
      </c>
      <c r="D487" s="129" t="s">
        <v>218</v>
      </c>
      <c r="E487" s="130" t="s">
        <v>909</v>
      </c>
      <c r="F487" s="131" t="s">
        <v>910</v>
      </c>
      <c r="G487" s="132" t="s">
        <v>236</v>
      </c>
      <c r="H487" s="133">
        <v>8.0399999999999991</v>
      </c>
      <c r="I487" s="134"/>
      <c r="J487" s="135">
        <f>ROUND(I487*H487,2)</f>
        <v>0</v>
      </c>
      <c r="K487" s="131" t="s">
        <v>222</v>
      </c>
      <c r="L487" s="33"/>
      <c r="M487" s="136" t="s">
        <v>19</v>
      </c>
      <c r="N487" s="137" t="s">
        <v>42</v>
      </c>
      <c r="P487" s="138">
        <f>O487*H487</f>
        <v>0</v>
      </c>
      <c r="Q487" s="138">
        <v>1.837</v>
      </c>
      <c r="R487" s="138">
        <f>Q487*H487</f>
        <v>14.769479999999998</v>
      </c>
      <c r="S487" s="138">
        <v>0</v>
      </c>
      <c r="T487" s="139">
        <f>S487*H487</f>
        <v>0</v>
      </c>
      <c r="AR487" s="140" t="s">
        <v>223</v>
      </c>
      <c r="AT487" s="140" t="s">
        <v>218</v>
      </c>
      <c r="AU487" s="140" t="s">
        <v>81</v>
      </c>
      <c r="AY487" s="18" t="s">
        <v>216</v>
      </c>
      <c r="BE487" s="141">
        <f>IF(N487="základní",J487,0)</f>
        <v>0</v>
      </c>
      <c r="BF487" s="141">
        <f>IF(N487="snížená",J487,0)</f>
        <v>0</v>
      </c>
      <c r="BG487" s="141">
        <f>IF(N487="zákl. přenesená",J487,0)</f>
        <v>0</v>
      </c>
      <c r="BH487" s="141">
        <f>IF(N487="sníž. přenesená",J487,0)</f>
        <v>0</v>
      </c>
      <c r="BI487" s="141">
        <f>IF(N487="nulová",J487,0)</f>
        <v>0</v>
      </c>
      <c r="BJ487" s="18" t="s">
        <v>79</v>
      </c>
      <c r="BK487" s="141">
        <f>ROUND(I487*H487,2)</f>
        <v>0</v>
      </c>
      <c r="BL487" s="18" t="s">
        <v>223</v>
      </c>
      <c r="BM487" s="140" t="s">
        <v>911</v>
      </c>
    </row>
    <row r="488" spans="2:65" s="1" customFormat="1" ht="11.25">
      <c r="B488" s="33"/>
      <c r="D488" s="142" t="s">
        <v>225</v>
      </c>
      <c r="F488" s="143" t="s">
        <v>912</v>
      </c>
      <c r="I488" s="144"/>
      <c r="L488" s="33"/>
      <c r="M488" s="145"/>
      <c r="T488" s="54"/>
      <c r="AT488" s="18" t="s">
        <v>225</v>
      </c>
      <c r="AU488" s="18" t="s">
        <v>81</v>
      </c>
    </row>
    <row r="489" spans="2:65" s="12" customFormat="1" ht="11.25">
      <c r="B489" s="146"/>
      <c r="D489" s="147" t="s">
        <v>227</v>
      </c>
      <c r="E489" s="148" t="s">
        <v>19</v>
      </c>
      <c r="F489" s="149" t="s">
        <v>913</v>
      </c>
      <c r="H489" s="150">
        <v>8.0399999999999991</v>
      </c>
      <c r="I489" s="151"/>
      <c r="L489" s="146"/>
      <c r="M489" s="152"/>
      <c r="T489" s="153"/>
      <c r="AT489" s="148" t="s">
        <v>227</v>
      </c>
      <c r="AU489" s="148" t="s">
        <v>81</v>
      </c>
      <c r="AV489" s="12" t="s">
        <v>81</v>
      </c>
      <c r="AW489" s="12" t="s">
        <v>32</v>
      </c>
      <c r="AX489" s="12" t="s">
        <v>79</v>
      </c>
      <c r="AY489" s="148" t="s">
        <v>216</v>
      </c>
    </row>
    <row r="490" spans="2:65" s="1" customFormat="1" ht="24.2" customHeight="1">
      <c r="B490" s="33"/>
      <c r="C490" s="129" t="s">
        <v>914</v>
      </c>
      <c r="D490" s="129" t="s">
        <v>218</v>
      </c>
      <c r="E490" s="130" t="s">
        <v>915</v>
      </c>
      <c r="F490" s="131" t="s">
        <v>916</v>
      </c>
      <c r="G490" s="132" t="s">
        <v>236</v>
      </c>
      <c r="H490" s="133">
        <v>9.6479999999999997</v>
      </c>
      <c r="I490" s="134"/>
      <c r="J490" s="135">
        <f>ROUND(I490*H490,2)</f>
        <v>0</v>
      </c>
      <c r="K490" s="131" t="s">
        <v>222</v>
      </c>
      <c r="L490" s="33"/>
      <c r="M490" s="136" t="s">
        <v>19</v>
      </c>
      <c r="N490" s="137" t="s">
        <v>42</v>
      </c>
      <c r="P490" s="138">
        <f>O490*H490</f>
        <v>0</v>
      </c>
      <c r="Q490" s="138">
        <v>1.837</v>
      </c>
      <c r="R490" s="138">
        <f>Q490*H490</f>
        <v>17.723375999999998</v>
      </c>
      <c r="S490" s="138">
        <v>0</v>
      </c>
      <c r="T490" s="139">
        <f>S490*H490</f>
        <v>0</v>
      </c>
      <c r="AR490" s="140" t="s">
        <v>223</v>
      </c>
      <c r="AT490" s="140" t="s">
        <v>218</v>
      </c>
      <c r="AU490" s="140" t="s">
        <v>81</v>
      </c>
      <c r="AY490" s="18" t="s">
        <v>216</v>
      </c>
      <c r="BE490" s="141">
        <f>IF(N490="základní",J490,0)</f>
        <v>0</v>
      </c>
      <c r="BF490" s="141">
        <f>IF(N490="snížená",J490,0)</f>
        <v>0</v>
      </c>
      <c r="BG490" s="141">
        <f>IF(N490="zákl. přenesená",J490,0)</f>
        <v>0</v>
      </c>
      <c r="BH490" s="141">
        <f>IF(N490="sníž. přenesená",J490,0)</f>
        <v>0</v>
      </c>
      <c r="BI490" s="141">
        <f>IF(N490="nulová",J490,0)</f>
        <v>0</v>
      </c>
      <c r="BJ490" s="18" t="s">
        <v>79</v>
      </c>
      <c r="BK490" s="141">
        <f>ROUND(I490*H490,2)</f>
        <v>0</v>
      </c>
      <c r="BL490" s="18" t="s">
        <v>223</v>
      </c>
      <c r="BM490" s="140" t="s">
        <v>917</v>
      </c>
    </row>
    <row r="491" spans="2:65" s="1" customFormat="1" ht="11.25">
      <c r="B491" s="33"/>
      <c r="D491" s="142" t="s">
        <v>225</v>
      </c>
      <c r="F491" s="143" t="s">
        <v>918</v>
      </c>
      <c r="I491" s="144"/>
      <c r="L491" s="33"/>
      <c r="M491" s="145"/>
      <c r="T491" s="54"/>
      <c r="AT491" s="18" t="s">
        <v>225</v>
      </c>
      <c r="AU491" s="18" t="s">
        <v>81</v>
      </c>
    </row>
    <row r="492" spans="2:65" s="12" customFormat="1" ht="11.25">
      <c r="B492" s="146"/>
      <c r="D492" s="147" t="s">
        <v>227</v>
      </c>
      <c r="E492" s="148" t="s">
        <v>19</v>
      </c>
      <c r="F492" s="149" t="s">
        <v>919</v>
      </c>
      <c r="H492" s="150">
        <v>9.6479999999999997</v>
      </c>
      <c r="I492" s="151"/>
      <c r="L492" s="146"/>
      <c r="M492" s="152"/>
      <c r="T492" s="153"/>
      <c r="AT492" s="148" t="s">
        <v>227</v>
      </c>
      <c r="AU492" s="148" t="s">
        <v>81</v>
      </c>
      <c r="AV492" s="12" t="s">
        <v>81</v>
      </c>
      <c r="AW492" s="12" t="s">
        <v>32</v>
      </c>
      <c r="AX492" s="12" t="s">
        <v>79</v>
      </c>
      <c r="AY492" s="148" t="s">
        <v>216</v>
      </c>
    </row>
    <row r="493" spans="2:65" s="1" customFormat="1" ht="24.2" customHeight="1">
      <c r="B493" s="33"/>
      <c r="C493" s="129" t="s">
        <v>920</v>
      </c>
      <c r="D493" s="129" t="s">
        <v>218</v>
      </c>
      <c r="E493" s="130" t="s">
        <v>921</v>
      </c>
      <c r="F493" s="131" t="s">
        <v>922</v>
      </c>
      <c r="G493" s="132" t="s">
        <v>221</v>
      </c>
      <c r="H493" s="133">
        <v>190.44800000000001</v>
      </c>
      <c r="I493" s="134"/>
      <c r="J493" s="135">
        <f>ROUND(I493*H493,2)</f>
        <v>0</v>
      </c>
      <c r="K493" s="131" t="s">
        <v>222</v>
      </c>
      <c r="L493" s="33"/>
      <c r="M493" s="136" t="s">
        <v>19</v>
      </c>
      <c r="N493" s="137" t="s">
        <v>42</v>
      </c>
      <c r="P493" s="138">
        <f>O493*H493</f>
        <v>0</v>
      </c>
      <c r="Q493" s="138">
        <v>3.6700000000000003E-2</v>
      </c>
      <c r="R493" s="138">
        <f>Q493*H493</f>
        <v>6.989441600000001</v>
      </c>
      <c r="S493" s="138">
        <v>0</v>
      </c>
      <c r="T493" s="139">
        <f>S493*H493</f>
        <v>0</v>
      </c>
      <c r="AR493" s="140" t="s">
        <v>223</v>
      </c>
      <c r="AT493" s="140" t="s">
        <v>218</v>
      </c>
      <c r="AU493" s="140" t="s">
        <v>81</v>
      </c>
      <c r="AY493" s="18" t="s">
        <v>216</v>
      </c>
      <c r="BE493" s="141">
        <f>IF(N493="základní",J493,0)</f>
        <v>0</v>
      </c>
      <c r="BF493" s="141">
        <f>IF(N493="snížená",J493,0)</f>
        <v>0</v>
      </c>
      <c r="BG493" s="141">
        <f>IF(N493="zákl. přenesená",J493,0)</f>
        <v>0</v>
      </c>
      <c r="BH493" s="141">
        <f>IF(N493="sníž. přenesená",J493,0)</f>
        <v>0</v>
      </c>
      <c r="BI493" s="141">
        <f>IF(N493="nulová",J493,0)</f>
        <v>0</v>
      </c>
      <c r="BJ493" s="18" t="s">
        <v>79</v>
      </c>
      <c r="BK493" s="141">
        <f>ROUND(I493*H493,2)</f>
        <v>0</v>
      </c>
      <c r="BL493" s="18" t="s">
        <v>223</v>
      </c>
      <c r="BM493" s="140" t="s">
        <v>923</v>
      </c>
    </row>
    <row r="494" spans="2:65" s="1" customFormat="1" ht="11.25">
      <c r="B494" s="33"/>
      <c r="D494" s="142" t="s">
        <v>225</v>
      </c>
      <c r="F494" s="143" t="s">
        <v>924</v>
      </c>
      <c r="I494" s="144"/>
      <c r="L494" s="33"/>
      <c r="M494" s="145"/>
      <c r="T494" s="54"/>
      <c r="AT494" s="18" t="s">
        <v>225</v>
      </c>
      <c r="AU494" s="18" t="s">
        <v>81</v>
      </c>
    </row>
    <row r="495" spans="2:65" s="12" customFormat="1" ht="11.25">
      <c r="B495" s="146"/>
      <c r="D495" s="147" t="s">
        <v>227</v>
      </c>
      <c r="E495" s="148" t="s">
        <v>19</v>
      </c>
      <c r="F495" s="149" t="s">
        <v>925</v>
      </c>
      <c r="H495" s="150">
        <v>190.44800000000001</v>
      </c>
      <c r="I495" s="151"/>
      <c r="L495" s="146"/>
      <c r="M495" s="152"/>
      <c r="T495" s="153"/>
      <c r="AT495" s="148" t="s">
        <v>227</v>
      </c>
      <c r="AU495" s="148" t="s">
        <v>81</v>
      </c>
      <c r="AV495" s="12" t="s">
        <v>81</v>
      </c>
      <c r="AW495" s="12" t="s">
        <v>32</v>
      </c>
      <c r="AX495" s="12" t="s">
        <v>79</v>
      </c>
      <c r="AY495" s="148" t="s">
        <v>216</v>
      </c>
    </row>
    <row r="496" spans="2:65" s="1" customFormat="1" ht="24.2" customHeight="1">
      <c r="B496" s="33"/>
      <c r="C496" s="129" t="s">
        <v>926</v>
      </c>
      <c r="D496" s="129" t="s">
        <v>218</v>
      </c>
      <c r="E496" s="130" t="s">
        <v>927</v>
      </c>
      <c r="F496" s="131" t="s">
        <v>928</v>
      </c>
      <c r="G496" s="132" t="s">
        <v>221</v>
      </c>
      <c r="H496" s="133">
        <v>80.400000000000006</v>
      </c>
      <c r="I496" s="134"/>
      <c r="J496" s="135">
        <f>ROUND(I496*H496,2)</f>
        <v>0</v>
      </c>
      <c r="K496" s="131" t="s">
        <v>19</v>
      </c>
      <c r="L496" s="33"/>
      <c r="M496" s="136" t="s">
        <v>19</v>
      </c>
      <c r="N496" s="137" t="s">
        <v>42</v>
      </c>
      <c r="P496" s="138">
        <f>O496*H496</f>
        <v>0</v>
      </c>
      <c r="Q496" s="138">
        <v>0.15</v>
      </c>
      <c r="R496" s="138">
        <f>Q496*H496</f>
        <v>12.06</v>
      </c>
      <c r="S496" s="138">
        <v>0</v>
      </c>
      <c r="T496" s="139">
        <f>S496*H496</f>
        <v>0</v>
      </c>
      <c r="AR496" s="140" t="s">
        <v>223</v>
      </c>
      <c r="AT496" s="140" t="s">
        <v>218</v>
      </c>
      <c r="AU496" s="140" t="s">
        <v>81</v>
      </c>
      <c r="AY496" s="18" t="s">
        <v>216</v>
      </c>
      <c r="BE496" s="141">
        <f>IF(N496="základní",J496,0)</f>
        <v>0</v>
      </c>
      <c r="BF496" s="141">
        <f>IF(N496="snížená",J496,0)</f>
        <v>0</v>
      </c>
      <c r="BG496" s="141">
        <f>IF(N496="zákl. přenesená",J496,0)</f>
        <v>0</v>
      </c>
      <c r="BH496" s="141">
        <f>IF(N496="sníž. přenesená",J496,0)</f>
        <v>0</v>
      </c>
      <c r="BI496" s="141">
        <f>IF(N496="nulová",J496,0)</f>
        <v>0</v>
      </c>
      <c r="BJ496" s="18" t="s">
        <v>79</v>
      </c>
      <c r="BK496" s="141">
        <f>ROUND(I496*H496,2)</f>
        <v>0</v>
      </c>
      <c r="BL496" s="18" t="s">
        <v>223</v>
      </c>
      <c r="BM496" s="140" t="s">
        <v>929</v>
      </c>
    </row>
    <row r="497" spans="2:65" s="12" customFormat="1" ht="11.25">
      <c r="B497" s="146"/>
      <c r="D497" s="147" t="s">
        <v>227</v>
      </c>
      <c r="E497" s="148" t="s">
        <v>123</v>
      </c>
      <c r="F497" s="149" t="s">
        <v>930</v>
      </c>
      <c r="H497" s="150">
        <v>80.400000000000006</v>
      </c>
      <c r="I497" s="151"/>
      <c r="L497" s="146"/>
      <c r="M497" s="152"/>
      <c r="T497" s="153"/>
      <c r="AT497" s="148" t="s">
        <v>227</v>
      </c>
      <c r="AU497" s="148" t="s">
        <v>81</v>
      </c>
      <c r="AV497" s="12" t="s">
        <v>81</v>
      </c>
      <c r="AW497" s="12" t="s">
        <v>32</v>
      </c>
      <c r="AX497" s="12" t="s">
        <v>79</v>
      </c>
      <c r="AY497" s="148" t="s">
        <v>216</v>
      </c>
    </row>
    <row r="498" spans="2:65" s="11" customFormat="1" ht="22.9" customHeight="1">
      <c r="B498" s="117"/>
      <c r="D498" s="118" t="s">
        <v>70</v>
      </c>
      <c r="E498" s="127" t="s">
        <v>273</v>
      </c>
      <c r="F498" s="127" t="s">
        <v>931</v>
      </c>
      <c r="I498" s="120"/>
      <c r="J498" s="128">
        <f>BK498</f>
        <v>0</v>
      </c>
      <c r="L498" s="117"/>
      <c r="M498" s="122"/>
      <c r="P498" s="123">
        <f>SUM(P499:P658)</f>
        <v>0</v>
      </c>
      <c r="R498" s="123">
        <f>SUM(R499:R658)</f>
        <v>0.86965492999999994</v>
      </c>
      <c r="T498" s="124">
        <f>SUM(T499:T658)</f>
        <v>412.88742100000002</v>
      </c>
      <c r="AR498" s="118" t="s">
        <v>79</v>
      </c>
      <c r="AT498" s="125" t="s">
        <v>70</v>
      </c>
      <c r="AU498" s="125" t="s">
        <v>79</v>
      </c>
      <c r="AY498" s="118" t="s">
        <v>216</v>
      </c>
      <c r="BK498" s="126">
        <f>SUM(BK499:BK658)</f>
        <v>0</v>
      </c>
    </row>
    <row r="499" spans="2:65" s="1" customFormat="1" ht="24.2" customHeight="1">
      <c r="B499" s="33"/>
      <c r="C499" s="129" t="s">
        <v>932</v>
      </c>
      <c r="D499" s="129" t="s">
        <v>218</v>
      </c>
      <c r="E499" s="130" t="s">
        <v>933</v>
      </c>
      <c r="F499" s="131" t="s">
        <v>934</v>
      </c>
      <c r="G499" s="132" t="s">
        <v>221</v>
      </c>
      <c r="H499" s="133">
        <v>176.88</v>
      </c>
      <c r="I499" s="134"/>
      <c r="J499" s="135">
        <f>ROUND(I499*H499,2)</f>
        <v>0</v>
      </c>
      <c r="K499" s="131" t="s">
        <v>222</v>
      </c>
      <c r="L499" s="33"/>
      <c r="M499" s="136" t="s">
        <v>19</v>
      </c>
      <c r="N499" s="137" t="s">
        <v>42</v>
      </c>
      <c r="P499" s="138">
        <f>O499*H499</f>
        <v>0</v>
      </c>
      <c r="Q499" s="138">
        <v>6.8999999999999997E-4</v>
      </c>
      <c r="R499" s="138">
        <f>Q499*H499</f>
        <v>0.12204719999999999</v>
      </c>
      <c r="S499" s="138">
        <v>0</v>
      </c>
      <c r="T499" s="139">
        <f>S499*H499</f>
        <v>0</v>
      </c>
      <c r="AR499" s="140" t="s">
        <v>223</v>
      </c>
      <c r="AT499" s="140" t="s">
        <v>218</v>
      </c>
      <c r="AU499" s="140" t="s">
        <v>81</v>
      </c>
      <c r="AY499" s="18" t="s">
        <v>216</v>
      </c>
      <c r="BE499" s="141">
        <f>IF(N499="základní",J499,0)</f>
        <v>0</v>
      </c>
      <c r="BF499" s="141">
        <f>IF(N499="snížená",J499,0)</f>
        <v>0</v>
      </c>
      <c r="BG499" s="141">
        <f>IF(N499="zákl. přenesená",J499,0)</f>
        <v>0</v>
      </c>
      <c r="BH499" s="141">
        <f>IF(N499="sníž. přenesená",J499,0)</f>
        <v>0</v>
      </c>
      <c r="BI499" s="141">
        <f>IF(N499="nulová",J499,0)</f>
        <v>0</v>
      </c>
      <c r="BJ499" s="18" t="s">
        <v>79</v>
      </c>
      <c r="BK499" s="141">
        <f>ROUND(I499*H499,2)</f>
        <v>0</v>
      </c>
      <c r="BL499" s="18" t="s">
        <v>223</v>
      </c>
      <c r="BM499" s="140" t="s">
        <v>935</v>
      </c>
    </row>
    <row r="500" spans="2:65" s="1" customFormat="1" ht="11.25">
      <c r="B500" s="33"/>
      <c r="D500" s="142" t="s">
        <v>225</v>
      </c>
      <c r="F500" s="143" t="s">
        <v>936</v>
      </c>
      <c r="I500" s="144"/>
      <c r="L500" s="33"/>
      <c r="M500" s="145"/>
      <c r="T500" s="54"/>
      <c r="AT500" s="18" t="s">
        <v>225</v>
      </c>
      <c r="AU500" s="18" t="s">
        <v>81</v>
      </c>
    </row>
    <row r="501" spans="2:65" s="12" customFormat="1" ht="11.25">
      <c r="B501" s="146"/>
      <c r="D501" s="147" t="s">
        <v>227</v>
      </c>
      <c r="E501" s="148" t="s">
        <v>19</v>
      </c>
      <c r="F501" s="149" t="s">
        <v>937</v>
      </c>
      <c r="H501" s="150">
        <v>176.88</v>
      </c>
      <c r="I501" s="151"/>
      <c r="L501" s="146"/>
      <c r="M501" s="152"/>
      <c r="T501" s="153"/>
      <c r="AT501" s="148" t="s">
        <v>227</v>
      </c>
      <c r="AU501" s="148" t="s">
        <v>81</v>
      </c>
      <c r="AV501" s="12" t="s">
        <v>81</v>
      </c>
      <c r="AW501" s="12" t="s">
        <v>32</v>
      </c>
      <c r="AX501" s="12" t="s">
        <v>79</v>
      </c>
      <c r="AY501" s="148" t="s">
        <v>216</v>
      </c>
    </row>
    <row r="502" spans="2:65" s="1" customFormat="1" ht="24.2" customHeight="1">
      <c r="B502" s="33"/>
      <c r="C502" s="129" t="s">
        <v>938</v>
      </c>
      <c r="D502" s="129" t="s">
        <v>218</v>
      </c>
      <c r="E502" s="130" t="s">
        <v>939</v>
      </c>
      <c r="F502" s="131" t="s">
        <v>940</v>
      </c>
      <c r="G502" s="132" t="s">
        <v>221</v>
      </c>
      <c r="H502" s="133">
        <v>465.94</v>
      </c>
      <c r="I502" s="134"/>
      <c r="J502" s="135">
        <f>ROUND(I502*H502,2)</f>
        <v>0</v>
      </c>
      <c r="K502" s="131" t="s">
        <v>222</v>
      </c>
      <c r="L502" s="33"/>
      <c r="M502" s="136" t="s">
        <v>19</v>
      </c>
      <c r="N502" s="137" t="s">
        <v>42</v>
      </c>
      <c r="P502" s="138">
        <f>O502*H502</f>
        <v>0</v>
      </c>
      <c r="Q502" s="138">
        <v>1.24E-3</v>
      </c>
      <c r="R502" s="138">
        <f>Q502*H502</f>
        <v>0.57776559999999999</v>
      </c>
      <c r="S502" s="138">
        <v>0</v>
      </c>
      <c r="T502" s="139">
        <f>S502*H502</f>
        <v>0</v>
      </c>
      <c r="AR502" s="140" t="s">
        <v>223</v>
      </c>
      <c r="AT502" s="140" t="s">
        <v>218</v>
      </c>
      <c r="AU502" s="140" t="s">
        <v>81</v>
      </c>
      <c r="AY502" s="18" t="s">
        <v>216</v>
      </c>
      <c r="BE502" s="141">
        <f>IF(N502="základní",J502,0)</f>
        <v>0</v>
      </c>
      <c r="BF502" s="141">
        <f>IF(N502="snížená",J502,0)</f>
        <v>0</v>
      </c>
      <c r="BG502" s="141">
        <f>IF(N502="zákl. přenesená",J502,0)</f>
        <v>0</v>
      </c>
      <c r="BH502" s="141">
        <f>IF(N502="sníž. přenesená",J502,0)</f>
        <v>0</v>
      </c>
      <c r="BI502" s="141">
        <f>IF(N502="nulová",J502,0)</f>
        <v>0</v>
      </c>
      <c r="BJ502" s="18" t="s">
        <v>79</v>
      </c>
      <c r="BK502" s="141">
        <f>ROUND(I502*H502,2)</f>
        <v>0</v>
      </c>
      <c r="BL502" s="18" t="s">
        <v>223</v>
      </c>
      <c r="BM502" s="140" t="s">
        <v>941</v>
      </c>
    </row>
    <row r="503" spans="2:65" s="1" customFormat="1" ht="11.25">
      <c r="B503" s="33"/>
      <c r="D503" s="142" t="s">
        <v>225</v>
      </c>
      <c r="F503" s="143" t="s">
        <v>942</v>
      </c>
      <c r="I503" s="144"/>
      <c r="L503" s="33"/>
      <c r="M503" s="145"/>
      <c r="T503" s="54"/>
      <c r="AT503" s="18" t="s">
        <v>225</v>
      </c>
      <c r="AU503" s="18" t="s">
        <v>81</v>
      </c>
    </row>
    <row r="504" spans="2:65" s="12" customFormat="1" ht="11.25">
      <c r="B504" s="146"/>
      <c r="D504" s="147" t="s">
        <v>227</v>
      </c>
      <c r="E504" s="148" t="s">
        <v>19</v>
      </c>
      <c r="F504" s="149" t="s">
        <v>943</v>
      </c>
      <c r="H504" s="150">
        <v>234.86099999999999</v>
      </c>
      <c r="I504" s="151"/>
      <c r="L504" s="146"/>
      <c r="M504" s="152"/>
      <c r="T504" s="153"/>
      <c r="AT504" s="148" t="s">
        <v>227</v>
      </c>
      <c r="AU504" s="148" t="s">
        <v>81</v>
      </c>
      <c r="AV504" s="12" t="s">
        <v>81</v>
      </c>
      <c r="AW504" s="12" t="s">
        <v>32</v>
      </c>
      <c r="AX504" s="12" t="s">
        <v>71</v>
      </c>
      <c r="AY504" s="148" t="s">
        <v>216</v>
      </c>
    </row>
    <row r="505" spans="2:65" s="12" customFormat="1" ht="11.25">
      <c r="B505" s="146"/>
      <c r="D505" s="147" t="s">
        <v>227</v>
      </c>
      <c r="E505" s="148" t="s">
        <v>19</v>
      </c>
      <c r="F505" s="149" t="s">
        <v>944</v>
      </c>
      <c r="H505" s="150">
        <v>207.07900000000001</v>
      </c>
      <c r="I505" s="151"/>
      <c r="L505" s="146"/>
      <c r="M505" s="152"/>
      <c r="T505" s="153"/>
      <c r="AT505" s="148" t="s">
        <v>227</v>
      </c>
      <c r="AU505" s="148" t="s">
        <v>81</v>
      </c>
      <c r="AV505" s="12" t="s">
        <v>81</v>
      </c>
      <c r="AW505" s="12" t="s">
        <v>32</v>
      </c>
      <c r="AX505" s="12" t="s">
        <v>71</v>
      </c>
      <c r="AY505" s="148" t="s">
        <v>216</v>
      </c>
    </row>
    <row r="506" spans="2:65" s="12" customFormat="1" ht="11.25">
      <c r="B506" s="146"/>
      <c r="D506" s="147" t="s">
        <v>227</v>
      </c>
      <c r="E506" s="148" t="s">
        <v>19</v>
      </c>
      <c r="F506" s="149" t="s">
        <v>945</v>
      </c>
      <c r="H506" s="150">
        <v>24</v>
      </c>
      <c r="I506" s="151"/>
      <c r="L506" s="146"/>
      <c r="M506" s="152"/>
      <c r="T506" s="153"/>
      <c r="AT506" s="148" t="s">
        <v>227</v>
      </c>
      <c r="AU506" s="148" t="s">
        <v>81</v>
      </c>
      <c r="AV506" s="12" t="s">
        <v>81</v>
      </c>
      <c r="AW506" s="12" t="s">
        <v>32</v>
      </c>
      <c r="AX506" s="12" t="s">
        <v>71</v>
      </c>
      <c r="AY506" s="148" t="s">
        <v>216</v>
      </c>
    </row>
    <row r="507" spans="2:65" s="15" customFormat="1" ht="11.25">
      <c r="B507" s="167"/>
      <c r="D507" s="147" t="s">
        <v>227</v>
      </c>
      <c r="E507" s="168" t="s">
        <v>19</v>
      </c>
      <c r="F507" s="169" t="s">
        <v>245</v>
      </c>
      <c r="H507" s="170">
        <v>465.94</v>
      </c>
      <c r="I507" s="171"/>
      <c r="L507" s="167"/>
      <c r="M507" s="172"/>
      <c r="T507" s="173"/>
      <c r="AT507" s="168" t="s">
        <v>227</v>
      </c>
      <c r="AU507" s="168" t="s">
        <v>81</v>
      </c>
      <c r="AV507" s="15" t="s">
        <v>223</v>
      </c>
      <c r="AW507" s="15" t="s">
        <v>32</v>
      </c>
      <c r="AX507" s="15" t="s">
        <v>79</v>
      </c>
      <c r="AY507" s="168" t="s">
        <v>216</v>
      </c>
    </row>
    <row r="508" spans="2:65" s="1" customFormat="1" ht="37.9" customHeight="1">
      <c r="B508" s="33"/>
      <c r="C508" s="129" t="s">
        <v>946</v>
      </c>
      <c r="D508" s="129" t="s">
        <v>218</v>
      </c>
      <c r="E508" s="130" t="s">
        <v>947</v>
      </c>
      <c r="F508" s="131" t="s">
        <v>948</v>
      </c>
      <c r="G508" s="132" t="s">
        <v>221</v>
      </c>
      <c r="H508" s="133">
        <v>354.7</v>
      </c>
      <c r="I508" s="134"/>
      <c r="J508" s="135">
        <f>ROUND(I508*H508,2)</f>
        <v>0</v>
      </c>
      <c r="K508" s="131" t="s">
        <v>222</v>
      </c>
      <c r="L508" s="33"/>
      <c r="M508" s="136" t="s">
        <v>19</v>
      </c>
      <c r="N508" s="137" t="s">
        <v>42</v>
      </c>
      <c r="P508" s="138">
        <f>O508*H508</f>
        <v>0</v>
      </c>
      <c r="Q508" s="138">
        <v>0</v>
      </c>
      <c r="R508" s="138">
        <f>Q508*H508</f>
        <v>0</v>
      </c>
      <c r="S508" s="138">
        <v>0</v>
      </c>
      <c r="T508" s="139">
        <f>S508*H508</f>
        <v>0</v>
      </c>
      <c r="AR508" s="140" t="s">
        <v>223</v>
      </c>
      <c r="AT508" s="140" t="s">
        <v>218</v>
      </c>
      <c r="AU508" s="140" t="s">
        <v>81</v>
      </c>
      <c r="AY508" s="18" t="s">
        <v>216</v>
      </c>
      <c r="BE508" s="141">
        <f>IF(N508="základní",J508,0)</f>
        <v>0</v>
      </c>
      <c r="BF508" s="141">
        <f>IF(N508="snížená",J508,0)</f>
        <v>0</v>
      </c>
      <c r="BG508" s="141">
        <f>IF(N508="zákl. přenesená",J508,0)</f>
        <v>0</v>
      </c>
      <c r="BH508" s="141">
        <f>IF(N508="sníž. přenesená",J508,0)</f>
        <v>0</v>
      </c>
      <c r="BI508" s="141">
        <f>IF(N508="nulová",J508,0)</f>
        <v>0</v>
      </c>
      <c r="BJ508" s="18" t="s">
        <v>79</v>
      </c>
      <c r="BK508" s="141">
        <f>ROUND(I508*H508,2)</f>
        <v>0</v>
      </c>
      <c r="BL508" s="18" t="s">
        <v>223</v>
      </c>
      <c r="BM508" s="140" t="s">
        <v>949</v>
      </c>
    </row>
    <row r="509" spans="2:65" s="1" customFormat="1" ht="11.25">
      <c r="B509" s="33"/>
      <c r="D509" s="142" t="s">
        <v>225</v>
      </c>
      <c r="F509" s="143" t="s">
        <v>950</v>
      </c>
      <c r="I509" s="144"/>
      <c r="L509" s="33"/>
      <c r="M509" s="145"/>
      <c r="T509" s="54"/>
      <c r="AT509" s="18" t="s">
        <v>225</v>
      </c>
      <c r="AU509" s="18" t="s">
        <v>81</v>
      </c>
    </row>
    <row r="510" spans="2:65" s="12" customFormat="1" ht="11.25">
      <c r="B510" s="146"/>
      <c r="D510" s="147" t="s">
        <v>227</v>
      </c>
      <c r="E510" s="148" t="s">
        <v>19</v>
      </c>
      <c r="F510" s="149" t="s">
        <v>951</v>
      </c>
      <c r="H510" s="150">
        <v>193.2</v>
      </c>
      <c r="I510" s="151"/>
      <c r="L510" s="146"/>
      <c r="M510" s="152"/>
      <c r="T510" s="153"/>
      <c r="AT510" s="148" t="s">
        <v>227</v>
      </c>
      <c r="AU510" s="148" t="s">
        <v>81</v>
      </c>
      <c r="AV510" s="12" t="s">
        <v>81</v>
      </c>
      <c r="AW510" s="12" t="s">
        <v>32</v>
      </c>
      <c r="AX510" s="12" t="s">
        <v>71</v>
      </c>
      <c r="AY510" s="148" t="s">
        <v>216</v>
      </c>
    </row>
    <row r="511" spans="2:65" s="12" customFormat="1" ht="11.25">
      <c r="B511" s="146"/>
      <c r="D511" s="147" t="s">
        <v>227</v>
      </c>
      <c r="E511" s="148" t="s">
        <v>19</v>
      </c>
      <c r="F511" s="149" t="s">
        <v>952</v>
      </c>
      <c r="H511" s="150">
        <v>161.5</v>
      </c>
      <c r="I511" s="151"/>
      <c r="L511" s="146"/>
      <c r="M511" s="152"/>
      <c r="T511" s="153"/>
      <c r="AT511" s="148" t="s">
        <v>227</v>
      </c>
      <c r="AU511" s="148" t="s">
        <v>81</v>
      </c>
      <c r="AV511" s="12" t="s">
        <v>81</v>
      </c>
      <c r="AW511" s="12" t="s">
        <v>32</v>
      </c>
      <c r="AX511" s="12" t="s">
        <v>71</v>
      </c>
      <c r="AY511" s="148" t="s">
        <v>216</v>
      </c>
    </row>
    <row r="512" spans="2:65" s="15" customFormat="1" ht="11.25">
      <c r="B512" s="167"/>
      <c r="D512" s="147" t="s">
        <v>227</v>
      </c>
      <c r="E512" s="168" t="s">
        <v>19</v>
      </c>
      <c r="F512" s="169" t="s">
        <v>245</v>
      </c>
      <c r="H512" s="170">
        <v>354.7</v>
      </c>
      <c r="I512" s="171"/>
      <c r="L512" s="167"/>
      <c r="M512" s="172"/>
      <c r="T512" s="173"/>
      <c r="AT512" s="168" t="s">
        <v>227</v>
      </c>
      <c r="AU512" s="168" t="s">
        <v>81</v>
      </c>
      <c r="AV512" s="15" t="s">
        <v>223</v>
      </c>
      <c r="AW512" s="15" t="s">
        <v>32</v>
      </c>
      <c r="AX512" s="15" t="s">
        <v>79</v>
      </c>
      <c r="AY512" s="168" t="s">
        <v>216</v>
      </c>
    </row>
    <row r="513" spans="2:65" s="1" customFormat="1" ht="37.9" customHeight="1">
      <c r="B513" s="33"/>
      <c r="C513" s="129" t="s">
        <v>953</v>
      </c>
      <c r="D513" s="129" t="s">
        <v>218</v>
      </c>
      <c r="E513" s="130" t="s">
        <v>954</v>
      </c>
      <c r="F513" s="131" t="s">
        <v>955</v>
      </c>
      <c r="G513" s="132" t="s">
        <v>221</v>
      </c>
      <c r="H513" s="133">
        <v>31923</v>
      </c>
      <c r="I513" s="134"/>
      <c r="J513" s="135">
        <f>ROUND(I513*H513,2)</f>
        <v>0</v>
      </c>
      <c r="K513" s="131" t="s">
        <v>222</v>
      </c>
      <c r="L513" s="33"/>
      <c r="M513" s="136" t="s">
        <v>19</v>
      </c>
      <c r="N513" s="137" t="s">
        <v>42</v>
      </c>
      <c r="P513" s="138">
        <f>O513*H513</f>
        <v>0</v>
      </c>
      <c r="Q513" s="138">
        <v>0</v>
      </c>
      <c r="R513" s="138">
        <f>Q513*H513</f>
        <v>0</v>
      </c>
      <c r="S513" s="138">
        <v>0</v>
      </c>
      <c r="T513" s="139">
        <f>S513*H513</f>
        <v>0</v>
      </c>
      <c r="AR513" s="140" t="s">
        <v>223</v>
      </c>
      <c r="AT513" s="140" t="s">
        <v>218</v>
      </c>
      <c r="AU513" s="140" t="s">
        <v>81</v>
      </c>
      <c r="AY513" s="18" t="s">
        <v>216</v>
      </c>
      <c r="BE513" s="141">
        <f>IF(N513="základní",J513,0)</f>
        <v>0</v>
      </c>
      <c r="BF513" s="141">
        <f>IF(N513="snížená",J513,0)</f>
        <v>0</v>
      </c>
      <c r="BG513" s="141">
        <f>IF(N513="zákl. přenesená",J513,0)</f>
        <v>0</v>
      </c>
      <c r="BH513" s="141">
        <f>IF(N513="sníž. přenesená",J513,0)</f>
        <v>0</v>
      </c>
      <c r="BI513" s="141">
        <f>IF(N513="nulová",J513,0)</f>
        <v>0</v>
      </c>
      <c r="BJ513" s="18" t="s">
        <v>79</v>
      </c>
      <c r="BK513" s="141">
        <f>ROUND(I513*H513,2)</f>
        <v>0</v>
      </c>
      <c r="BL513" s="18" t="s">
        <v>223</v>
      </c>
      <c r="BM513" s="140" t="s">
        <v>956</v>
      </c>
    </row>
    <row r="514" spans="2:65" s="1" customFormat="1" ht="11.25">
      <c r="B514" s="33"/>
      <c r="D514" s="142" t="s">
        <v>225</v>
      </c>
      <c r="F514" s="143" t="s">
        <v>957</v>
      </c>
      <c r="I514" s="144"/>
      <c r="L514" s="33"/>
      <c r="M514" s="145"/>
      <c r="T514" s="54"/>
      <c r="AT514" s="18" t="s">
        <v>225</v>
      </c>
      <c r="AU514" s="18" t="s">
        <v>81</v>
      </c>
    </row>
    <row r="515" spans="2:65" s="12" customFormat="1" ht="11.25">
      <c r="B515" s="146"/>
      <c r="D515" s="147" t="s">
        <v>227</v>
      </c>
      <c r="F515" s="149" t="s">
        <v>958</v>
      </c>
      <c r="H515" s="150">
        <v>31923</v>
      </c>
      <c r="I515" s="151"/>
      <c r="L515" s="146"/>
      <c r="M515" s="152"/>
      <c r="T515" s="153"/>
      <c r="AT515" s="148" t="s">
        <v>227</v>
      </c>
      <c r="AU515" s="148" t="s">
        <v>81</v>
      </c>
      <c r="AV515" s="12" t="s">
        <v>81</v>
      </c>
      <c r="AW515" s="12" t="s">
        <v>4</v>
      </c>
      <c r="AX515" s="12" t="s">
        <v>79</v>
      </c>
      <c r="AY515" s="148" t="s">
        <v>216</v>
      </c>
    </row>
    <row r="516" spans="2:65" s="1" customFormat="1" ht="37.9" customHeight="1">
      <c r="B516" s="33"/>
      <c r="C516" s="129" t="s">
        <v>959</v>
      </c>
      <c r="D516" s="129" t="s">
        <v>218</v>
      </c>
      <c r="E516" s="130" t="s">
        <v>960</v>
      </c>
      <c r="F516" s="131" t="s">
        <v>961</v>
      </c>
      <c r="G516" s="132" t="s">
        <v>221</v>
      </c>
      <c r="H516" s="133">
        <v>354.7</v>
      </c>
      <c r="I516" s="134"/>
      <c r="J516" s="135">
        <f>ROUND(I516*H516,2)</f>
        <v>0</v>
      </c>
      <c r="K516" s="131" t="s">
        <v>222</v>
      </c>
      <c r="L516" s="33"/>
      <c r="M516" s="136" t="s">
        <v>19</v>
      </c>
      <c r="N516" s="137" t="s">
        <v>42</v>
      </c>
      <c r="P516" s="138">
        <f>O516*H516</f>
        <v>0</v>
      </c>
      <c r="Q516" s="138">
        <v>0</v>
      </c>
      <c r="R516" s="138">
        <f>Q516*H516</f>
        <v>0</v>
      </c>
      <c r="S516" s="138">
        <v>0</v>
      </c>
      <c r="T516" s="139">
        <f>S516*H516</f>
        <v>0</v>
      </c>
      <c r="AR516" s="140" t="s">
        <v>223</v>
      </c>
      <c r="AT516" s="140" t="s">
        <v>218</v>
      </c>
      <c r="AU516" s="140" t="s">
        <v>81</v>
      </c>
      <c r="AY516" s="18" t="s">
        <v>216</v>
      </c>
      <c r="BE516" s="141">
        <f>IF(N516="základní",J516,0)</f>
        <v>0</v>
      </c>
      <c r="BF516" s="141">
        <f>IF(N516="snížená",J516,0)</f>
        <v>0</v>
      </c>
      <c r="BG516" s="141">
        <f>IF(N516="zákl. přenesená",J516,0)</f>
        <v>0</v>
      </c>
      <c r="BH516" s="141">
        <f>IF(N516="sníž. přenesená",J516,0)</f>
        <v>0</v>
      </c>
      <c r="BI516" s="141">
        <f>IF(N516="nulová",J516,0)</f>
        <v>0</v>
      </c>
      <c r="BJ516" s="18" t="s">
        <v>79</v>
      </c>
      <c r="BK516" s="141">
        <f>ROUND(I516*H516,2)</f>
        <v>0</v>
      </c>
      <c r="BL516" s="18" t="s">
        <v>223</v>
      </c>
      <c r="BM516" s="140" t="s">
        <v>962</v>
      </c>
    </row>
    <row r="517" spans="2:65" s="1" customFormat="1" ht="11.25">
      <c r="B517" s="33"/>
      <c r="D517" s="142" t="s">
        <v>225</v>
      </c>
      <c r="F517" s="143" t="s">
        <v>963</v>
      </c>
      <c r="I517" s="144"/>
      <c r="L517" s="33"/>
      <c r="M517" s="145"/>
      <c r="T517" s="54"/>
      <c r="AT517" s="18" t="s">
        <v>225</v>
      </c>
      <c r="AU517" s="18" t="s">
        <v>81</v>
      </c>
    </row>
    <row r="518" spans="2:65" s="1" customFormat="1" ht="16.5" customHeight="1">
      <c r="B518" s="33"/>
      <c r="C518" s="129" t="s">
        <v>964</v>
      </c>
      <c r="D518" s="129" t="s">
        <v>218</v>
      </c>
      <c r="E518" s="130" t="s">
        <v>965</v>
      </c>
      <c r="F518" s="131" t="s">
        <v>966</v>
      </c>
      <c r="G518" s="132" t="s">
        <v>221</v>
      </c>
      <c r="H518" s="133">
        <v>354.7</v>
      </c>
      <c r="I518" s="134"/>
      <c r="J518" s="135">
        <f>ROUND(I518*H518,2)</f>
        <v>0</v>
      </c>
      <c r="K518" s="131" t="s">
        <v>222</v>
      </c>
      <c r="L518" s="33"/>
      <c r="M518" s="136" t="s">
        <v>19</v>
      </c>
      <c r="N518" s="137" t="s">
        <v>42</v>
      </c>
      <c r="P518" s="138">
        <f>O518*H518</f>
        <v>0</v>
      </c>
      <c r="Q518" s="138">
        <v>0</v>
      </c>
      <c r="R518" s="138">
        <f>Q518*H518</f>
        <v>0</v>
      </c>
      <c r="S518" s="138">
        <v>0</v>
      </c>
      <c r="T518" s="139">
        <f>S518*H518</f>
        <v>0</v>
      </c>
      <c r="AR518" s="140" t="s">
        <v>223</v>
      </c>
      <c r="AT518" s="140" t="s">
        <v>218</v>
      </c>
      <c r="AU518" s="140" t="s">
        <v>81</v>
      </c>
      <c r="AY518" s="18" t="s">
        <v>216</v>
      </c>
      <c r="BE518" s="141">
        <f>IF(N518="základní",J518,0)</f>
        <v>0</v>
      </c>
      <c r="BF518" s="141">
        <f>IF(N518="snížená",J518,0)</f>
        <v>0</v>
      </c>
      <c r="BG518" s="141">
        <f>IF(N518="zákl. přenesená",J518,0)</f>
        <v>0</v>
      </c>
      <c r="BH518" s="141">
        <f>IF(N518="sníž. přenesená",J518,0)</f>
        <v>0</v>
      </c>
      <c r="BI518" s="141">
        <f>IF(N518="nulová",J518,0)</f>
        <v>0</v>
      </c>
      <c r="BJ518" s="18" t="s">
        <v>79</v>
      </c>
      <c r="BK518" s="141">
        <f>ROUND(I518*H518,2)</f>
        <v>0</v>
      </c>
      <c r="BL518" s="18" t="s">
        <v>223</v>
      </c>
      <c r="BM518" s="140" t="s">
        <v>967</v>
      </c>
    </row>
    <row r="519" spans="2:65" s="1" customFormat="1" ht="11.25">
      <c r="B519" s="33"/>
      <c r="D519" s="142" t="s">
        <v>225</v>
      </c>
      <c r="F519" s="143" t="s">
        <v>968</v>
      </c>
      <c r="I519" s="144"/>
      <c r="L519" s="33"/>
      <c r="M519" s="145"/>
      <c r="T519" s="54"/>
      <c r="AT519" s="18" t="s">
        <v>225</v>
      </c>
      <c r="AU519" s="18" t="s">
        <v>81</v>
      </c>
    </row>
    <row r="520" spans="2:65" s="1" customFormat="1" ht="16.5" customHeight="1">
      <c r="B520" s="33"/>
      <c r="C520" s="129" t="s">
        <v>969</v>
      </c>
      <c r="D520" s="129" t="s">
        <v>218</v>
      </c>
      <c r="E520" s="130" t="s">
        <v>970</v>
      </c>
      <c r="F520" s="131" t="s">
        <v>971</v>
      </c>
      <c r="G520" s="132" t="s">
        <v>221</v>
      </c>
      <c r="H520" s="133">
        <v>31923</v>
      </c>
      <c r="I520" s="134"/>
      <c r="J520" s="135">
        <f>ROUND(I520*H520,2)</f>
        <v>0</v>
      </c>
      <c r="K520" s="131" t="s">
        <v>222</v>
      </c>
      <c r="L520" s="33"/>
      <c r="M520" s="136" t="s">
        <v>19</v>
      </c>
      <c r="N520" s="137" t="s">
        <v>42</v>
      </c>
      <c r="P520" s="138">
        <f>O520*H520</f>
        <v>0</v>
      </c>
      <c r="Q520" s="138">
        <v>0</v>
      </c>
      <c r="R520" s="138">
        <f>Q520*H520</f>
        <v>0</v>
      </c>
      <c r="S520" s="138">
        <v>0</v>
      </c>
      <c r="T520" s="139">
        <f>S520*H520</f>
        <v>0</v>
      </c>
      <c r="AR520" s="140" t="s">
        <v>223</v>
      </c>
      <c r="AT520" s="140" t="s">
        <v>218</v>
      </c>
      <c r="AU520" s="140" t="s">
        <v>81</v>
      </c>
      <c r="AY520" s="18" t="s">
        <v>216</v>
      </c>
      <c r="BE520" s="141">
        <f>IF(N520="základní",J520,0)</f>
        <v>0</v>
      </c>
      <c r="BF520" s="141">
        <f>IF(N520="snížená",J520,0)</f>
        <v>0</v>
      </c>
      <c r="BG520" s="141">
        <f>IF(N520="zákl. přenesená",J520,0)</f>
        <v>0</v>
      </c>
      <c r="BH520" s="141">
        <f>IF(N520="sníž. přenesená",J520,0)</f>
        <v>0</v>
      </c>
      <c r="BI520" s="141">
        <f>IF(N520="nulová",J520,0)</f>
        <v>0</v>
      </c>
      <c r="BJ520" s="18" t="s">
        <v>79</v>
      </c>
      <c r="BK520" s="141">
        <f>ROUND(I520*H520,2)</f>
        <v>0</v>
      </c>
      <c r="BL520" s="18" t="s">
        <v>223</v>
      </c>
      <c r="BM520" s="140" t="s">
        <v>972</v>
      </c>
    </row>
    <row r="521" spans="2:65" s="1" customFormat="1" ht="11.25">
      <c r="B521" s="33"/>
      <c r="D521" s="142" t="s">
        <v>225</v>
      </c>
      <c r="F521" s="143" t="s">
        <v>973</v>
      </c>
      <c r="I521" s="144"/>
      <c r="L521" s="33"/>
      <c r="M521" s="145"/>
      <c r="T521" s="54"/>
      <c r="AT521" s="18" t="s">
        <v>225</v>
      </c>
      <c r="AU521" s="18" t="s">
        <v>81</v>
      </c>
    </row>
    <row r="522" spans="2:65" s="12" customFormat="1" ht="11.25">
      <c r="B522" s="146"/>
      <c r="D522" s="147" t="s">
        <v>227</v>
      </c>
      <c r="F522" s="149" t="s">
        <v>958</v>
      </c>
      <c r="H522" s="150">
        <v>31923</v>
      </c>
      <c r="I522" s="151"/>
      <c r="L522" s="146"/>
      <c r="M522" s="152"/>
      <c r="T522" s="153"/>
      <c r="AT522" s="148" t="s">
        <v>227</v>
      </c>
      <c r="AU522" s="148" t="s">
        <v>81</v>
      </c>
      <c r="AV522" s="12" t="s">
        <v>81</v>
      </c>
      <c r="AW522" s="12" t="s">
        <v>4</v>
      </c>
      <c r="AX522" s="12" t="s">
        <v>79</v>
      </c>
      <c r="AY522" s="148" t="s">
        <v>216</v>
      </c>
    </row>
    <row r="523" spans="2:65" s="1" customFormat="1" ht="21.75" customHeight="1">
      <c r="B523" s="33"/>
      <c r="C523" s="129" t="s">
        <v>974</v>
      </c>
      <c r="D523" s="129" t="s">
        <v>218</v>
      </c>
      <c r="E523" s="130" t="s">
        <v>975</v>
      </c>
      <c r="F523" s="131" t="s">
        <v>976</v>
      </c>
      <c r="G523" s="132" t="s">
        <v>221</v>
      </c>
      <c r="H523" s="133">
        <v>354.7</v>
      </c>
      <c r="I523" s="134"/>
      <c r="J523" s="135">
        <f>ROUND(I523*H523,2)</f>
        <v>0</v>
      </c>
      <c r="K523" s="131" t="s">
        <v>222</v>
      </c>
      <c r="L523" s="33"/>
      <c r="M523" s="136" t="s">
        <v>19</v>
      </c>
      <c r="N523" s="137" t="s">
        <v>42</v>
      </c>
      <c r="P523" s="138">
        <f>O523*H523</f>
        <v>0</v>
      </c>
      <c r="Q523" s="138">
        <v>0</v>
      </c>
      <c r="R523" s="138">
        <f>Q523*H523</f>
        <v>0</v>
      </c>
      <c r="S523" s="138">
        <v>0</v>
      </c>
      <c r="T523" s="139">
        <f>S523*H523</f>
        <v>0</v>
      </c>
      <c r="AR523" s="140" t="s">
        <v>223</v>
      </c>
      <c r="AT523" s="140" t="s">
        <v>218</v>
      </c>
      <c r="AU523" s="140" t="s">
        <v>81</v>
      </c>
      <c r="AY523" s="18" t="s">
        <v>216</v>
      </c>
      <c r="BE523" s="141">
        <f>IF(N523="základní",J523,0)</f>
        <v>0</v>
      </c>
      <c r="BF523" s="141">
        <f>IF(N523="snížená",J523,0)</f>
        <v>0</v>
      </c>
      <c r="BG523" s="141">
        <f>IF(N523="zákl. přenesená",J523,0)</f>
        <v>0</v>
      </c>
      <c r="BH523" s="141">
        <f>IF(N523="sníž. přenesená",J523,0)</f>
        <v>0</v>
      </c>
      <c r="BI523" s="141">
        <f>IF(N523="nulová",J523,0)</f>
        <v>0</v>
      </c>
      <c r="BJ523" s="18" t="s">
        <v>79</v>
      </c>
      <c r="BK523" s="141">
        <f>ROUND(I523*H523,2)</f>
        <v>0</v>
      </c>
      <c r="BL523" s="18" t="s">
        <v>223</v>
      </c>
      <c r="BM523" s="140" t="s">
        <v>977</v>
      </c>
    </row>
    <row r="524" spans="2:65" s="1" customFormat="1" ht="11.25">
      <c r="B524" s="33"/>
      <c r="D524" s="142" t="s">
        <v>225</v>
      </c>
      <c r="F524" s="143" t="s">
        <v>978</v>
      </c>
      <c r="I524" s="144"/>
      <c r="L524" s="33"/>
      <c r="M524" s="145"/>
      <c r="T524" s="54"/>
      <c r="AT524" s="18" t="s">
        <v>225</v>
      </c>
      <c r="AU524" s="18" t="s">
        <v>81</v>
      </c>
    </row>
    <row r="525" spans="2:65" s="1" customFormat="1" ht="33" customHeight="1">
      <c r="B525" s="33"/>
      <c r="C525" s="129" t="s">
        <v>979</v>
      </c>
      <c r="D525" s="129" t="s">
        <v>218</v>
      </c>
      <c r="E525" s="130" t="s">
        <v>980</v>
      </c>
      <c r="F525" s="131" t="s">
        <v>981</v>
      </c>
      <c r="G525" s="132" t="s">
        <v>221</v>
      </c>
      <c r="H525" s="133">
        <v>645.96500000000003</v>
      </c>
      <c r="I525" s="134"/>
      <c r="J525" s="135">
        <f>ROUND(I525*H525,2)</f>
        <v>0</v>
      </c>
      <c r="K525" s="131" t="s">
        <v>222</v>
      </c>
      <c r="L525" s="33"/>
      <c r="M525" s="136" t="s">
        <v>19</v>
      </c>
      <c r="N525" s="137" t="s">
        <v>42</v>
      </c>
      <c r="P525" s="138">
        <f>O525*H525</f>
        <v>0</v>
      </c>
      <c r="Q525" s="138">
        <v>1.2999999999999999E-4</v>
      </c>
      <c r="R525" s="138">
        <f>Q525*H525</f>
        <v>8.3975449999999993E-2</v>
      </c>
      <c r="S525" s="138">
        <v>0</v>
      </c>
      <c r="T525" s="139">
        <f>S525*H525</f>
        <v>0</v>
      </c>
      <c r="AR525" s="140" t="s">
        <v>223</v>
      </c>
      <c r="AT525" s="140" t="s">
        <v>218</v>
      </c>
      <c r="AU525" s="140" t="s">
        <v>81</v>
      </c>
      <c r="AY525" s="18" t="s">
        <v>216</v>
      </c>
      <c r="BE525" s="141">
        <f>IF(N525="základní",J525,0)</f>
        <v>0</v>
      </c>
      <c r="BF525" s="141">
        <f>IF(N525="snížená",J525,0)</f>
        <v>0</v>
      </c>
      <c r="BG525" s="141">
        <f>IF(N525="zákl. přenesená",J525,0)</f>
        <v>0</v>
      </c>
      <c r="BH525" s="141">
        <f>IF(N525="sníž. přenesená",J525,0)</f>
        <v>0</v>
      </c>
      <c r="BI525" s="141">
        <f>IF(N525="nulová",J525,0)</f>
        <v>0</v>
      </c>
      <c r="BJ525" s="18" t="s">
        <v>79</v>
      </c>
      <c r="BK525" s="141">
        <f>ROUND(I525*H525,2)</f>
        <v>0</v>
      </c>
      <c r="BL525" s="18" t="s">
        <v>223</v>
      </c>
      <c r="BM525" s="140" t="s">
        <v>982</v>
      </c>
    </row>
    <row r="526" spans="2:65" s="1" customFormat="1" ht="11.25">
      <c r="B526" s="33"/>
      <c r="D526" s="142" t="s">
        <v>225</v>
      </c>
      <c r="F526" s="143" t="s">
        <v>983</v>
      </c>
      <c r="I526" s="144"/>
      <c r="L526" s="33"/>
      <c r="M526" s="145"/>
      <c r="T526" s="54"/>
      <c r="AT526" s="18" t="s">
        <v>225</v>
      </c>
      <c r="AU526" s="18" t="s">
        <v>81</v>
      </c>
    </row>
    <row r="527" spans="2:65" s="12" customFormat="1" ht="11.25">
      <c r="B527" s="146"/>
      <c r="D527" s="147" t="s">
        <v>227</v>
      </c>
      <c r="E527" s="148" t="s">
        <v>19</v>
      </c>
      <c r="F527" s="149" t="s">
        <v>984</v>
      </c>
      <c r="H527" s="150">
        <v>645.96500000000003</v>
      </c>
      <c r="I527" s="151"/>
      <c r="L527" s="146"/>
      <c r="M527" s="152"/>
      <c r="T527" s="153"/>
      <c r="AT527" s="148" t="s">
        <v>227</v>
      </c>
      <c r="AU527" s="148" t="s">
        <v>81</v>
      </c>
      <c r="AV527" s="12" t="s">
        <v>81</v>
      </c>
      <c r="AW527" s="12" t="s">
        <v>32</v>
      </c>
      <c r="AX527" s="12" t="s">
        <v>79</v>
      </c>
      <c r="AY527" s="148" t="s">
        <v>216</v>
      </c>
    </row>
    <row r="528" spans="2:65" s="1" customFormat="1" ht="24.2" customHeight="1">
      <c r="B528" s="33"/>
      <c r="C528" s="129" t="s">
        <v>985</v>
      </c>
      <c r="D528" s="129" t="s">
        <v>218</v>
      </c>
      <c r="E528" s="130" t="s">
        <v>986</v>
      </c>
      <c r="F528" s="131" t="s">
        <v>987</v>
      </c>
      <c r="G528" s="132" t="s">
        <v>221</v>
      </c>
      <c r="H528" s="133">
        <v>912.16700000000003</v>
      </c>
      <c r="I528" s="134"/>
      <c r="J528" s="135">
        <f>ROUND(I528*H528,2)</f>
        <v>0</v>
      </c>
      <c r="K528" s="131" t="s">
        <v>222</v>
      </c>
      <c r="L528" s="33"/>
      <c r="M528" s="136" t="s">
        <v>19</v>
      </c>
      <c r="N528" s="137" t="s">
        <v>42</v>
      </c>
      <c r="P528" s="138">
        <f>O528*H528</f>
        <v>0</v>
      </c>
      <c r="Q528" s="138">
        <v>4.0000000000000003E-5</v>
      </c>
      <c r="R528" s="138">
        <f>Q528*H528</f>
        <v>3.6486680000000007E-2</v>
      </c>
      <c r="S528" s="138">
        <v>0</v>
      </c>
      <c r="T528" s="139">
        <f>S528*H528</f>
        <v>0</v>
      </c>
      <c r="AR528" s="140" t="s">
        <v>223</v>
      </c>
      <c r="AT528" s="140" t="s">
        <v>218</v>
      </c>
      <c r="AU528" s="140" t="s">
        <v>81</v>
      </c>
      <c r="AY528" s="18" t="s">
        <v>216</v>
      </c>
      <c r="BE528" s="141">
        <f>IF(N528="základní",J528,0)</f>
        <v>0</v>
      </c>
      <c r="BF528" s="141">
        <f>IF(N528="snížená",J528,0)</f>
        <v>0</v>
      </c>
      <c r="BG528" s="141">
        <f>IF(N528="zákl. přenesená",J528,0)</f>
        <v>0</v>
      </c>
      <c r="BH528" s="141">
        <f>IF(N528="sníž. přenesená",J528,0)</f>
        <v>0</v>
      </c>
      <c r="BI528" s="141">
        <f>IF(N528="nulová",J528,0)</f>
        <v>0</v>
      </c>
      <c r="BJ528" s="18" t="s">
        <v>79</v>
      </c>
      <c r="BK528" s="141">
        <f>ROUND(I528*H528,2)</f>
        <v>0</v>
      </c>
      <c r="BL528" s="18" t="s">
        <v>223</v>
      </c>
      <c r="BM528" s="140" t="s">
        <v>988</v>
      </c>
    </row>
    <row r="529" spans="2:65" s="1" customFormat="1" ht="11.25">
      <c r="B529" s="33"/>
      <c r="D529" s="142" t="s">
        <v>225</v>
      </c>
      <c r="F529" s="143" t="s">
        <v>989</v>
      </c>
      <c r="I529" s="144"/>
      <c r="L529" s="33"/>
      <c r="M529" s="145"/>
      <c r="T529" s="54"/>
      <c r="AT529" s="18" t="s">
        <v>225</v>
      </c>
      <c r="AU529" s="18" t="s">
        <v>81</v>
      </c>
    </row>
    <row r="530" spans="2:65" s="12" customFormat="1" ht="11.25">
      <c r="B530" s="146"/>
      <c r="D530" s="147" t="s">
        <v>227</v>
      </c>
      <c r="E530" s="148" t="s">
        <v>19</v>
      </c>
      <c r="F530" s="149" t="s">
        <v>990</v>
      </c>
      <c r="H530" s="150">
        <v>912.16700000000003</v>
      </c>
      <c r="I530" s="151"/>
      <c r="L530" s="146"/>
      <c r="M530" s="152"/>
      <c r="T530" s="153"/>
      <c r="AT530" s="148" t="s">
        <v>227</v>
      </c>
      <c r="AU530" s="148" t="s">
        <v>81</v>
      </c>
      <c r="AV530" s="12" t="s">
        <v>81</v>
      </c>
      <c r="AW530" s="12" t="s">
        <v>32</v>
      </c>
      <c r="AX530" s="12" t="s">
        <v>79</v>
      </c>
      <c r="AY530" s="148" t="s">
        <v>216</v>
      </c>
    </row>
    <row r="531" spans="2:65" s="1" customFormat="1" ht="24.2" customHeight="1">
      <c r="B531" s="33"/>
      <c r="C531" s="129" t="s">
        <v>991</v>
      </c>
      <c r="D531" s="129" t="s">
        <v>218</v>
      </c>
      <c r="E531" s="130" t="s">
        <v>992</v>
      </c>
      <c r="F531" s="131" t="s">
        <v>993</v>
      </c>
      <c r="G531" s="132" t="s">
        <v>221</v>
      </c>
      <c r="H531" s="133">
        <v>74.933000000000007</v>
      </c>
      <c r="I531" s="134"/>
      <c r="J531" s="135">
        <f>ROUND(I531*H531,2)</f>
        <v>0</v>
      </c>
      <c r="K531" s="131" t="s">
        <v>222</v>
      </c>
      <c r="L531" s="33"/>
      <c r="M531" s="136" t="s">
        <v>19</v>
      </c>
      <c r="N531" s="137" t="s">
        <v>42</v>
      </c>
      <c r="P531" s="138">
        <f>O531*H531</f>
        <v>0</v>
      </c>
      <c r="Q531" s="138">
        <v>0</v>
      </c>
      <c r="R531" s="138">
        <f>Q531*H531</f>
        <v>0</v>
      </c>
      <c r="S531" s="138">
        <v>0.18099999999999999</v>
      </c>
      <c r="T531" s="139">
        <f>S531*H531</f>
        <v>13.562873000000002</v>
      </c>
      <c r="AR531" s="140" t="s">
        <v>223</v>
      </c>
      <c r="AT531" s="140" t="s">
        <v>218</v>
      </c>
      <c r="AU531" s="140" t="s">
        <v>81</v>
      </c>
      <c r="AY531" s="18" t="s">
        <v>216</v>
      </c>
      <c r="BE531" s="141">
        <f>IF(N531="základní",J531,0)</f>
        <v>0</v>
      </c>
      <c r="BF531" s="141">
        <f>IF(N531="snížená",J531,0)</f>
        <v>0</v>
      </c>
      <c r="BG531" s="141">
        <f>IF(N531="zákl. přenesená",J531,0)</f>
        <v>0</v>
      </c>
      <c r="BH531" s="141">
        <f>IF(N531="sníž. přenesená",J531,0)</f>
        <v>0</v>
      </c>
      <c r="BI531" s="141">
        <f>IF(N531="nulová",J531,0)</f>
        <v>0</v>
      </c>
      <c r="BJ531" s="18" t="s">
        <v>79</v>
      </c>
      <c r="BK531" s="141">
        <f>ROUND(I531*H531,2)</f>
        <v>0</v>
      </c>
      <c r="BL531" s="18" t="s">
        <v>223</v>
      </c>
      <c r="BM531" s="140" t="s">
        <v>994</v>
      </c>
    </row>
    <row r="532" spans="2:65" s="1" customFormat="1" ht="11.25">
      <c r="B532" s="33"/>
      <c r="D532" s="142" t="s">
        <v>225</v>
      </c>
      <c r="F532" s="143" t="s">
        <v>995</v>
      </c>
      <c r="I532" s="144"/>
      <c r="L532" s="33"/>
      <c r="M532" s="145"/>
      <c r="T532" s="54"/>
      <c r="AT532" s="18" t="s">
        <v>225</v>
      </c>
      <c r="AU532" s="18" t="s">
        <v>81</v>
      </c>
    </row>
    <row r="533" spans="2:65" s="12" customFormat="1" ht="11.25">
      <c r="B533" s="146"/>
      <c r="D533" s="147" t="s">
        <v>227</v>
      </c>
      <c r="E533" s="148" t="s">
        <v>19</v>
      </c>
      <c r="F533" s="149" t="s">
        <v>996</v>
      </c>
      <c r="H533" s="150">
        <v>61.23</v>
      </c>
      <c r="I533" s="151"/>
      <c r="L533" s="146"/>
      <c r="M533" s="152"/>
      <c r="T533" s="153"/>
      <c r="AT533" s="148" t="s">
        <v>227</v>
      </c>
      <c r="AU533" s="148" t="s">
        <v>81</v>
      </c>
      <c r="AV533" s="12" t="s">
        <v>81</v>
      </c>
      <c r="AW533" s="12" t="s">
        <v>32</v>
      </c>
      <c r="AX533" s="12" t="s">
        <v>71</v>
      </c>
      <c r="AY533" s="148" t="s">
        <v>216</v>
      </c>
    </row>
    <row r="534" spans="2:65" s="14" customFormat="1" ht="11.25">
      <c r="B534" s="160"/>
      <c r="D534" s="147" t="s">
        <v>227</v>
      </c>
      <c r="E534" s="161" t="s">
        <v>19</v>
      </c>
      <c r="F534" s="162" t="s">
        <v>243</v>
      </c>
      <c r="H534" s="163">
        <v>61.23</v>
      </c>
      <c r="I534" s="164"/>
      <c r="L534" s="160"/>
      <c r="M534" s="165"/>
      <c r="T534" s="166"/>
      <c r="AT534" s="161" t="s">
        <v>227</v>
      </c>
      <c r="AU534" s="161" t="s">
        <v>81</v>
      </c>
      <c r="AV534" s="14" t="s">
        <v>233</v>
      </c>
      <c r="AW534" s="14" t="s">
        <v>32</v>
      </c>
      <c r="AX534" s="14" t="s">
        <v>71</v>
      </c>
      <c r="AY534" s="161" t="s">
        <v>216</v>
      </c>
    </row>
    <row r="535" spans="2:65" s="12" customFormat="1" ht="11.25">
      <c r="B535" s="146"/>
      <c r="D535" s="147" t="s">
        <v>227</v>
      </c>
      <c r="E535" s="148" t="s">
        <v>19</v>
      </c>
      <c r="F535" s="149" t="s">
        <v>997</v>
      </c>
      <c r="H535" s="150">
        <v>6.9829999999999997</v>
      </c>
      <c r="I535" s="151"/>
      <c r="L535" s="146"/>
      <c r="M535" s="152"/>
      <c r="T535" s="153"/>
      <c r="AT535" s="148" t="s">
        <v>227</v>
      </c>
      <c r="AU535" s="148" t="s">
        <v>81</v>
      </c>
      <c r="AV535" s="12" t="s">
        <v>81</v>
      </c>
      <c r="AW535" s="12" t="s">
        <v>32</v>
      </c>
      <c r="AX535" s="12" t="s">
        <v>71</v>
      </c>
      <c r="AY535" s="148" t="s">
        <v>216</v>
      </c>
    </row>
    <row r="536" spans="2:65" s="12" customFormat="1" ht="11.25">
      <c r="B536" s="146"/>
      <c r="D536" s="147" t="s">
        <v>227</v>
      </c>
      <c r="E536" s="148" t="s">
        <v>19</v>
      </c>
      <c r="F536" s="149" t="s">
        <v>998</v>
      </c>
      <c r="H536" s="150">
        <v>6.72</v>
      </c>
      <c r="I536" s="151"/>
      <c r="L536" s="146"/>
      <c r="M536" s="152"/>
      <c r="T536" s="153"/>
      <c r="AT536" s="148" t="s">
        <v>227</v>
      </c>
      <c r="AU536" s="148" t="s">
        <v>81</v>
      </c>
      <c r="AV536" s="12" t="s">
        <v>81</v>
      </c>
      <c r="AW536" s="12" t="s">
        <v>32</v>
      </c>
      <c r="AX536" s="12" t="s">
        <v>71</v>
      </c>
      <c r="AY536" s="148" t="s">
        <v>216</v>
      </c>
    </row>
    <row r="537" spans="2:65" s="14" customFormat="1" ht="11.25">
      <c r="B537" s="160"/>
      <c r="D537" s="147" t="s">
        <v>227</v>
      </c>
      <c r="E537" s="161" t="s">
        <v>19</v>
      </c>
      <c r="F537" s="162" t="s">
        <v>243</v>
      </c>
      <c r="H537" s="163">
        <v>13.702999999999999</v>
      </c>
      <c r="I537" s="164"/>
      <c r="L537" s="160"/>
      <c r="M537" s="165"/>
      <c r="T537" s="166"/>
      <c r="AT537" s="161" t="s">
        <v>227</v>
      </c>
      <c r="AU537" s="161" t="s">
        <v>81</v>
      </c>
      <c r="AV537" s="14" t="s">
        <v>233</v>
      </c>
      <c r="AW537" s="14" t="s">
        <v>32</v>
      </c>
      <c r="AX537" s="14" t="s">
        <v>71</v>
      </c>
      <c r="AY537" s="161" t="s">
        <v>216</v>
      </c>
    </row>
    <row r="538" spans="2:65" s="15" customFormat="1" ht="11.25">
      <c r="B538" s="167"/>
      <c r="D538" s="147" t="s">
        <v>227</v>
      </c>
      <c r="E538" s="168" t="s">
        <v>19</v>
      </c>
      <c r="F538" s="169" t="s">
        <v>245</v>
      </c>
      <c r="H538" s="170">
        <v>74.933000000000007</v>
      </c>
      <c r="I538" s="171"/>
      <c r="L538" s="167"/>
      <c r="M538" s="172"/>
      <c r="T538" s="173"/>
      <c r="AT538" s="168" t="s">
        <v>227</v>
      </c>
      <c r="AU538" s="168" t="s">
        <v>81</v>
      </c>
      <c r="AV538" s="15" t="s">
        <v>223</v>
      </c>
      <c r="AW538" s="15" t="s">
        <v>32</v>
      </c>
      <c r="AX538" s="15" t="s">
        <v>79</v>
      </c>
      <c r="AY538" s="168" t="s">
        <v>216</v>
      </c>
    </row>
    <row r="539" spans="2:65" s="1" customFormat="1" ht="24.2" customHeight="1">
      <c r="B539" s="33"/>
      <c r="C539" s="129" t="s">
        <v>999</v>
      </c>
      <c r="D539" s="129" t="s">
        <v>218</v>
      </c>
      <c r="E539" s="130" t="s">
        <v>1000</v>
      </c>
      <c r="F539" s="131" t="s">
        <v>1001</v>
      </c>
      <c r="G539" s="132" t="s">
        <v>221</v>
      </c>
      <c r="H539" s="133">
        <v>48.784999999999997</v>
      </c>
      <c r="I539" s="134"/>
      <c r="J539" s="135">
        <f>ROUND(I539*H539,2)</f>
        <v>0</v>
      </c>
      <c r="K539" s="131" t="s">
        <v>222</v>
      </c>
      <c r="L539" s="33"/>
      <c r="M539" s="136" t="s">
        <v>19</v>
      </c>
      <c r="N539" s="137" t="s">
        <v>42</v>
      </c>
      <c r="P539" s="138">
        <f>O539*H539</f>
        <v>0</v>
      </c>
      <c r="Q539" s="138">
        <v>0</v>
      </c>
      <c r="R539" s="138">
        <f>Q539*H539</f>
        <v>0</v>
      </c>
      <c r="S539" s="138">
        <v>0.26100000000000001</v>
      </c>
      <c r="T539" s="139">
        <f>S539*H539</f>
        <v>12.732885</v>
      </c>
      <c r="AR539" s="140" t="s">
        <v>223</v>
      </c>
      <c r="AT539" s="140" t="s">
        <v>218</v>
      </c>
      <c r="AU539" s="140" t="s">
        <v>81</v>
      </c>
      <c r="AY539" s="18" t="s">
        <v>216</v>
      </c>
      <c r="BE539" s="141">
        <f>IF(N539="základní",J539,0)</f>
        <v>0</v>
      </c>
      <c r="BF539" s="141">
        <f>IF(N539="snížená",J539,0)</f>
        <v>0</v>
      </c>
      <c r="BG539" s="141">
        <f>IF(N539="zákl. přenesená",J539,0)</f>
        <v>0</v>
      </c>
      <c r="BH539" s="141">
        <f>IF(N539="sníž. přenesená",J539,0)</f>
        <v>0</v>
      </c>
      <c r="BI539" s="141">
        <f>IF(N539="nulová",J539,0)</f>
        <v>0</v>
      </c>
      <c r="BJ539" s="18" t="s">
        <v>79</v>
      </c>
      <c r="BK539" s="141">
        <f>ROUND(I539*H539,2)</f>
        <v>0</v>
      </c>
      <c r="BL539" s="18" t="s">
        <v>223</v>
      </c>
      <c r="BM539" s="140" t="s">
        <v>1002</v>
      </c>
    </row>
    <row r="540" spans="2:65" s="1" customFormat="1" ht="11.25">
      <c r="B540" s="33"/>
      <c r="D540" s="142" t="s">
        <v>225</v>
      </c>
      <c r="F540" s="143" t="s">
        <v>1003</v>
      </c>
      <c r="I540" s="144"/>
      <c r="L540" s="33"/>
      <c r="M540" s="145"/>
      <c r="T540" s="54"/>
      <c r="AT540" s="18" t="s">
        <v>225</v>
      </c>
      <c r="AU540" s="18" t="s">
        <v>81</v>
      </c>
    </row>
    <row r="541" spans="2:65" s="12" customFormat="1" ht="11.25">
      <c r="B541" s="146"/>
      <c r="D541" s="147" t="s">
        <v>227</v>
      </c>
      <c r="E541" s="148" t="s">
        <v>19</v>
      </c>
      <c r="F541" s="149" t="s">
        <v>1004</v>
      </c>
      <c r="H541" s="150">
        <v>28.472000000000001</v>
      </c>
      <c r="I541" s="151"/>
      <c r="L541" s="146"/>
      <c r="M541" s="152"/>
      <c r="T541" s="153"/>
      <c r="AT541" s="148" t="s">
        <v>227</v>
      </c>
      <c r="AU541" s="148" t="s">
        <v>81</v>
      </c>
      <c r="AV541" s="12" t="s">
        <v>81</v>
      </c>
      <c r="AW541" s="12" t="s">
        <v>32</v>
      </c>
      <c r="AX541" s="12" t="s">
        <v>71</v>
      </c>
      <c r="AY541" s="148" t="s">
        <v>216</v>
      </c>
    </row>
    <row r="542" spans="2:65" s="14" customFormat="1" ht="11.25">
      <c r="B542" s="160"/>
      <c r="D542" s="147" t="s">
        <v>227</v>
      </c>
      <c r="E542" s="161" t="s">
        <v>19</v>
      </c>
      <c r="F542" s="162" t="s">
        <v>243</v>
      </c>
      <c r="H542" s="163">
        <v>28.472000000000001</v>
      </c>
      <c r="I542" s="164"/>
      <c r="L542" s="160"/>
      <c r="M542" s="165"/>
      <c r="T542" s="166"/>
      <c r="AT542" s="161" t="s">
        <v>227</v>
      </c>
      <c r="AU542" s="161" t="s">
        <v>81</v>
      </c>
      <c r="AV542" s="14" t="s">
        <v>233</v>
      </c>
      <c r="AW542" s="14" t="s">
        <v>32</v>
      </c>
      <c r="AX542" s="14" t="s">
        <v>71</v>
      </c>
      <c r="AY542" s="161" t="s">
        <v>216</v>
      </c>
    </row>
    <row r="543" spans="2:65" s="12" customFormat="1" ht="11.25">
      <c r="B543" s="146"/>
      <c r="D543" s="147" t="s">
        <v>227</v>
      </c>
      <c r="E543" s="148" t="s">
        <v>19</v>
      </c>
      <c r="F543" s="149" t="s">
        <v>1005</v>
      </c>
      <c r="H543" s="150">
        <v>20.312999999999999</v>
      </c>
      <c r="I543" s="151"/>
      <c r="L543" s="146"/>
      <c r="M543" s="152"/>
      <c r="T543" s="153"/>
      <c r="AT543" s="148" t="s">
        <v>227</v>
      </c>
      <c r="AU543" s="148" t="s">
        <v>81</v>
      </c>
      <c r="AV543" s="12" t="s">
        <v>81</v>
      </c>
      <c r="AW543" s="12" t="s">
        <v>32</v>
      </c>
      <c r="AX543" s="12" t="s">
        <v>71</v>
      </c>
      <c r="AY543" s="148" t="s">
        <v>216</v>
      </c>
    </row>
    <row r="544" spans="2:65" s="14" customFormat="1" ht="11.25">
      <c r="B544" s="160"/>
      <c r="D544" s="147" t="s">
        <v>227</v>
      </c>
      <c r="E544" s="161" t="s">
        <v>19</v>
      </c>
      <c r="F544" s="162" t="s">
        <v>243</v>
      </c>
      <c r="H544" s="163">
        <v>20.312999999999999</v>
      </c>
      <c r="I544" s="164"/>
      <c r="L544" s="160"/>
      <c r="M544" s="165"/>
      <c r="T544" s="166"/>
      <c r="AT544" s="161" t="s">
        <v>227</v>
      </c>
      <c r="AU544" s="161" t="s">
        <v>81</v>
      </c>
      <c r="AV544" s="14" t="s">
        <v>233</v>
      </c>
      <c r="AW544" s="14" t="s">
        <v>32</v>
      </c>
      <c r="AX544" s="14" t="s">
        <v>71</v>
      </c>
      <c r="AY544" s="161" t="s">
        <v>216</v>
      </c>
    </row>
    <row r="545" spans="2:65" s="15" customFormat="1" ht="11.25">
      <c r="B545" s="167"/>
      <c r="D545" s="147" t="s">
        <v>227</v>
      </c>
      <c r="E545" s="168" t="s">
        <v>19</v>
      </c>
      <c r="F545" s="169" t="s">
        <v>245</v>
      </c>
      <c r="H545" s="170">
        <v>48.784999999999997</v>
      </c>
      <c r="I545" s="171"/>
      <c r="L545" s="167"/>
      <c r="M545" s="172"/>
      <c r="T545" s="173"/>
      <c r="AT545" s="168" t="s">
        <v>227</v>
      </c>
      <c r="AU545" s="168" t="s">
        <v>81</v>
      </c>
      <c r="AV545" s="15" t="s">
        <v>223</v>
      </c>
      <c r="AW545" s="15" t="s">
        <v>32</v>
      </c>
      <c r="AX545" s="15" t="s">
        <v>79</v>
      </c>
      <c r="AY545" s="168" t="s">
        <v>216</v>
      </c>
    </row>
    <row r="546" spans="2:65" s="1" customFormat="1" ht="24.2" customHeight="1">
      <c r="B546" s="33"/>
      <c r="C546" s="129" t="s">
        <v>1006</v>
      </c>
      <c r="D546" s="129" t="s">
        <v>218</v>
      </c>
      <c r="E546" s="130" t="s">
        <v>1007</v>
      </c>
      <c r="F546" s="131" t="s">
        <v>1008</v>
      </c>
      <c r="G546" s="132" t="s">
        <v>236</v>
      </c>
      <c r="H546" s="133">
        <v>3.4</v>
      </c>
      <c r="I546" s="134"/>
      <c r="J546" s="135">
        <f>ROUND(I546*H546,2)</f>
        <v>0</v>
      </c>
      <c r="K546" s="131" t="s">
        <v>222</v>
      </c>
      <c r="L546" s="33"/>
      <c r="M546" s="136" t="s">
        <v>19</v>
      </c>
      <c r="N546" s="137" t="s">
        <v>42</v>
      </c>
      <c r="P546" s="138">
        <f>O546*H546</f>
        <v>0</v>
      </c>
      <c r="Q546" s="138">
        <v>0</v>
      </c>
      <c r="R546" s="138">
        <f>Q546*H546</f>
        <v>0</v>
      </c>
      <c r="S546" s="138">
        <v>1.8</v>
      </c>
      <c r="T546" s="139">
        <f>S546*H546</f>
        <v>6.12</v>
      </c>
      <c r="AR546" s="140" t="s">
        <v>223</v>
      </c>
      <c r="AT546" s="140" t="s">
        <v>218</v>
      </c>
      <c r="AU546" s="140" t="s">
        <v>81</v>
      </c>
      <c r="AY546" s="18" t="s">
        <v>216</v>
      </c>
      <c r="BE546" s="141">
        <f>IF(N546="základní",J546,0)</f>
        <v>0</v>
      </c>
      <c r="BF546" s="141">
        <f>IF(N546="snížená",J546,0)</f>
        <v>0</v>
      </c>
      <c r="BG546" s="141">
        <f>IF(N546="zákl. přenesená",J546,0)</f>
        <v>0</v>
      </c>
      <c r="BH546" s="141">
        <f>IF(N546="sníž. přenesená",J546,0)</f>
        <v>0</v>
      </c>
      <c r="BI546" s="141">
        <f>IF(N546="nulová",J546,0)</f>
        <v>0</v>
      </c>
      <c r="BJ546" s="18" t="s">
        <v>79</v>
      </c>
      <c r="BK546" s="141">
        <f>ROUND(I546*H546,2)</f>
        <v>0</v>
      </c>
      <c r="BL546" s="18" t="s">
        <v>223</v>
      </c>
      <c r="BM546" s="140" t="s">
        <v>1009</v>
      </c>
    </row>
    <row r="547" spans="2:65" s="1" customFormat="1" ht="11.25">
      <c r="B547" s="33"/>
      <c r="D547" s="142" t="s">
        <v>225</v>
      </c>
      <c r="F547" s="143" t="s">
        <v>1010</v>
      </c>
      <c r="I547" s="144"/>
      <c r="L547" s="33"/>
      <c r="M547" s="145"/>
      <c r="T547" s="54"/>
      <c r="AT547" s="18" t="s">
        <v>225</v>
      </c>
      <c r="AU547" s="18" t="s">
        <v>81</v>
      </c>
    </row>
    <row r="548" spans="2:65" s="12" customFormat="1" ht="11.25">
      <c r="B548" s="146"/>
      <c r="D548" s="147" t="s">
        <v>227</v>
      </c>
      <c r="E548" s="148" t="s">
        <v>19</v>
      </c>
      <c r="F548" s="149" t="s">
        <v>1011</v>
      </c>
      <c r="H548" s="150">
        <v>3.4</v>
      </c>
      <c r="I548" s="151"/>
      <c r="L548" s="146"/>
      <c r="M548" s="152"/>
      <c r="T548" s="153"/>
      <c r="AT548" s="148" t="s">
        <v>227</v>
      </c>
      <c r="AU548" s="148" t="s">
        <v>81</v>
      </c>
      <c r="AV548" s="12" t="s">
        <v>81</v>
      </c>
      <c r="AW548" s="12" t="s">
        <v>32</v>
      </c>
      <c r="AX548" s="12" t="s">
        <v>79</v>
      </c>
      <c r="AY548" s="148" t="s">
        <v>216</v>
      </c>
    </row>
    <row r="549" spans="2:65" s="1" customFormat="1" ht="24.2" customHeight="1">
      <c r="B549" s="33"/>
      <c r="C549" s="129" t="s">
        <v>1012</v>
      </c>
      <c r="D549" s="129" t="s">
        <v>218</v>
      </c>
      <c r="E549" s="130" t="s">
        <v>1013</v>
      </c>
      <c r="F549" s="131" t="s">
        <v>1014</v>
      </c>
      <c r="G549" s="132" t="s">
        <v>447</v>
      </c>
      <c r="H549" s="133">
        <v>1</v>
      </c>
      <c r="I549" s="134"/>
      <c r="J549" s="135">
        <f>ROUND(I549*H549,2)</f>
        <v>0</v>
      </c>
      <c r="K549" s="131" t="s">
        <v>19</v>
      </c>
      <c r="L549" s="33"/>
      <c r="M549" s="136" t="s">
        <v>19</v>
      </c>
      <c r="N549" s="137" t="s">
        <v>42</v>
      </c>
      <c r="P549" s="138">
        <f>O549*H549</f>
        <v>0</v>
      </c>
      <c r="Q549" s="138">
        <v>0</v>
      </c>
      <c r="R549" s="138">
        <f>Q549*H549</f>
        <v>0</v>
      </c>
      <c r="S549" s="138">
        <v>1</v>
      </c>
      <c r="T549" s="139">
        <f>S549*H549</f>
        <v>1</v>
      </c>
      <c r="AR549" s="140" t="s">
        <v>223</v>
      </c>
      <c r="AT549" s="140" t="s">
        <v>218</v>
      </c>
      <c r="AU549" s="140" t="s">
        <v>81</v>
      </c>
      <c r="AY549" s="18" t="s">
        <v>216</v>
      </c>
      <c r="BE549" s="141">
        <f>IF(N549="základní",J549,0)</f>
        <v>0</v>
      </c>
      <c r="BF549" s="141">
        <f>IF(N549="snížená",J549,0)</f>
        <v>0</v>
      </c>
      <c r="BG549" s="141">
        <f>IF(N549="zákl. přenesená",J549,0)</f>
        <v>0</v>
      </c>
      <c r="BH549" s="141">
        <f>IF(N549="sníž. přenesená",J549,0)</f>
        <v>0</v>
      </c>
      <c r="BI549" s="141">
        <f>IF(N549="nulová",J549,0)</f>
        <v>0</v>
      </c>
      <c r="BJ549" s="18" t="s">
        <v>79</v>
      </c>
      <c r="BK549" s="141">
        <f>ROUND(I549*H549,2)</f>
        <v>0</v>
      </c>
      <c r="BL549" s="18" t="s">
        <v>223</v>
      </c>
      <c r="BM549" s="140" t="s">
        <v>1015</v>
      </c>
    </row>
    <row r="550" spans="2:65" s="1" customFormat="1" ht="33" customHeight="1">
      <c r="B550" s="33"/>
      <c r="C550" s="129" t="s">
        <v>1016</v>
      </c>
      <c r="D550" s="129" t="s">
        <v>218</v>
      </c>
      <c r="E550" s="130" t="s">
        <v>1017</v>
      </c>
      <c r="F550" s="131" t="s">
        <v>1018</v>
      </c>
      <c r="G550" s="132" t="s">
        <v>236</v>
      </c>
      <c r="H550" s="133">
        <v>15.895</v>
      </c>
      <c r="I550" s="134"/>
      <c r="J550" s="135">
        <f>ROUND(I550*H550,2)</f>
        <v>0</v>
      </c>
      <c r="K550" s="131" t="s">
        <v>222</v>
      </c>
      <c r="L550" s="33"/>
      <c r="M550" s="136" t="s">
        <v>19</v>
      </c>
      <c r="N550" s="137" t="s">
        <v>42</v>
      </c>
      <c r="P550" s="138">
        <f>O550*H550</f>
        <v>0</v>
      </c>
      <c r="Q550" s="138">
        <v>0</v>
      </c>
      <c r="R550" s="138">
        <f>Q550*H550</f>
        <v>0</v>
      </c>
      <c r="S550" s="138">
        <v>1.5940000000000001</v>
      </c>
      <c r="T550" s="139">
        <f>S550*H550</f>
        <v>25.33663</v>
      </c>
      <c r="AR550" s="140" t="s">
        <v>223</v>
      </c>
      <c r="AT550" s="140" t="s">
        <v>218</v>
      </c>
      <c r="AU550" s="140" t="s">
        <v>81</v>
      </c>
      <c r="AY550" s="18" t="s">
        <v>216</v>
      </c>
      <c r="BE550" s="141">
        <f>IF(N550="základní",J550,0)</f>
        <v>0</v>
      </c>
      <c r="BF550" s="141">
        <f>IF(N550="snížená",J550,0)</f>
        <v>0</v>
      </c>
      <c r="BG550" s="141">
        <f>IF(N550="zákl. přenesená",J550,0)</f>
        <v>0</v>
      </c>
      <c r="BH550" s="141">
        <f>IF(N550="sníž. přenesená",J550,0)</f>
        <v>0</v>
      </c>
      <c r="BI550" s="141">
        <f>IF(N550="nulová",J550,0)</f>
        <v>0</v>
      </c>
      <c r="BJ550" s="18" t="s">
        <v>79</v>
      </c>
      <c r="BK550" s="141">
        <f>ROUND(I550*H550,2)</f>
        <v>0</v>
      </c>
      <c r="BL550" s="18" t="s">
        <v>223</v>
      </c>
      <c r="BM550" s="140" t="s">
        <v>1019</v>
      </c>
    </row>
    <row r="551" spans="2:65" s="1" customFormat="1" ht="11.25">
      <c r="B551" s="33"/>
      <c r="D551" s="142" t="s">
        <v>225</v>
      </c>
      <c r="F551" s="143" t="s">
        <v>1020</v>
      </c>
      <c r="I551" s="144"/>
      <c r="L551" s="33"/>
      <c r="M551" s="145"/>
      <c r="T551" s="54"/>
      <c r="AT551" s="18" t="s">
        <v>225</v>
      </c>
      <c r="AU551" s="18" t="s">
        <v>81</v>
      </c>
    </row>
    <row r="552" spans="2:65" s="12" customFormat="1" ht="11.25">
      <c r="B552" s="146"/>
      <c r="D552" s="147" t="s">
        <v>227</v>
      </c>
      <c r="E552" s="148" t="s">
        <v>19</v>
      </c>
      <c r="F552" s="149" t="s">
        <v>1021</v>
      </c>
      <c r="H552" s="150">
        <v>15.895</v>
      </c>
      <c r="I552" s="151"/>
      <c r="L552" s="146"/>
      <c r="M552" s="152"/>
      <c r="T552" s="153"/>
      <c r="AT552" s="148" t="s">
        <v>227</v>
      </c>
      <c r="AU552" s="148" t="s">
        <v>81</v>
      </c>
      <c r="AV552" s="12" t="s">
        <v>81</v>
      </c>
      <c r="AW552" s="12" t="s">
        <v>32</v>
      </c>
      <c r="AX552" s="12" t="s">
        <v>79</v>
      </c>
      <c r="AY552" s="148" t="s">
        <v>216</v>
      </c>
    </row>
    <row r="553" spans="2:65" s="1" customFormat="1" ht="24.2" customHeight="1">
      <c r="B553" s="33"/>
      <c r="C553" s="129" t="s">
        <v>1022</v>
      </c>
      <c r="D553" s="129" t="s">
        <v>218</v>
      </c>
      <c r="E553" s="130" t="s">
        <v>1023</v>
      </c>
      <c r="F553" s="131" t="s">
        <v>1024</v>
      </c>
      <c r="G553" s="132" t="s">
        <v>368</v>
      </c>
      <c r="H553" s="133">
        <v>17</v>
      </c>
      <c r="I553" s="134"/>
      <c r="J553" s="135">
        <f>ROUND(I553*H553,2)</f>
        <v>0</v>
      </c>
      <c r="K553" s="131" t="s">
        <v>222</v>
      </c>
      <c r="L553" s="33"/>
      <c r="M553" s="136" t="s">
        <v>19</v>
      </c>
      <c r="N553" s="137" t="s">
        <v>42</v>
      </c>
      <c r="P553" s="138">
        <f>O553*H553</f>
        <v>0</v>
      </c>
      <c r="Q553" s="138">
        <v>0</v>
      </c>
      <c r="R553" s="138">
        <f>Q553*H553</f>
        <v>0</v>
      </c>
      <c r="S553" s="138">
        <v>0.37</v>
      </c>
      <c r="T553" s="139">
        <f>S553*H553</f>
        <v>6.29</v>
      </c>
      <c r="AR553" s="140" t="s">
        <v>223</v>
      </c>
      <c r="AT553" s="140" t="s">
        <v>218</v>
      </c>
      <c r="AU553" s="140" t="s">
        <v>81</v>
      </c>
      <c r="AY553" s="18" t="s">
        <v>216</v>
      </c>
      <c r="BE553" s="141">
        <f>IF(N553="základní",J553,0)</f>
        <v>0</v>
      </c>
      <c r="BF553" s="141">
        <f>IF(N553="snížená",J553,0)</f>
        <v>0</v>
      </c>
      <c r="BG553" s="141">
        <f>IF(N553="zákl. přenesená",J553,0)</f>
        <v>0</v>
      </c>
      <c r="BH553" s="141">
        <f>IF(N553="sníž. přenesená",J553,0)</f>
        <v>0</v>
      </c>
      <c r="BI553" s="141">
        <f>IF(N553="nulová",J553,0)</f>
        <v>0</v>
      </c>
      <c r="BJ553" s="18" t="s">
        <v>79</v>
      </c>
      <c r="BK553" s="141">
        <f>ROUND(I553*H553,2)</f>
        <v>0</v>
      </c>
      <c r="BL553" s="18" t="s">
        <v>223</v>
      </c>
      <c r="BM553" s="140" t="s">
        <v>1025</v>
      </c>
    </row>
    <row r="554" spans="2:65" s="1" customFormat="1" ht="11.25">
      <c r="B554" s="33"/>
      <c r="D554" s="142" t="s">
        <v>225</v>
      </c>
      <c r="F554" s="143" t="s">
        <v>1026</v>
      </c>
      <c r="I554" s="144"/>
      <c r="L554" s="33"/>
      <c r="M554" s="145"/>
      <c r="T554" s="54"/>
      <c r="AT554" s="18" t="s">
        <v>225</v>
      </c>
      <c r="AU554" s="18" t="s">
        <v>81</v>
      </c>
    </row>
    <row r="555" spans="2:65" s="12" customFormat="1" ht="11.25">
      <c r="B555" s="146"/>
      <c r="D555" s="147" t="s">
        <v>227</v>
      </c>
      <c r="E555" s="148" t="s">
        <v>19</v>
      </c>
      <c r="F555" s="149" t="s">
        <v>1027</v>
      </c>
      <c r="H555" s="150">
        <v>17</v>
      </c>
      <c r="I555" s="151"/>
      <c r="L555" s="146"/>
      <c r="M555" s="152"/>
      <c r="T555" s="153"/>
      <c r="AT555" s="148" t="s">
        <v>227</v>
      </c>
      <c r="AU555" s="148" t="s">
        <v>81</v>
      </c>
      <c r="AV555" s="12" t="s">
        <v>81</v>
      </c>
      <c r="AW555" s="12" t="s">
        <v>32</v>
      </c>
      <c r="AX555" s="12" t="s">
        <v>79</v>
      </c>
      <c r="AY555" s="148" t="s">
        <v>216</v>
      </c>
    </row>
    <row r="556" spans="2:65" s="1" customFormat="1" ht="37.9" customHeight="1">
      <c r="B556" s="33"/>
      <c r="C556" s="129" t="s">
        <v>1028</v>
      </c>
      <c r="D556" s="129" t="s">
        <v>218</v>
      </c>
      <c r="E556" s="130" t="s">
        <v>1029</v>
      </c>
      <c r="F556" s="131" t="s">
        <v>1030</v>
      </c>
      <c r="G556" s="132" t="s">
        <v>236</v>
      </c>
      <c r="H556" s="133">
        <v>19.754000000000001</v>
      </c>
      <c r="I556" s="134"/>
      <c r="J556" s="135">
        <f>ROUND(I556*H556,2)</f>
        <v>0</v>
      </c>
      <c r="K556" s="131" t="s">
        <v>222</v>
      </c>
      <c r="L556" s="33"/>
      <c r="M556" s="136" t="s">
        <v>19</v>
      </c>
      <c r="N556" s="137" t="s">
        <v>42</v>
      </c>
      <c r="P556" s="138">
        <f>O556*H556</f>
        <v>0</v>
      </c>
      <c r="Q556" s="138">
        <v>0</v>
      </c>
      <c r="R556" s="138">
        <f>Q556*H556</f>
        <v>0</v>
      </c>
      <c r="S556" s="138">
        <v>2.2000000000000002</v>
      </c>
      <c r="T556" s="139">
        <f>S556*H556</f>
        <v>43.458800000000004</v>
      </c>
      <c r="AR556" s="140" t="s">
        <v>223</v>
      </c>
      <c r="AT556" s="140" t="s">
        <v>218</v>
      </c>
      <c r="AU556" s="140" t="s">
        <v>81</v>
      </c>
      <c r="AY556" s="18" t="s">
        <v>216</v>
      </c>
      <c r="BE556" s="141">
        <f>IF(N556="základní",J556,0)</f>
        <v>0</v>
      </c>
      <c r="BF556" s="141">
        <f>IF(N556="snížená",J556,0)</f>
        <v>0</v>
      </c>
      <c r="BG556" s="141">
        <f>IF(N556="zákl. přenesená",J556,0)</f>
        <v>0</v>
      </c>
      <c r="BH556" s="141">
        <f>IF(N556="sníž. přenesená",J556,0)</f>
        <v>0</v>
      </c>
      <c r="BI556" s="141">
        <f>IF(N556="nulová",J556,0)</f>
        <v>0</v>
      </c>
      <c r="BJ556" s="18" t="s">
        <v>79</v>
      </c>
      <c r="BK556" s="141">
        <f>ROUND(I556*H556,2)</f>
        <v>0</v>
      </c>
      <c r="BL556" s="18" t="s">
        <v>223</v>
      </c>
      <c r="BM556" s="140" t="s">
        <v>1031</v>
      </c>
    </row>
    <row r="557" spans="2:65" s="1" customFormat="1" ht="11.25">
      <c r="B557" s="33"/>
      <c r="D557" s="142" t="s">
        <v>225</v>
      </c>
      <c r="F557" s="143" t="s">
        <v>1032</v>
      </c>
      <c r="I557" s="144"/>
      <c r="L557" s="33"/>
      <c r="M557" s="145"/>
      <c r="T557" s="54"/>
      <c r="AT557" s="18" t="s">
        <v>225</v>
      </c>
      <c r="AU557" s="18" t="s">
        <v>81</v>
      </c>
    </row>
    <row r="558" spans="2:65" s="12" customFormat="1" ht="11.25">
      <c r="B558" s="146"/>
      <c r="D558" s="147" t="s">
        <v>227</v>
      </c>
      <c r="E558" s="148" t="s">
        <v>19</v>
      </c>
      <c r="F558" s="149" t="s">
        <v>1033</v>
      </c>
      <c r="H558" s="150">
        <v>15.994</v>
      </c>
      <c r="I558" s="151"/>
      <c r="L558" s="146"/>
      <c r="M558" s="152"/>
      <c r="T558" s="153"/>
      <c r="AT558" s="148" t="s">
        <v>227</v>
      </c>
      <c r="AU558" s="148" t="s">
        <v>81</v>
      </c>
      <c r="AV558" s="12" t="s">
        <v>81</v>
      </c>
      <c r="AW558" s="12" t="s">
        <v>32</v>
      </c>
      <c r="AX558" s="12" t="s">
        <v>71</v>
      </c>
      <c r="AY558" s="148" t="s">
        <v>216</v>
      </c>
    </row>
    <row r="559" spans="2:65" s="12" customFormat="1" ht="11.25">
      <c r="B559" s="146"/>
      <c r="D559" s="147" t="s">
        <v>227</v>
      </c>
      <c r="E559" s="148" t="s">
        <v>19</v>
      </c>
      <c r="F559" s="149" t="s">
        <v>1034</v>
      </c>
      <c r="H559" s="150">
        <v>3.76</v>
      </c>
      <c r="I559" s="151"/>
      <c r="L559" s="146"/>
      <c r="M559" s="152"/>
      <c r="T559" s="153"/>
      <c r="AT559" s="148" t="s">
        <v>227</v>
      </c>
      <c r="AU559" s="148" t="s">
        <v>81</v>
      </c>
      <c r="AV559" s="12" t="s">
        <v>81</v>
      </c>
      <c r="AW559" s="12" t="s">
        <v>32</v>
      </c>
      <c r="AX559" s="12" t="s">
        <v>71</v>
      </c>
      <c r="AY559" s="148" t="s">
        <v>216</v>
      </c>
    </row>
    <row r="560" spans="2:65" s="15" customFormat="1" ht="11.25">
      <c r="B560" s="167"/>
      <c r="D560" s="147" t="s">
        <v>227</v>
      </c>
      <c r="E560" s="168" t="s">
        <v>19</v>
      </c>
      <c r="F560" s="169" t="s">
        <v>245</v>
      </c>
      <c r="H560" s="170">
        <v>19.754000000000001</v>
      </c>
      <c r="I560" s="171"/>
      <c r="L560" s="167"/>
      <c r="M560" s="172"/>
      <c r="T560" s="173"/>
      <c r="AT560" s="168" t="s">
        <v>227</v>
      </c>
      <c r="AU560" s="168" t="s">
        <v>81</v>
      </c>
      <c r="AV560" s="15" t="s">
        <v>223</v>
      </c>
      <c r="AW560" s="15" t="s">
        <v>32</v>
      </c>
      <c r="AX560" s="15" t="s">
        <v>79</v>
      </c>
      <c r="AY560" s="168" t="s">
        <v>216</v>
      </c>
    </row>
    <row r="561" spans="2:65" s="1" customFormat="1" ht="37.9" customHeight="1">
      <c r="B561" s="33"/>
      <c r="C561" s="129" t="s">
        <v>1035</v>
      </c>
      <c r="D561" s="129" t="s">
        <v>218</v>
      </c>
      <c r="E561" s="130" t="s">
        <v>1036</v>
      </c>
      <c r="F561" s="131" t="s">
        <v>1037</v>
      </c>
      <c r="G561" s="132" t="s">
        <v>236</v>
      </c>
      <c r="H561" s="133">
        <v>23.991</v>
      </c>
      <c r="I561" s="134"/>
      <c r="J561" s="135">
        <f>ROUND(I561*H561,2)</f>
        <v>0</v>
      </c>
      <c r="K561" s="131" t="s">
        <v>222</v>
      </c>
      <c r="L561" s="33"/>
      <c r="M561" s="136" t="s">
        <v>19</v>
      </c>
      <c r="N561" s="137" t="s">
        <v>42</v>
      </c>
      <c r="P561" s="138">
        <f>O561*H561</f>
        <v>0</v>
      </c>
      <c r="Q561" s="138">
        <v>0</v>
      </c>
      <c r="R561" s="138">
        <f>Q561*H561</f>
        <v>0</v>
      </c>
      <c r="S561" s="138">
        <v>2.2000000000000002</v>
      </c>
      <c r="T561" s="139">
        <f>S561*H561</f>
        <v>52.780200000000001</v>
      </c>
      <c r="AR561" s="140" t="s">
        <v>223</v>
      </c>
      <c r="AT561" s="140" t="s">
        <v>218</v>
      </c>
      <c r="AU561" s="140" t="s">
        <v>81</v>
      </c>
      <c r="AY561" s="18" t="s">
        <v>216</v>
      </c>
      <c r="BE561" s="141">
        <f>IF(N561="základní",J561,0)</f>
        <v>0</v>
      </c>
      <c r="BF561" s="141">
        <f>IF(N561="snížená",J561,0)</f>
        <v>0</v>
      </c>
      <c r="BG561" s="141">
        <f>IF(N561="zákl. přenesená",J561,0)</f>
        <v>0</v>
      </c>
      <c r="BH561" s="141">
        <f>IF(N561="sníž. přenesená",J561,0)</f>
        <v>0</v>
      </c>
      <c r="BI561" s="141">
        <f>IF(N561="nulová",J561,0)</f>
        <v>0</v>
      </c>
      <c r="BJ561" s="18" t="s">
        <v>79</v>
      </c>
      <c r="BK561" s="141">
        <f>ROUND(I561*H561,2)</f>
        <v>0</v>
      </c>
      <c r="BL561" s="18" t="s">
        <v>223</v>
      </c>
      <c r="BM561" s="140" t="s">
        <v>1038</v>
      </c>
    </row>
    <row r="562" spans="2:65" s="1" customFormat="1" ht="11.25">
      <c r="B562" s="33"/>
      <c r="D562" s="142" t="s">
        <v>225</v>
      </c>
      <c r="F562" s="143" t="s">
        <v>1039</v>
      </c>
      <c r="I562" s="144"/>
      <c r="L562" s="33"/>
      <c r="M562" s="145"/>
      <c r="T562" s="54"/>
      <c r="AT562" s="18" t="s">
        <v>225</v>
      </c>
      <c r="AU562" s="18" t="s">
        <v>81</v>
      </c>
    </row>
    <row r="563" spans="2:65" s="12" customFormat="1" ht="11.25">
      <c r="B563" s="146"/>
      <c r="D563" s="147" t="s">
        <v>227</v>
      </c>
      <c r="E563" s="148" t="s">
        <v>19</v>
      </c>
      <c r="F563" s="149" t="s">
        <v>1040</v>
      </c>
      <c r="H563" s="150">
        <v>23.991</v>
      </c>
      <c r="I563" s="151"/>
      <c r="L563" s="146"/>
      <c r="M563" s="152"/>
      <c r="T563" s="153"/>
      <c r="AT563" s="148" t="s">
        <v>227</v>
      </c>
      <c r="AU563" s="148" t="s">
        <v>81</v>
      </c>
      <c r="AV563" s="12" t="s">
        <v>81</v>
      </c>
      <c r="AW563" s="12" t="s">
        <v>32</v>
      </c>
      <c r="AX563" s="12" t="s">
        <v>79</v>
      </c>
      <c r="AY563" s="148" t="s">
        <v>216</v>
      </c>
    </row>
    <row r="564" spans="2:65" s="1" customFormat="1" ht="33" customHeight="1">
      <c r="B564" s="33"/>
      <c r="C564" s="129" t="s">
        <v>1041</v>
      </c>
      <c r="D564" s="129" t="s">
        <v>218</v>
      </c>
      <c r="E564" s="130" t="s">
        <v>1042</v>
      </c>
      <c r="F564" s="131" t="s">
        <v>1043</v>
      </c>
      <c r="G564" s="132" t="s">
        <v>236</v>
      </c>
      <c r="H564" s="133">
        <v>15.994</v>
      </c>
      <c r="I564" s="134"/>
      <c r="J564" s="135">
        <f>ROUND(I564*H564,2)</f>
        <v>0</v>
      </c>
      <c r="K564" s="131" t="s">
        <v>222</v>
      </c>
      <c r="L564" s="33"/>
      <c r="M564" s="136" t="s">
        <v>19</v>
      </c>
      <c r="N564" s="137" t="s">
        <v>42</v>
      </c>
      <c r="P564" s="138">
        <f>O564*H564</f>
        <v>0</v>
      </c>
      <c r="Q564" s="138">
        <v>0</v>
      </c>
      <c r="R564" s="138">
        <f>Q564*H564</f>
        <v>0</v>
      </c>
      <c r="S564" s="138">
        <v>4.3999999999999997E-2</v>
      </c>
      <c r="T564" s="139">
        <f>S564*H564</f>
        <v>0.70373599999999992</v>
      </c>
      <c r="AR564" s="140" t="s">
        <v>223</v>
      </c>
      <c r="AT564" s="140" t="s">
        <v>218</v>
      </c>
      <c r="AU564" s="140" t="s">
        <v>81</v>
      </c>
      <c r="AY564" s="18" t="s">
        <v>216</v>
      </c>
      <c r="BE564" s="141">
        <f>IF(N564="základní",J564,0)</f>
        <v>0</v>
      </c>
      <c r="BF564" s="141">
        <f>IF(N564="snížená",J564,0)</f>
        <v>0</v>
      </c>
      <c r="BG564" s="141">
        <f>IF(N564="zákl. přenesená",J564,0)</f>
        <v>0</v>
      </c>
      <c r="BH564" s="141">
        <f>IF(N564="sníž. přenesená",J564,0)</f>
        <v>0</v>
      </c>
      <c r="BI564" s="141">
        <f>IF(N564="nulová",J564,0)</f>
        <v>0</v>
      </c>
      <c r="BJ564" s="18" t="s">
        <v>79</v>
      </c>
      <c r="BK564" s="141">
        <f>ROUND(I564*H564,2)</f>
        <v>0</v>
      </c>
      <c r="BL564" s="18" t="s">
        <v>223</v>
      </c>
      <c r="BM564" s="140" t="s">
        <v>1044</v>
      </c>
    </row>
    <row r="565" spans="2:65" s="1" customFormat="1" ht="11.25">
      <c r="B565" s="33"/>
      <c r="D565" s="142" t="s">
        <v>225</v>
      </c>
      <c r="F565" s="143" t="s">
        <v>1045</v>
      </c>
      <c r="I565" s="144"/>
      <c r="L565" s="33"/>
      <c r="M565" s="145"/>
      <c r="T565" s="54"/>
      <c r="AT565" s="18" t="s">
        <v>225</v>
      </c>
      <c r="AU565" s="18" t="s">
        <v>81</v>
      </c>
    </row>
    <row r="566" spans="2:65" s="1" customFormat="1" ht="24.2" customHeight="1">
      <c r="B566" s="33"/>
      <c r="C566" s="129" t="s">
        <v>1046</v>
      </c>
      <c r="D566" s="129" t="s">
        <v>218</v>
      </c>
      <c r="E566" s="130" t="s">
        <v>1047</v>
      </c>
      <c r="F566" s="131" t="s">
        <v>1048</v>
      </c>
      <c r="G566" s="132" t="s">
        <v>221</v>
      </c>
      <c r="H566" s="133">
        <v>199.923</v>
      </c>
      <c r="I566" s="134"/>
      <c r="J566" s="135">
        <f>ROUND(I566*H566,2)</f>
        <v>0</v>
      </c>
      <c r="K566" s="131" t="s">
        <v>222</v>
      </c>
      <c r="L566" s="33"/>
      <c r="M566" s="136" t="s">
        <v>19</v>
      </c>
      <c r="N566" s="137" t="s">
        <v>42</v>
      </c>
      <c r="P566" s="138">
        <f>O566*H566</f>
        <v>0</v>
      </c>
      <c r="Q566" s="138">
        <v>0</v>
      </c>
      <c r="R566" s="138">
        <f>Q566*H566</f>
        <v>0</v>
      </c>
      <c r="S566" s="138">
        <v>3.5000000000000003E-2</v>
      </c>
      <c r="T566" s="139">
        <f>S566*H566</f>
        <v>6.9973050000000008</v>
      </c>
      <c r="AR566" s="140" t="s">
        <v>223</v>
      </c>
      <c r="AT566" s="140" t="s">
        <v>218</v>
      </c>
      <c r="AU566" s="140" t="s">
        <v>81</v>
      </c>
      <c r="AY566" s="18" t="s">
        <v>216</v>
      </c>
      <c r="BE566" s="141">
        <f>IF(N566="základní",J566,0)</f>
        <v>0</v>
      </c>
      <c r="BF566" s="141">
        <f>IF(N566="snížená",J566,0)</f>
        <v>0</v>
      </c>
      <c r="BG566" s="141">
        <f>IF(N566="zákl. přenesená",J566,0)</f>
        <v>0</v>
      </c>
      <c r="BH566" s="141">
        <f>IF(N566="sníž. přenesená",J566,0)</f>
        <v>0</v>
      </c>
      <c r="BI566" s="141">
        <f>IF(N566="nulová",J566,0)</f>
        <v>0</v>
      </c>
      <c r="BJ566" s="18" t="s">
        <v>79</v>
      </c>
      <c r="BK566" s="141">
        <f>ROUND(I566*H566,2)</f>
        <v>0</v>
      </c>
      <c r="BL566" s="18" t="s">
        <v>223</v>
      </c>
      <c r="BM566" s="140" t="s">
        <v>1049</v>
      </c>
    </row>
    <row r="567" spans="2:65" s="1" customFormat="1" ht="11.25">
      <c r="B567" s="33"/>
      <c r="D567" s="142" t="s">
        <v>225</v>
      </c>
      <c r="F567" s="143" t="s">
        <v>1050</v>
      </c>
      <c r="I567" s="144"/>
      <c r="L567" s="33"/>
      <c r="M567" s="145"/>
      <c r="T567" s="54"/>
      <c r="AT567" s="18" t="s">
        <v>225</v>
      </c>
      <c r="AU567" s="18" t="s">
        <v>81</v>
      </c>
    </row>
    <row r="568" spans="2:65" s="12" customFormat="1" ht="11.25">
      <c r="B568" s="146"/>
      <c r="D568" s="147" t="s">
        <v>227</v>
      </c>
      <c r="E568" s="148" t="s">
        <v>19</v>
      </c>
      <c r="F568" s="149" t="s">
        <v>1051</v>
      </c>
      <c r="H568" s="150">
        <v>199.923</v>
      </c>
      <c r="I568" s="151"/>
      <c r="L568" s="146"/>
      <c r="M568" s="152"/>
      <c r="T568" s="153"/>
      <c r="AT568" s="148" t="s">
        <v>227</v>
      </c>
      <c r="AU568" s="148" t="s">
        <v>81</v>
      </c>
      <c r="AV568" s="12" t="s">
        <v>81</v>
      </c>
      <c r="AW568" s="12" t="s">
        <v>32</v>
      </c>
      <c r="AX568" s="12" t="s">
        <v>79</v>
      </c>
      <c r="AY568" s="148" t="s">
        <v>216</v>
      </c>
    </row>
    <row r="569" spans="2:65" s="1" customFormat="1" ht="24.2" customHeight="1">
      <c r="B569" s="33"/>
      <c r="C569" s="129" t="s">
        <v>1052</v>
      </c>
      <c r="D569" s="129" t="s">
        <v>218</v>
      </c>
      <c r="E569" s="130" t="s">
        <v>1053</v>
      </c>
      <c r="F569" s="131" t="s">
        <v>1054</v>
      </c>
      <c r="G569" s="132" t="s">
        <v>236</v>
      </c>
      <c r="H569" s="133">
        <v>37.651000000000003</v>
      </c>
      <c r="I569" s="134"/>
      <c r="J569" s="135">
        <f>ROUND(I569*H569,2)</f>
        <v>0</v>
      </c>
      <c r="K569" s="131" t="s">
        <v>222</v>
      </c>
      <c r="L569" s="33"/>
      <c r="M569" s="136" t="s">
        <v>19</v>
      </c>
      <c r="N569" s="137" t="s">
        <v>42</v>
      </c>
      <c r="P569" s="138">
        <f>O569*H569</f>
        <v>0</v>
      </c>
      <c r="Q569" s="138">
        <v>0</v>
      </c>
      <c r="R569" s="138">
        <f>Q569*H569</f>
        <v>0</v>
      </c>
      <c r="S569" s="138">
        <v>1.4</v>
      </c>
      <c r="T569" s="139">
        <f>S569*H569</f>
        <v>52.711400000000005</v>
      </c>
      <c r="AR569" s="140" t="s">
        <v>223</v>
      </c>
      <c r="AT569" s="140" t="s">
        <v>218</v>
      </c>
      <c r="AU569" s="140" t="s">
        <v>81</v>
      </c>
      <c r="AY569" s="18" t="s">
        <v>216</v>
      </c>
      <c r="BE569" s="141">
        <f>IF(N569="základní",J569,0)</f>
        <v>0</v>
      </c>
      <c r="BF569" s="141">
        <f>IF(N569="snížená",J569,0)</f>
        <v>0</v>
      </c>
      <c r="BG569" s="141">
        <f>IF(N569="zákl. přenesená",J569,0)</f>
        <v>0</v>
      </c>
      <c r="BH569" s="141">
        <f>IF(N569="sníž. přenesená",J569,0)</f>
        <v>0</v>
      </c>
      <c r="BI569" s="141">
        <f>IF(N569="nulová",J569,0)</f>
        <v>0</v>
      </c>
      <c r="BJ569" s="18" t="s">
        <v>79</v>
      </c>
      <c r="BK569" s="141">
        <f>ROUND(I569*H569,2)</f>
        <v>0</v>
      </c>
      <c r="BL569" s="18" t="s">
        <v>223</v>
      </c>
      <c r="BM569" s="140" t="s">
        <v>1055</v>
      </c>
    </row>
    <row r="570" spans="2:65" s="1" customFormat="1" ht="11.25">
      <c r="B570" s="33"/>
      <c r="D570" s="142" t="s">
        <v>225</v>
      </c>
      <c r="F570" s="143" t="s">
        <v>1056</v>
      </c>
      <c r="I570" s="144"/>
      <c r="L570" s="33"/>
      <c r="M570" s="145"/>
      <c r="T570" s="54"/>
      <c r="AT570" s="18" t="s">
        <v>225</v>
      </c>
      <c r="AU570" s="18" t="s">
        <v>81</v>
      </c>
    </row>
    <row r="571" spans="2:65" s="12" customFormat="1" ht="11.25">
      <c r="B571" s="146"/>
      <c r="D571" s="147" t="s">
        <v>227</v>
      </c>
      <c r="E571" s="148" t="s">
        <v>19</v>
      </c>
      <c r="F571" s="149" t="s">
        <v>1057</v>
      </c>
      <c r="H571" s="150">
        <v>37.651000000000003</v>
      </c>
      <c r="I571" s="151"/>
      <c r="L571" s="146"/>
      <c r="M571" s="152"/>
      <c r="T571" s="153"/>
      <c r="AT571" s="148" t="s">
        <v>227</v>
      </c>
      <c r="AU571" s="148" t="s">
        <v>81</v>
      </c>
      <c r="AV571" s="12" t="s">
        <v>81</v>
      </c>
      <c r="AW571" s="12" t="s">
        <v>32</v>
      </c>
      <c r="AX571" s="12" t="s">
        <v>79</v>
      </c>
      <c r="AY571" s="148" t="s">
        <v>216</v>
      </c>
    </row>
    <row r="572" spans="2:65" s="1" customFormat="1" ht="24.2" customHeight="1">
      <c r="B572" s="33"/>
      <c r="C572" s="129" t="s">
        <v>1058</v>
      </c>
      <c r="D572" s="129" t="s">
        <v>218</v>
      </c>
      <c r="E572" s="130" t="s">
        <v>1059</v>
      </c>
      <c r="F572" s="131" t="s">
        <v>1060</v>
      </c>
      <c r="G572" s="132" t="s">
        <v>236</v>
      </c>
      <c r="H572" s="133">
        <v>44</v>
      </c>
      <c r="I572" s="134"/>
      <c r="J572" s="135">
        <f>ROUND(I572*H572,2)</f>
        <v>0</v>
      </c>
      <c r="K572" s="131" t="s">
        <v>222</v>
      </c>
      <c r="L572" s="33"/>
      <c r="M572" s="136" t="s">
        <v>19</v>
      </c>
      <c r="N572" s="137" t="s">
        <v>42</v>
      </c>
      <c r="P572" s="138">
        <f>O572*H572</f>
        <v>0</v>
      </c>
      <c r="Q572" s="138">
        <v>0</v>
      </c>
      <c r="R572" s="138">
        <f>Q572*H572</f>
        <v>0</v>
      </c>
      <c r="S572" s="138">
        <v>1.4</v>
      </c>
      <c r="T572" s="139">
        <f>S572*H572</f>
        <v>61.599999999999994</v>
      </c>
      <c r="AR572" s="140" t="s">
        <v>223</v>
      </c>
      <c r="AT572" s="140" t="s">
        <v>218</v>
      </c>
      <c r="AU572" s="140" t="s">
        <v>81</v>
      </c>
      <c r="AY572" s="18" t="s">
        <v>216</v>
      </c>
      <c r="BE572" s="141">
        <f>IF(N572="základní",J572,0)</f>
        <v>0</v>
      </c>
      <c r="BF572" s="141">
        <f>IF(N572="snížená",J572,0)</f>
        <v>0</v>
      </c>
      <c r="BG572" s="141">
        <f>IF(N572="zákl. přenesená",J572,0)</f>
        <v>0</v>
      </c>
      <c r="BH572" s="141">
        <f>IF(N572="sníž. přenesená",J572,0)</f>
        <v>0</v>
      </c>
      <c r="BI572" s="141">
        <f>IF(N572="nulová",J572,0)</f>
        <v>0</v>
      </c>
      <c r="BJ572" s="18" t="s">
        <v>79</v>
      </c>
      <c r="BK572" s="141">
        <f>ROUND(I572*H572,2)</f>
        <v>0</v>
      </c>
      <c r="BL572" s="18" t="s">
        <v>223</v>
      </c>
      <c r="BM572" s="140" t="s">
        <v>1061</v>
      </c>
    </row>
    <row r="573" spans="2:65" s="1" customFormat="1" ht="11.25">
      <c r="B573" s="33"/>
      <c r="D573" s="142" t="s">
        <v>225</v>
      </c>
      <c r="F573" s="143" t="s">
        <v>1062</v>
      </c>
      <c r="I573" s="144"/>
      <c r="L573" s="33"/>
      <c r="M573" s="145"/>
      <c r="T573" s="54"/>
      <c r="AT573" s="18" t="s">
        <v>225</v>
      </c>
      <c r="AU573" s="18" t="s">
        <v>81</v>
      </c>
    </row>
    <row r="574" spans="2:65" s="12" customFormat="1" ht="11.25">
      <c r="B574" s="146"/>
      <c r="D574" s="147" t="s">
        <v>227</v>
      </c>
      <c r="E574" s="148" t="s">
        <v>19</v>
      </c>
      <c r="F574" s="149" t="s">
        <v>1063</v>
      </c>
      <c r="H574" s="150">
        <v>44</v>
      </c>
      <c r="I574" s="151"/>
      <c r="L574" s="146"/>
      <c r="M574" s="152"/>
      <c r="T574" s="153"/>
      <c r="AT574" s="148" t="s">
        <v>227</v>
      </c>
      <c r="AU574" s="148" t="s">
        <v>81</v>
      </c>
      <c r="AV574" s="12" t="s">
        <v>81</v>
      </c>
      <c r="AW574" s="12" t="s">
        <v>32</v>
      </c>
      <c r="AX574" s="12" t="s">
        <v>79</v>
      </c>
      <c r="AY574" s="148" t="s">
        <v>216</v>
      </c>
    </row>
    <row r="575" spans="2:65" s="1" customFormat="1" ht="24.2" customHeight="1">
      <c r="B575" s="33"/>
      <c r="C575" s="129" t="s">
        <v>1064</v>
      </c>
      <c r="D575" s="129" t="s">
        <v>218</v>
      </c>
      <c r="E575" s="130" t="s">
        <v>1065</v>
      </c>
      <c r="F575" s="131" t="s">
        <v>1066</v>
      </c>
      <c r="G575" s="132" t="s">
        <v>221</v>
      </c>
      <c r="H575" s="133">
        <v>13.016</v>
      </c>
      <c r="I575" s="134"/>
      <c r="J575" s="135">
        <f>ROUND(I575*H575,2)</f>
        <v>0</v>
      </c>
      <c r="K575" s="131" t="s">
        <v>222</v>
      </c>
      <c r="L575" s="33"/>
      <c r="M575" s="136" t="s">
        <v>19</v>
      </c>
      <c r="N575" s="137" t="s">
        <v>42</v>
      </c>
      <c r="P575" s="138">
        <f>O575*H575</f>
        <v>0</v>
      </c>
      <c r="Q575" s="138">
        <v>0</v>
      </c>
      <c r="R575" s="138">
        <f>Q575*H575</f>
        <v>0</v>
      </c>
      <c r="S575" s="138">
        <v>7.4999999999999997E-2</v>
      </c>
      <c r="T575" s="139">
        <f>S575*H575</f>
        <v>0.97619999999999996</v>
      </c>
      <c r="AR575" s="140" t="s">
        <v>223</v>
      </c>
      <c r="AT575" s="140" t="s">
        <v>218</v>
      </c>
      <c r="AU575" s="140" t="s">
        <v>81</v>
      </c>
      <c r="AY575" s="18" t="s">
        <v>216</v>
      </c>
      <c r="BE575" s="141">
        <f>IF(N575="základní",J575,0)</f>
        <v>0</v>
      </c>
      <c r="BF575" s="141">
        <f>IF(N575="snížená",J575,0)</f>
        <v>0</v>
      </c>
      <c r="BG575" s="141">
        <f>IF(N575="zákl. přenesená",J575,0)</f>
        <v>0</v>
      </c>
      <c r="BH575" s="141">
        <f>IF(N575="sníž. přenesená",J575,0)</f>
        <v>0</v>
      </c>
      <c r="BI575" s="141">
        <f>IF(N575="nulová",J575,0)</f>
        <v>0</v>
      </c>
      <c r="BJ575" s="18" t="s">
        <v>79</v>
      </c>
      <c r="BK575" s="141">
        <f>ROUND(I575*H575,2)</f>
        <v>0</v>
      </c>
      <c r="BL575" s="18" t="s">
        <v>223</v>
      </c>
      <c r="BM575" s="140" t="s">
        <v>1067</v>
      </c>
    </row>
    <row r="576" spans="2:65" s="1" customFormat="1" ht="11.25">
      <c r="B576" s="33"/>
      <c r="D576" s="142" t="s">
        <v>225</v>
      </c>
      <c r="F576" s="143" t="s">
        <v>1068</v>
      </c>
      <c r="I576" s="144"/>
      <c r="L576" s="33"/>
      <c r="M576" s="145"/>
      <c r="T576" s="54"/>
      <c r="AT576" s="18" t="s">
        <v>225</v>
      </c>
      <c r="AU576" s="18" t="s">
        <v>81</v>
      </c>
    </row>
    <row r="577" spans="2:65" s="13" customFormat="1" ht="11.25">
      <c r="B577" s="154"/>
      <c r="D577" s="147" t="s">
        <v>227</v>
      </c>
      <c r="E577" s="155" t="s">
        <v>19</v>
      </c>
      <c r="F577" s="156" t="s">
        <v>1069</v>
      </c>
      <c r="H577" s="155" t="s">
        <v>19</v>
      </c>
      <c r="I577" s="157"/>
      <c r="L577" s="154"/>
      <c r="M577" s="158"/>
      <c r="T577" s="159"/>
      <c r="AT577" s="155" t="s">
        <v>227</v>
      </c>
      <c r="AU577" s="155" t="s">
        <v>81</v>
      </c>
      <c r="AV577" s="13" t="s">
        <v>79</v>
      </c>
      <c r="AW577" s="13" t="s">
        <v>32</v>
      </c>
      <c r="AX577" s="13" t="s">
        <v>71</v>
      </c>
      <c r="AY577" s="155" t="s">
        <v>216</v>
      </c>
    </row>
    <row r="578" spans="2:65" s="12" customFormat="1" ht="11.25">
      <c r="B578" s="146"/>
      <c r="D578" s="147" t="s">
        <v>227</v>
      </c>
      <c r="E578" s="148" t="s">
        <v>19</v>
      </c>
      <c r="F578" s="149" t="s">
        <v>1070</v>
      </c>
      <c r="H578" s="150">
        <v>1.56</v>
      </c>
      <c r="I578" s="151"/>
      <c r="L578" s="146"/>
      <c r="M578" s="152"/>
      <c r="T578" s="153"/>
      <c r="AT578" s="148" t="s">
        <v>227</v>
      </c>
      <c r="AU578" s="148" t="s">
        <v>81</v>
      </c>
      <c r="AV578" s="12" t="s">
        <v>81</v>
      </c>
      <c r="AW578" s="12" t="s">
        <v>32</v>
      </c>
      <c r="AX578" s="12" t="s">
        <v>71</v>
      </c>
      <c r="AY578" s="148" t="s">
        <v>216</v>
      </c>
    </row>
    <row r="579" spans="2:65" s="12" customFormat="1" ht="11.25">
      <c r="B579" s="146"/>
      <c r="D579" s="147" t="s">
        <v>227</v>
      </c>
      <c r="E579" s="148" t="s">
        <v>19</v>
      </c>
      <c r="F579" s="149" t="s">
        <v>1071</v>
      </c>
      <c r="H579" s="150">
        <v>1.3779999999999999</v>
      </c>
      <c r="I579" s="151"/>
      <c r="L579" s="146"/>
      <c r="M579" s="152"/>
      <c r="T579" s="153"/>
      <c r="AT579" s="148" t="s">
        <v>227</v>
      </c>
      <c r="AU579" s="148" t="s">
        <v>81</v>
      </c>
      <c r="AV579" s="12" t="s">
        <v>81</v>
      </c>
      <c r="AW579" s="12" t="s">
        <v>32</v>
      </c>
      <c r="AX579" s="12" t="s">
        <v>71</v>
      </c>
      <c r="AY579" s="148" t="s">
        <v>216</v>
      </c>
    </row>
    <row r="580" spans="2:65" s="12" customFormat="1" ht="11.25">
      <c r="B580" s="146"/>
      <c r="D580" s="147" t="s">
        <v>227</v>
      </c>
      <c r="E580" s="148" t="s">
        <v>19</v>
      </c>
      <c r="F580" s="149" t="s">
        <v>1072</v>
      </c>
      <c r="H580" s="150">
        <v>1.2829999999999999</v>
      </c>
      <c r="I580" s="151"/>
      <c r="L580" s="146"/>
      <c r="M580" s="152"/>
      <c r="T580" s="153"/>
      <c r="AT580" s="148" t="s">
        <v>227</v>
      </c>
      <c r="AU580" s="148" t="s">
        <v>81</v>
      </c>
      <c r="AV580" s="12" t="s">
        <v>81</v>
      </c>
      <c r="AW580" s="12" t="s">
        <v>32</v>
      </c>
      <c r="AX580" s="12" t="s">
        <v>71</v>
      </c>
      <c r="AY580" s="148" t="s">
        <v>216</v>
      </c>
    </row>
    <row r="581" spans="2:65" s="12" customFormat="1" ht="11.25">
      <c r="B581" s="146"/>
      <c r="D581" s="147" t="s">
        <v>227</v>
      </c>
      <c r="E581" s="148" t="s">
        <v>19</v>
      </c>
      <c r="F581" s="149" t="s">
        <v>1073</v>
      </c>
      <c r="H581" s="150">
        <v>3.516</v>
      </c>
      <c r="I581" s="151"/>
      <c r="L581" s="146"/>
      <c r="M581" s="152"/>
      <c r="T581" s="153"/>
      <c r="AT581" s="148" t="s">
        <v>227</v>
      </c>
      <c r="AU581" s="148" t="s">
        <v>81</v>
      </c>
      <c r="AV581" s="12" t="s">
        <v>81</v>
      </c>
      <c r="AW581" s="12" t="s">
        <v>32</v>
      </c>
      <c r="AX581" s="12" t="s">
        <v>71</v>
      </c>
      <c r="AY581" s="148" t="s">
        <v>216</v>
      </c>
    </row>
    <row r="582" spans="2:65" s="12" customFormat="1" ht="11.25">
      <c r="B582" s="146"/>
      <c r="D582" s="147" t="s">
        <v>227</v>
      </c>
      <c r="E582" s="148" t="s">
        <v>19</v>
      </c>
      <c r="F582" s="149" t="s">
        <v>1074</v>
      </c>
      <c r="H582" s="150">
        <v>5.2789999999999999</v>
      </c>
      <c r="I582" s="151"/>
      <c r="L582" s="146"/>
      <c r="M582" s="152"/>
      <c r="T582" s="153"/>
      <c r="AT582" s="148" t="s">
        <v>227</v>
      </c>
      <c r="AU582" s="148" t="s">
        <v>81</v>
      </c>
      <c r="AV582" s="12" t="s">
        <v>81</v>
      </c>
      <c r="AW582" s="12" t="s">
        <v>32</v>
      </c>
      <c r="AX582" s="12" t="s">
        <v>71</v>
      </c>
      <c r="AY582" s="148" t="s">
        <v>216</v>
      </c>
    </row>
    <row r="583" spans="2:65" s="15" customFormat="1" ht="11.25">
      <c r="B583" s="167"/>
      <c r="D583" s="147" t="s">
        <v>227</v>
      </c>
      <c r="E583" s="168" t="s">
        <v>19</v>
      </c>
      <c r="F583" s="169" t="s">
        <v>245</v>
      </c>
      <c r="H583" s="170">
        <v>13.016</v>
      </c>
      <c r="I583" s="171"/>
      <c r="L583" s="167"/>
      <c r="M583" s="172"/>
      <c r="T583" s="173"/>
      <c r="AT583" s="168" t="s">
        <v>227</v>
      </c>
      <c r="AU583" s="168" t="s">
        <v>81</v>
      </c>
      <c r="AV583" s="15" t="s">
        <v>223</v>
      </c>
      <c r="AW583" s="15" t="s">
        <v>32</v>
      </c>
      <c r="AX583" s="15" t="s">
        <v>79</v>
      </c>
      <c r="AY583" s="168" t="s">
        <v>216</v>
      </c>
    </row>
    <row r="584" spans="2:65" s="1" customFormat="1" ht="24.2" customHeight="1">
      <c r="B584" s="33"/>
      <c r="C584" s="129" t="s">
        <v>1075</v>
      </c>
      <c r="D584" s="129" t="s">
        <v>218</v>
      </c>
      <c r="E584" s="130" t="s">
        <v>1076</v>
      </c>
      <c r="F584" s="131" t="s">
        <v>1077</v>
      </c>
      <c r="G584" s="132" t="s">
        <v>221</v>
      </c>
      <c r="H584" s="133">
        <v>11</v>
      </c>
      <c r="I584" s="134"/>
      <c r="J584" s="135">
        <f>ROUND(I584*H584,2)</f>
        <v>0</v>
      </c>
      <c r="K584" s="131" t="s">
        <v>222</v>
      </c>
      <c r="L584" s="33"/>
      <c r="M584" s="136" t="s">
        <v>19</v>
      </c>
      <c r="N584" s="137" t="s">
        <v>42</v>
      </c>
      <c r="P584" s="138">
        <f>O584*H584</f>
        <v>0</v>
      </c>
      <c r="Q584" s="138">
        <v>0</v>
      </c>
      <c r="R584" s="138">
        <f>Q584*H584</f>
        <v>0</v>
      </c>
      <c r="S584" s="138">
        <v>0.54500000000000004</v>
      </c>
      <c r="T584" s="139">
        <f>S584*H584</f>
        <v>5.9950000000000001</v>
      </c>
      <c r="AR584" s="140" t="s">
        <v>223</v>
      </c>
      <c r="AT584" s="140" t="s">
        <v>218</v>
      </c>
      <c r="AU584" s="140" t="s">
        <v>81</v>
      </c>
      <c r="AY584" s="18" t="s">
        <v>216</v>
      </c>
      <c r="BE584" s="141">
        <f>IF(N584="základní",J584,0)</f>
        <v>0</v>
      </c>
      <c r="BF584" s="141">
        <f>IF(N584="snížená",J584,0)</f>
        <v>0</v>
      </c>
      <c r="BG584" s="141">
        <f>IF(N584="zákl. přenesená",J584,0)</f>
        <v>0</v>
      </c>
      <c r="BH584" s="141">
        <f>IF(N584="sníž. přenesená",J584,0)</f>
        <v>0</v>
      </c>
      <c r="BI584" s="141">
        <f>IF(N584="nulová",J584,0)</f>
        <v>0</v>
      </c>
      <c r="BJ584" s="18" t="s">
        <v>79</v>
      </c>
      <c r="BK584" s="141">
        <f>ROUND(I584*H584,2)</f>
        <v>0</v>
      </c>
      <c r="BL584" s="18" t="s">
        <v>223</v>
      </c>
      <c r="BM584" s="140" t="s">
        <v>1078</v>
      </c>
    </row>
    <row r="585" spans="2:65" s="1" customFormat="1" ht="11.25">
      <c r="B585" s="33"/>
      <c r="D585" s="142" t="s">
        <v>225</v>
      </c>
      <c r="F585" s="143" t="s">
        <v>1079</v>
      </c>
      <c r="I585" s="144"/>
      <c r="L585" s="33"/>
      <c r="M585" s="145"/>
      <c r="T585" s="54"/>
      <c r="AT585" s="18" t="s">
        <v>225</v>
      </c>
      <c r="AU585" s="18" t="s">
        <v>81</v>
      </c>
    </row>
    <row r="586" spans="2:65" s="12" customFormat="1" ht="11.25">
      <c r="B586" s="146"/>
      <c r="D586" s="147" t="s">
        <v>227</v>
      </c>
      <c r="E586" s="148" t="s">
        <v>19</v>
      </c>
      <c r="F586" s="149" t="s">
        <v>1080</v>
      </c>
      <c r="H586" s="150">
        <v>11</v>
      </c>
      <c r="I586" s="151"/>
      <c r="L586" s="146"/>
      <c r="M586" s="152"/>
      <c r="T586" s="153"/>
      <c r="AT586" s="148" t="s">
        <v>227</v>
      </c>
      <c r="AU586" s="148" t="s">
        <v>81</v>
      </c>
      <c r="AV586" s="12" t="s">
        <v>81</v>
      </c>
      <c r="AW586" s="12" t="s">
        <v>32</v>
      </c>
      <c r="AX586" s="12" t="s">
        <v>79</v>
      </c>
      <c r="AY586" s="148" t="s">
        <v>216</v>
      </c>
    </row>
    <row r="587" spans="2:65" s="1" customFormat="1" ht="24.2" customHeight="1">
      <c r="B587" s="33"/>
      <c r="C587" s="129" t="s">
        <v>1081</v>
      </c>
      <c r="D587" s="129" t="s">
        <v>218</v>
      </c>
      <c r="E587" s="130" t="s">
        <v>1082</v>
      </c>
      <c r="F587" s="131" t="s">
        <v>1083</v>
      </c>
      <c r="G587" s="132" t="s">
        <v>221</v>
      </c>
      <c r="H587" s="133">
        <v>1.403</v>
      </c>
      <c r="I587" s="134"/>
      <c r="J587" s="135">
        <f>ROUND(I587*H587,2)</f>
        <v>0</v>
      </c>
      <c r="K587" s="131" t="s">
        <v>222</v>
      </c>
      <c r="L587" s="33"/>
      <c r="M587" s="136" t="s">
        <v>19</v>
      </c>
      <c r="N587" s="137" t="s">
        <v>42</v>
      </c>
      <c r="P587" s="138">
        <f>O587*H587</f>
        <v>0</v>
      </c>
      <c r="Q587" s="138">
        <v>0</v>
      </c>
      <c r="R587" s="138">
        <f>Q587*H587</f>
        <v>0</v>
      </c>
      <c r="S587" s="138">
        <v>6.2E-2</v>
      </c>
      <c r="T587" s="139">
        <f>S587*H587</f>
        <v>8.6986000000000008E-2</v>
      </c>
      <c r="AR587" s="140" t="s">
        <v>223</v>
      </c>
      <c r="AT587" s="140" t="s">
        <v>218</v>
      </c>
      <c r="AU587" s="140" t="s">
        <v>81</v>
      </c>
      <c r="AY587" s="18" t="s">
        <v>216</v>
      </c>
      <c r="BE587" s="141">
        <f>IF(N587="základní",J587,0)</f>
        <v>0</v>
      </c>
      <c r="BF587" s="141">
        <f>IF(N587="snížená",J587,0)</f>
        <v>0</v>
      </c>
      <c r="BG587" s="141">
        <f>IF(N587="zákl. přenesená",J587,0)</f>
        <v>0</v>
      </c>
      <c r="BH587" s="141">
        <f>IF(N587="sníž. přenesená",J587,0)</f>
        <v>0</v>
      </c>
      <c r="BI587" s="141">
        <f>IF(N587="nulová",J587,0)</f>
        <v>0</v>
      </c>
      <c r="BJ587" s="18" t="s">
        <v>79</v>
      </c>
      <c r="BK587" s="141">
        <f>ROUND(I587*H587,2)</f>
        <v>0</v>
      </c>
      <c r="BL587" s="18" t="s">
        <v>223</v>
      </c>
      <c r="BM587" s="140" t="s">
        <v>1084</v>
      </c>
    </row>
    <row r="588" spans="2:65" s="1" customFormat="1" ht="11.25">
      <c r="B588" s="33"/>
      <c r="D588" s="142" t="s">
        <v>225</v>
      </c>
      <c r="F588" s="143" t="s">
        <v>1085</v>
      </c>
      <c r="I588" s="144"/>
      <c r="L588" s="33"/>
      <c r="M588" s="145"/>
      <c r="T588" s="54"/>
      <c r="AT588" s="18" t="s">
        <v>225</v>
      </c>
      <c r="AU588" s="18" t="s">
        <v>81</v>
      </c>
    </row>
    <row r="589" spans="2:65" s="12" customFormat="1" ht="11.25">
      <c r="B589" s="146"/>
      <c r="D589" s="147" t="s">
        <v>227</v>
      </c>
      <c r="E589" s="148" t="s">
        <v>19</v>
      </c>
      <c r="F589" s="149" t="s">
        <v>1086</v>
      </c>
      <c r="H589" s="150">
        <v>1.403</v>
      </c>
      <c r="I589" s="151"/>
      <c r="L589" s="146"/>
      <c r="M589" s="152"/>
      <c r="T589" s="153"/>
      <c r="AT589" s="148" t="s">
        <v>227</v>
      </c>
      <c r="AU589" s="148" t="s">
        <v>81</v>
      </c>
      <c r="AV589" s="12" t="s">
        <v>81</v>
      </c>
      <c r="AW589" s="12" t="s">
        <v>32</v>
      </c>
      <c r="AX589" s="12" t="s">
        <v>79</v>
      </c>
      <c r="AY589" s="148" t="s">
        <v>216</v>
      </c>
    </row>
    <row r="590" spans="2:65" s="1" customFormat="1" ht="21.75" customHeight="1">
      <c r="B590" s="33"/>
      <c r="C590" s="129" t="s">
        <v>1087</v>
      </c>
      <c r="D590" s="129" t="s">
        <v>218</v>
      </c>
      <c r="E590" s="130" t="s">
        <v>1088</v>
      </c>
      <c r="F590" s="131" t="s">
        <v>1089</v>
      </c>
      <c r="G590" s="132" t="s">
        <v>221</v>
      </c>
      <c r="H590" s="133">
        <v>26</v>
      </c>
      <c r="I590" s="134"/>
      <c r="J590" s="135">
        <f>ROUND(I590*H590,2)</f>
        <v>0</v>
      </c>
      <c r="K590" s="131" t="s">
        <v>222</v>
      </c>
      <c r="L590" s="33"/>
      <c r="M590" s="136" t="s">
        <v>19</v>
      </c>
      <c r="N590" s="137" t="s">
        <v>42</v>
      </c>
      <c r="P590" s="138">
        <f>O590*H590</f>
        <v>0</v>
      </c>
      <c r="Q590" s="138">
        <v>0</v>
      </c>
      <c r="R590" s="138">
        <f>Q590*H590</f>
        <v>0</v>
      </c>
      <c r="S590" s="138">
        <v>8.7999999999999995E-2</v>
      </c>
      <c r="T590" s="139">
        <f>S590*H590</f>
        <v>2.2879999999999998</v>
      </c>
      <c r="AR590" s="140" t="s">
        <v>223</v>
      </c>
      <c r="AT590" s="140" t="s">
        <v>218</v>
      </c>
      <c r="AU590" s="140" t="s">
        <v>81</v>
      </c>
      <c r="AY590" s="18" t="s">
        <v>216</v>
      </c>
      <c r="BE590" s="141">
        <f>IF(N590="základní",J590,0)</f>
        <v>0</v>
      </c>
      <c r="BF590" s="141">
        <f>IF(N590="snížená",J590,0)</f>
        <v>0</v>
      </c>
      <c r="BG590" s="141">
        <f>IF(N590="zákl. přenesená",J590,0)</f>
        <v>0</v>
      </c>
      <c r="BH590" s="141">
        <f>IF(N590="sníž. přenesená",J590,0)</f>
        <v>0</v>
      </c>
      <c r="BI590" s="141">
        <f>IF(N590="nulová",J590,0)</f>
        <v>0</v>
      </c>
      <c r="BJ590" s="18" t="s">
        <v>79</v>
      </c>
      <c r="BK590" s="141">
        <f>ROUND(I590*H590,2)</f>
        <v>0</v>
      </c>
      <c r="BL590" s="18" t="s">
        <v>223</v>
      </c>
      <c r="BM590" s="140" t="s">
        <v>1090</v>
      </c>
    </row>
    <row r="591" spans="2:65" s="1" customFormat="1" ht="11.25">
      <c r="B591" s="33"/>
      <c r="D591" s="142" t="s">
        <v>225</v>
      </c>
      <c r="F591" s="143" t="s">
        <v>1091</v>
      </c>
      <c r="I591" s="144"/>
      <c r="L591" s="33"/>
      <c r="M591" s="145"/>
      <c r="T591" s="54"/>
      <c r="AT591" s="18" t="s">
        <v>225</v>
      </c>
      <c r="AU591" s="18" t="s">
        <v>81</v>
      </c>
    </row>
    <row r="592" spans="2:65" s="12" customFormat="1" ht="11.25">
      <c r="B592" s="146"/>
      <c r="D592" s="147" t="s">
        <v>227</v>
      </c>
      <c r="E592" s="148" t="s">
        <v>19</v>
      </c>
      <c r="F592" s="149" t="s">
        <v>1092</v>
      </c>
      <c r="H592" s="150">
        <v>26</v>
      </c>
      <c r="I592" s="151"/>
      <c r="L592" s="146"/>
      <c r="M592" s="152"/>
      <c r="T592" s="153"/>
      <c r="AT592" s="148" t="s">
        <v>227</v>
      </c>
      <c r="AU592" s="148" t="s">
        <v>81</v>
      </c>
      <c r="AV592" s="12" t="s">
        <v>81</v>
      </c>
      <c r="AW592" s="12" t="s">
        <v>32</v>
      </c>
      <c r="AX592" s="12" t="s">
        <v>79</v>
      </c>
      <c r="AY592" s="148" t="s">
        <v>216</v>
      </c>
    </row>
    <row r="593" spans="2:65" s="1" customFormat="1" ht="21.75" customHeight="1">
      <c r="B593" s="33"/>
      <c r="C593" s="129" t="s">
        <v>1093</v>
      </c>
      <c r="D593" s="129" t="s">
        <v>218</v>
      </c>
      <c r="E593" s="130" t="s">
        <v>1094</v>
      </c>
      <c r="F593" s="131" t="s">
        <v>1095</v>
      </c>
      <c r="G593" s="132" t="s">
        <v>221</v>
      </c>
      <c r="H593" s="133">
        <v>12.5</v>
      </c>
      <c r="I593" s="134"/>
      <c r="J593" s="135">
        <f>ROUND(I593*H593,2)</f>
        <v>0</v>
      </c>
      <c r="K593" s="131" t="s">
        <v>222</v>
      </c>
      <c r="L593" s="33"/>
      <c r="M593" s="136" t="s">
        <v>19</v>
      </c>
      <c r="N593" s="137" t="s">
        <v>42</v>
      </c>
      <c r="P593" s="138">
        <f>O593*H593</f>
        <v>0</v>
      </c>
      <c r="Q593" s="138">
        <v>0</v>
      </c>
      <c r="R593" s="138">
        <f>Q593*H593</f>
        <v>0</v>
      </c>
      <c r="S593" s="138">
        <v>6.7000000000000004E-2</v>
      </c>
      <c r="T593" s="139">
        <f>S593*H593</f>
        <v>0.83750000000000002</v>
      </c>
      <c r="AR593" s="140" t="s">
        <v>223</v>
      </c>
      <c r="AT593" s="140" t="s">
        <v>218</v>
      </c>
      <c r="AU593" s="140" t="s">
        <v>81</v>
      </c>
      <c r="AY593" s="18" t="s">
        <v>216</v>
      </c>
      <c r="BE593" s="141">
        <f>IF(N593="základní",J593,0)</f>
        <v>0</v>
      </c>
      <c r="BF593" s="141">
        <f>IF(N593="snížená",J593,0)</f>
        <v>0</v>
      </c>
      <c r="BG593" s="141">
        <f>IF(N593="zákl. přenesená",J593,0)</f>
        <v>0</v>
      </c>
      <c r="BH593" s="141">
        <f>IF(N593="sníž. přenesená",J593,0)</f>
        <v>0</v>
      </c>
      <c r="BI593" s="141">
        <f>IF(N593="nulová",J593,0)</f>
        <v>0</v>
      </c>
      <c r="BJ593" s="18" t="s">
        <v>79</v>
      </c>
      <c r="BK593" s="141">
        <f>ROUND(I593*H593,2)</f>
        <v>0</v>
      </c>
      <c r="BL593" s="18" t="s">
        <v>223</v>
      </c>
      <c r="BM593" s="140" t="s">
        <v>1096</v>
      </c>
    </row>
    <row r="594" spans="2:65" s="1" customFormat="1" ht="11.25">
      <c r="B594" s="33"/>
      <c r="D594" s="142" t="s">
        <v>225</v>
      </c>
      <c r="F594" s="143" t="s">
        <v>1097</v>
      </c>
      <c r="I594" s="144"/>
      <c r="L594" s="33"/>
      <c r="M594" s="145"/>
      <c r="T594" s="54"/>
      <c r="AT594" s="18" t="s">
        <v>225</v>
      </c>
      <c r="AU594" s="18" t="s">
        <v>81</v>
      </c>
    </row>
    <row r="595" spans="2:65" s="12" customFormat="1" ht="11.25">
      <c r="B595" s="146"/>
      <c r="D595" s="147" t="s">
        <v>227</v>
      </c>
      <c r="E595" s="148" t="s">
        <v>19</v>
      </c>
      <c r="F595" s="149" t="s">
        <v>1098</v>
      </c>
      <c r="H595" s="150">
        <v>12.5</v>
      </c>
      <c r="I595" s="151"/>
      <c r="L595" s="146"/>
      <c r="M595" s="152"/>
      <c r="T595" s="153"/>
      <c r="AT595" s="148" t="s">
        <v>227</v>
      </c>
      <c r="AU595" s="148" t="s">
        <v>81</v>
      </c>
      <c r="AV595" s="12" t="s">
        <v>81</v>
      </c>
      <c r="AW595" s="12" t="s">
        <v>32</v>
      </c>
      <c r="AX595" s="12" t="s">
        <v>79</v>
      </c>
      <c r="AY595" s="148" t="s">
        <v>216</v>
      </c>
    </row>
    <row r="596" spans="2:65" s="1" customFormat="1" ht="16.5" customHeight="1">
      <c r="B596" s="33"/>
      <c r="C596" s="129" t="s">
        <v>1099</v>
      </c>
      <c r="D596" s="129" t="s">
        <v>218</v>
      </c>
      <c r="E596" s="130" t="s">
        <v>1100</v>
      </c>
      <c r="F596" s="131" t="s">
        <v>1101</v>
      </c>
      <c r="G596" s="132" t="s">
        <v>221</v>
      </c>
      <c r="H596" s="133">
        <v>9.3339999999999996</v>
      </c>
      <c r="I596" s="134"/>
      <c r="J596" s="135">
        <f>ROUND(I596*H596,2)</f>
        <v>0</v>
      </c>
      <c r="K596" s="131" t="s">
        <v>222</v>
      </c>
      <c r="L596" s="33"/>
      <c r="M596" s="136" t="s">
        <v>19</v>
      </c>
      <c r="N596" s="137" t="s">
        <v>42</v>
      </c>
      <c r="P596" s="138">
        <f>O596*H596</f>
        <v>0</v>
      </c>
      <c r="Q596" s="138">
        <v>0</v>
      </c>
      <c r="R596" s="138">
        <f>Q596*H596</f>
        <v>0</v>
      </c>
      <c r="S596" s="138">
        <v>5.1999999999999998E-2</v>
      </c>
      <c r="T596" s="139">
        <f>S596*H596</f>
        <v>0.48536799999999997</v>
      </c>
      <c r="AR596" s="140" t="s">
        <v>223</v>
      </c>
      <c r="AT596" s="140" t="s">
        <v>218</v>
      </c>
      <c r="AU596" s="140" t="s">
        <v>81</v>
      </c>
      <c r="AY596" s="18" t="s">
        <v>216</v>
      </c>
      <c r="BE596" s="141">
        <f>IF(N596="základní",J596,0)</f>
        <v>0</v>
      </c>
      <c r="BF596" s="141">
        <f>IF(N596="snížená",J596,0)</f>
        <v>0</v>
      </c>
      <c r="BG596" s="141">
        <f>IF(N596="zákl. přenesená",J596,0)</f>
        <v>0</v>
      </c>
      <c r="BH596" s="141">
        <f>IF(N596="sníž. přenesená",J596,0)</f>
        <v>0</v>
      </c>
      <c r="BI596" s="141">
        <f>IF(N596="nulová",J596,0)</f>
        <v>0</v>
      </c>
      <c r="BJ596" s="18" t="s">
        <v>79</v>
      </c>
      <c r="BK596" s="141">
        <f>ROUND(I596*H596,2)</f>
        <v>0</v>
      </c>
      <c r="BL596" s="18" t="s">
        <v>223</v>
      </c>
      <c r="BM596" s="140" t="s">
        <v>1102</v>
      </c>
    </row>
    <row r="597" spans="2:65" s="1" customFormat="1" ht="11.25">
      <c r="B597" s="33"/>
      <c r="D597" s="142" t="s">
        <v>225</v>
      </c>
      <c r="F597" s="143" t="s">
        <v>1103</v>
      </c>
      <c r="I597" s="144"/>
      <c r="L597" s="33"/>
      <c r="M597" s="145"/>
      <c r="T597" s="54"/>
      <c r="AT597" s="18" t="s">
        <v>225</v>
      </c>
      <c r="AU597" s="18" t="s">
        <v>81</v>
      </c>
    </row>
    <row r="598" spans="2:65" s="12" customFormat="1" ht="11.25">
      <c r="B598" s="146"/>
      <c r="D598" s="147" t="s">
        <v>227</v>
      </c>
      <c r="E598" s="148" t="s">
        <v>19</v>
      </c>
      <c r="F598" s="149" t="s">
        <v>1104</v>
      </c>
      <c r="H598" s="150">
        <v>9.3339999999999996</v>
      </c>
      <c r="I598" s="151"/>
      <c r="L598" s="146"/>
      <c r="M598" s="152"/>
      <c r="T598" s="153"/>
      <c r="AT598" s="148" t="s">
        <v>227</v>
      </c>
      <c r="AU598" s="148" t="s">
        <v>81</v>
      </c>
      <c r="AV598" s="12" t="s">
        <v>81</v>
      </c>
      <c r="AW598" s="12" t="s">
        <v>32</v>
      </c>
      <c r="AX598" s="12" t="s">
        <v>79</v>
      </c>
      <c r="AY598" s="148" t="s">
        <v>216</v>
      </c>
    </row>
    <row r="599" spans="2:65" s="1" customFormat="1" ht="24.2" customHeight="1">
      <c r="B599" s="33"/>
      <c r="C599" s="129" t="s">
        <v>1105</v>
      </c>
      <c r="D599" s="129" t="s">
        <v>218</v>
      </c>
      <c r="E599" s="130" t="s">
        <v>1106</v>
      </c>
      <c r="F599" s="131" t="s">
        <v>1107</v>
      </c>
      <c r="G599" s="132" t="s">
        <v>236</v>
      </c>
      <c r="H599" s="133">
        <v>1.8169999999999999</v>
      </c>
      <c r="I599" s="134"/>
      <c r="J599" s="135">
        <f>ROUND(I599*H599,2)</f>
        <v>0</v>
      </c>
      <c r="K599" s="131" t="s">
        <v>222</v>
      </c>
      <c r="L599" s="33"/>
      <c r="M599" s="136" t="s">
        <v>19</v>
      </c>
      <c r="N599" s="137" t="s">
        <v>42</v>
      </c>
      <c r="P599" s="138">
        <f>O599*H599</f>
        <v>0</v>
      </c>
      <c r="Q599" s="138">
        <v>0</v>
      </c>
      <c r="R599" s="138">
        <f>Q599*H599</f>
        <v>0</v>
      </c>
      <c r="S599" s="138">
        <v>1.8</v>
      </c>
      <c r="T599" s="139">
        <f>S599*H599</f>
        <v>3.2706</v>
      </c>
      <c r="AR599" s="140" t="s">
        <v>223</v>
      </c>
      <c r="AT599" s="140" t="s">
        <v>218</v>
      </c>
      <c r="AU599" s="140" t="s">
        <v>81</v>
      </c>
      <c r="AY599" s="18" t="s">
        <v>216</v>
      </c>
      <c r="BE599" s="141">
        <f>IF(N599="základní",J599,0)</f>
        <v>0</v>
      </c>
      <c r="BF599" s="141">
        <f>IF(N599="snížená",J599,0)</f>
        <v>0</v>
      </c>
      <c r="BG599" s="141">
        <f>IF(N599="zákl. přenesená",J599,0)</f>
        <v>0</v>
      </c>
      <c r="BH599" s="141">
        <f>IF(N599="sníž. přenesená",J599,0)</f>
        <v>0</v>
      </c>
      <c r="BI599" s="141">
        <f>IF(N599="nulová",J599,0)</f>
        <v>0</v>
      </c>
      <c r="BJ599" s="18" t="s">
        <v>79</v>
      </c>
      <c r="BK599" s="141">
        <f>ROUND(I599*H599,2)</f>
        <v>0</v>
      </c>
      <c r="BL599" s="18" t="s">
        <v>223</v>
      </c>
      <c r="BM599" s="140" t="s">
        <v>1108</v>
      </c>
    </row>
    <row r="600" spans="2:65" s="1" customFormat="1" ht="11.25">
      <c r="B600" s="33"/>
      <c r="D600" s="142" t="s">
        <v>225</v>
      </c>
      <c r="F600" s="143" t="s">
        <v>1109</v>
      </c>
      <c r="I600" s="144"/>
      <c r="L600" s="33"/>
      <c r="M600" s="145"/>
      <c r="T600" s="54"/>
      <c r="AT600" s="18" t="s">
        <v>225</v>
      </c>
      <c r="AU600" s="18" t="s">
        <v>81</v>
      </c>
    </row>
    <row r="601" spans="2:65" s="12" customFormat="1" ht="11.25">
      <c r="B601" s="146"/>
      <c r="D601" s="147" t="s">
        <v>227</v>
      </c>
      <c r="E601" s="148" t="s">
        <v>19</v>
      </c>
      <c r="F601" s="149" t="s">
        <v>1110</v>
      </c>
      <c r="H601" s="150">
        <v>0.58099999999999996</v>
      </c>
      <c r="I601" s="151"/>
      <c r="L601" s="146"/>
      <c r="M601" s="152"/>
      <c r="T601" s="153"/>
      <c r="AT601" s="148" t="s">
        <v>227</v>
      </c>
      <c r="AU601" s="148" t="s">
        <v>81</v>
      </c>
      <c r="AV601" s="12" t="s">
        <v>81</v>
      </c>
      <c r="AW601" s="12" t="s">
        <v>32</v>
      </c>
      <c r="AX601" s="12" t="s">
        <v>71</v>
      </c>
      <c r="AY601" s="148" t="s">
        <v>216</v>
      </c>
    </row>
    <row r="602" spans="2:65" s="12" customFormat="1" ht="11.25">
      <c r="B602" s="146"/>
      <c r="D602" s="147" t="s">
        <v>227</v>
      </c>
      <c r="E602" s="148" t="s">
        <v>19</v>
      </c>
      <c r="F602" s="149" t="s">
        <v>1111</v>
      </c>
      <c r="H602" s="150">
        <v>0.70799999999999996</v>
      </c>
      <c r="I602" s="151"/>
      <c r="L602" s="146"/>
      <c r="M602" s="152"/>
      <c r="T602" s="153"/>
      <c r="AT602" s="148" t="s">
        <v>227</v>
      </c>
      <c r="AU602" s="148" t="s">
        <v>81</v>
      </c>
      <c r="AV602" s="12" t="s">
        <v>81</v>
      </c>
      <c r="AW602" s="12" t="s">
        <v>32</v>
      </c>
      <c r="AX602" s="12" t="s">
        <v>71</v>
      </c>
      <c r="AY602" s="148" t="s">
        <v>216</v>
      </c>
    </row>
    <row r="603" spans="2:65" s="12" customFormat="1" ht="11.25">
      <c r="B603" s="146"/>
      <c r="D603" s="147" t="s">
        <v>227</v>
      </c>
      <c r="E603" s="148" t="s">
        <v>19</v>
      </c>
      <c r="F603" s="149" t="s">
        <v>1112</v>
      </c>
      <c r="H603" s="150">
        <v>0.52800000000000002</v>
      </c>
      <c r="I603" s="151"/>
      <c r="L603" s="146"/>
      <c r="M603" s="152"/>
      <c r="T603" s="153"/>
      <c r="AT603" s="148" t="s">
        <v>227</v>
      </c>
      <c r="AU603" s="148" t="s">
        <v>81</v>
      </c>
      <c r="AV603" s="12" t="s">
        <v>81</v>
      </c>
      <c r="AW603" s="12" t="s">
        <v>32</v>
      </c>
      <c r="AX603" s="12" t="s">
        <v>71</v>
      </c>
      <c r="AY603" s="148" t="s">
        <v>216</v>
      </c>
    </row>
    <row r="604" spans="2:65" s="15" customFormat="1" ht="11.25">
      <c r="B604" s="167"/>
      <c r="D604" s="147" t="s">
        <v>227</v>
      </c>
      <c r="E604" s="168" t="s">
        <v>19</v>
      </c>
      <c r="F604" s="169" t="s">
        <v>245</v>
      </c>
      <c r="H604" s="170">
        <v>1.8169999999999999</v>
      </c>
      <c r="I604" s="171"/>
      <c r="L604" s="167"/>
      <c r="M604" s="172"/>
      <c r="T604" s="173"/>
      <c r="AT604" s="168" t="s">
        <v>227</v>
      </c>
      <c r="AU604" s="168" t="s">
        <v>81</v>
      </c>
      <c r="AV604" s="15" t="s">
        <v>223</v>
      </c>
      <c r="AW604" s="15" t="s">
        <v>32</v>
      </c>
      <c r="AX604" s="15" t="s">
        <v>79</v>
      </c>
      <c r="AY604" s="168" t="s">
        <v>216</v>
      </c>
    </row>
    <row r="605" spans="2:65" s="1" customFormat="1" ht="24.2" customHeight="1">
      <c r="B605" s="33"/>
      <c r="C605" s="129" t="s">
        <v>1113</v>
      </c>
      <c r="D605" s="129" t="s">
        <v>218</v>
      </c>
      <c r="E605" s="130" t="s">
        <v>1114</v>
      </c>
      <c r="F605" s="131" t="s">
        <v>1115</v>
      </c>
      <c r="G605" s="132" t="s">
        <v>236</v>
      </c>
      <c r="H605" s="133">
        <v>3.7320000000000002</v>
      </c>
      <c r="I605" s="134"/>
      <c r="J605" s="135">
        <f>ROUND(I605*H605,2)</f>
        <v>0</v>
      </c>
      <c r="K605" s="131" t="s">
        <v>222</v>
      </c>
      <c r="L605" s="33"/>
      <c r="M605" s="136" t="s">
        <v>19</v>
      </c>
      <c r="N605" s="137" t="s">
        <v>42</v>
      </c>
      <c r="P605" s="138">
        <f>O605*H605</f>
        <v>0</v>
      </c>
      <c r="Q605" s="138">
        <v>0</v>
      </c>
      <c r="R605" s="138">
        <f>Q605*H605</f>
        <v>0</v>
      </c>
      <c r="S605" s="138">
        <v>1.8</v>
      </c>
      <c r="T605" s="139">
        <f>S605*H605</f>
        <v>6.7176000000000009</v>
      </c>
      <c r="AR605" s="140" t="s">
        <v>223</v>
      </c>
      <c r="AT605" s="140" t="s">
        <v>218</v>
      </c>
      <c r="AU605" s="140" t="s">
        <v>81</v>
      </c>
      <c r="AY605" s="18" t="s">
        <v>216</v>
      </c>
      <c r="BE605" s="141">
        <f>IF(N605="základní",J605,0)</f>
        <v>0</v>
      </c>
      <c r="BF605" s="141">
        <f>IF(N605="snížená",J605,0)</f>
        <v>0</v>
      </c>
      <c r="BG605" s="141">
        <f>IF(N605="zákl. přenesená",J605,0)</f>
        <v>0</v>
      </c>
      <c r="BH605" s="141">
        <f>IF(N605="sníž. přenesená",J605,0)</f>
        <v>0</v>
      </c>
      <c r="BI605" s="141">
        <f>IF(N605="nulová",J605,0)</f>
        <v>0</v>
      </c>
      <c r="BJ605" s="18" t="s">
        <v>79</v>
      </c>
      <c r="BK605" s="141">
        <f>ROUND(I605*H605,2)</f>
        <v>0</v>
      </c>
      <c r="BL605" s="18" t="s">
        <v>223</v>
      </c>
      <c r="BM605" s="140" t="s">
        <v>1116</v>
      </c>
    </row>
    <row r="606" spans="2:65" s="1" customFormat="1" ht="11.25">
      <c r="B606" s="33"/>
      <c r="D606" s="142" t="s">
        <v>225</v>
      </c>
      <c r="F606" s="143" t="s">
        <v>1117</v>
      </c>
      <c r="I606" s="144"/>
      <c r="L606" s="33"/>
      <c r="M606" s="145"/>
      <c r="T606" s="54"/>
      <c r="AT606" s="18" t="s">
        <v>225</v>
      </c>
      <c r="AU606" s="18" t="s">
        <v>81</v>
      </c>
    </row>
    <row r="607" spans="2:65" s="12" customFormat="1" ht="11.25">
      <c r="B607" s="146"/>
      <c r="D607" s="147" t="s">
        <v>227</v>
      </c>
      <c r="E607" s="148" t="s">
        <v>19</v>
      </c>
      <c r="F607" s="149" t="s">
        <v>1118</v>
      </c>
      <c r="H607" s="150">
        <v>1.526</v>
      </c>
      <c r="I607" s="151"/>
      <c r="L607" s="146"/>
      <c r="M607" s="152"/>
      <c r="T607" s="153"/>
      <c r="AT607" s="148" t="s">
        <v>227</v>
      </c>
      <c r="AU607" s="148" t="s">
        <v>81</v>
      </c>
      <c r="AV607" s="12" t="s">
        <v>81</v>
      </c>
      <c r="AW607" s="12" t="s">
        <v>32</v>
      </c>
      <c r="AX607" s="12" t="s">
        <v>71</v>
      </c>
      <c r="AY607" s="148" t="s">
        <v>216</v>
      </c>
    </row>
    <row r="608" spans="2:65" s="12" customFormat="1" ht="11.25">
      <c r="B608" s="146"/>
      <c r="D608" s="147" t="s">
        <v>227</v>
      </c>
      <c r="E608" s="148" t="s">
        <v>19</v>
      </c>
      <c r="F608" s="149" t="s">
        <v>1119</v>
      </c>
      <c r="H608" s="150">
        <v>2.206</v>
      </c>
      <c r="I608" s="151"/>
      <c r="L608" s="146"/>
      <c r="M608" s="152"/>
      <c r="T608" s="153"/>
      <c r="AT608" s="148" t="s">
        <v>227</v>
      </c>
      <c r="AU608" s="148" t="s">
        <v>81</v>
      </c>
      <c r="AV608" s="12" t="s">
        <v>81</v>
      </c>
      <c r="AW608" s="12" t="s">
        <v>32</v>
      </c>
      <c r="AX608" s="12" t="s">
        <v>71</v>
      </c>
      <c r="AY608" s="148" t="s">
        <v>216</v>
      </c>
    </row>
    <row r="609" spans="2:65" s="15" customFormat="1" ht="11.25">
      <c r="B609" s="167"/>
      <c r="D609" s="147" t="s">
        <v>227</v>
      </c>
      <c r="E609" s="168" t="s">
        <v>19</v>
      </c>
      <c r="F609" s="169" t="s">
        <v>245</v>
      </c>
      <c r="H609" s="170">
        <v>3.7320000000000002</v>
      </c>
      <c r="I609" s="171"/>
      <c r="L609" s="167"/>
      <c r="M609" s="172"/>
      <c r="T609" s="173"/>
      <c r="AT609" s="168" t="s">
        <v>227</v>
      </c>
      <c r="AU609" s="168" t="s">
        <v>81</v>
      </c>
      <c r="AV609" s="15" t="s">
        <v>223</v>
      </c>
      <c r="AW609" s="15" t="s">
        <v>32</v>
      </c>
      <c r="AX609" s="15" t="s">
        <v>79</v>
      </c>
      <c r="AY609" s="168" t="s">
        <v>216</v>
      </c>
    </row>
    <row r="610" spans="2:65" s="1" customFormat="1" ht="37.9" customHeight="1">
      <c r="B610" s="33"/>
      <c r="C610" s="129" t="s">
        <v>1120</v>
      </c>
      <c r="D610" s="129" t="s">
        <v>218</v>
      </c>
      <c r="E610" s="130" t="s">
        <v>1121</v>
      </c>
      <c r="F610" s="131" t="s">
        <v>1122</v>
      </c>
      <c r="G610" s="132" t="s">
        <v>357</v>
      </c>
      <c r="H610" s="133">
        <v>4</v>
      </c>
      <c r="I610" s="134"/>
      <c r="J610" s="135">
        <f>ROUND(I610*H610,2)</f>
        <v>0</v>
      </c>
      <c r="K610" s="131" t="s">
        <v>19</v>
      </c>
      <c r="L610" s="33"/>
      <c r="M610" s="136" t="s">
        <v>19</v>
      </c>
      <c r="N610" s="137" t="s">
        <v>42</v>
      </c>
      <c r="P610" s="138">
        <f>O610*H610</f>
        <v>0</v>
      </c>
      <c r="Q610" s="138">
        <v>0</v>
      </c>
      <c r="R610" s="138">
        <f>Q610*H610</f>
        <v>0</v>
      </c>
      <c r="S610" s="138">
        <v>0</v>
      </c>
      <c r="T610" s="139">
        <f>S610*H610</f>
        <v>0</v>
      </c>
      <c r="AR610" s="140" t="s">
        <v>223</v>
      </c>
      <c r="AT610" s="140" t="s">
        <v>218</v>
      </c>
      <c r="AU610" s="140" t="s">
        <v>81</v>
      </c>
      <c r="AY610" s="18" t="s">
        <v>216</v>
      </c>
      <c r="BE610" s="141">
        <f>IF(N610="základní",J610,0)</f>
        <v>0</v>
      </c>
      <c r="BF610" s="141">
        <f>IF(N610="snížená",J610,0)</f>
        <v>0</v>
      </c>
      <c r="BG610" s="141">
        <f>IF(N610="zákl. přenesená",J610,0)</f>
        <v>0</v>
      </c>
      <c r="BH610" s="141">
        <f>IF(N610="sníž. přenesená",J610,0)</f>
        <v>0</v>
      </c>
      <c r="BI610" s="141">
        <f>IF(N610="nulová",J610,0)</f>
        <v>0</v>
      </c>
      <c r="BJ610" s="18" t="s">
        <v>79</v>
      </c>
      <c r="BK610" s="141">
        <f>ROUND(I610*H610,2)</f>
        <v>0</v>
      </c>
      <c r="BL610" s="18" t="s">
        <v>223</v>
      </c>
      <c r="BM610" s="140" t="s">
        <v>1123</v>
      </c>
    </row>
    <row r="611" spans="2:65" s="12" customFormat="1" ht="11.25">
      <c r="B611" s="146"/>
      <c r="D611" s="147" t="s">
        <v>227</v>
      </c>
      <c r="E611" s="148" t="s">
        <v>19</v>
      </c>
      <c r="F611" s="149" t="s">
        <v>1124</v>
      </c>
      <c r="H611" s="150">
        <v>4</v>
      </c>
      <c r="I611" s="151"/>
      <c r="L611" s="146"/>
      <c r="M611" s="152"/>
      <c r="T611" s="153"/>
      <c r="AT611" s="148" t="s">
        <v>227</v>
      </c>
      <c r="AU611" s="148" t="s">
        <v>81</v>
      </c>
      <c r="AV611" s="12" t="s">
        <v>81</v>
      </c>
      <c r="AW611" s="12" t="s">
        <v>32</v>
      </c>
      <c r="AX611" s="12" t="s">
        <v>79</v>
      </c>
      <c r="AY611" s="148" t="s">
        <v>216</v>
      </c>
    </row>
    <row r="612" spans="2:65" s="1" customFormat="1" ht="33" customHeight="1">
      <c r="B612" s="33"/>
      <c r="C612" s="129" t="s">
        <v>1125</v>
      </c>
      <c r="D612" s="129" t="s">
        <v>218</v>
      </c>
      <c r="E612" s="130" t="s">
        <v>1126</v>
      </c>
      <c r="F612" s="131" t="s">
        <v>1127</v>
      </c>
      <c r="G612" s="132" t="s">
        <v>357</v>
      </c>
      <c r="H612" s="133">
        <v>4</v>
      </c>
      <c r="I612" s="134"/>
      <c r="J612" s="135">
        <f>ROUND(I612*H612,2)</f>
        <v>0</v>
      </c>
      <c r="K612" s="131" t="s">
        <v>19</v>
      </c>
      <c r="L612" s="33"/>
      <c r="M612" s="136" t="s">
        <v>19</v>
      </c>
      <c r="N612" s="137" t="s">
        <v>42</v>
      </c>
      <c r="P612" s="138">
        <f>O612*H612</f>
        <v>0</v>
      </c>
      <c r="Q612" s="138">
        <v>0</v>
      </c>
      <c r="R612" s="138">
        <f>Q612*H612</f>
        <v>0</v>
      </c>
      <c r="S612" s="138">
        <v>0</v>
      </c>
      <c r="T612" s="139">
        <f>S612*H612</f>
        <v>0</v>
      </c>
      <c r="AR612" s="140" t="s">
        <v>223</v>
      </c>
      <c r="AT612" s="140" t="s">
        <v>218</v>
      </c>
      <c r="AU612" s="140" t="s">
        <v>81</v>
      </c>
      <c r="AY612" s="18" t="s">
        <v>216</v>
      </c>
      <c r="BE612" s="141">
        <f>IF(N612="základní",J612,0)</f>
        <v>0</v>
      </c>
      <c r="BF612" s="141">
        <f>IF(N612="snížená",J612,0)</f>
        <v>0</v>
      </c>
      <c r="BG612" s="141">
        <f>IF(N612="zákl. přenesená",J612,0)</f>
        <v>0</v>
      </c>
      <c r="BH612" s="141">
        <f>IF(N612="sníž. přenesená",J612,0)</f>
        <v>0</v>
      </c>
      <c r="BI612" s="141">
        <f>IF(N612="nulová",J612,0)</f>
        <v>0</v>
      </c>
      <c r="BJ612" s="18" t="s">
        <v>79</v>
      </c>
      <c r="BK612" s="141">
        <f>ROUND(I612*H612,2)</f>
        <v>0</v>
      </c>
      <c r="BL612" s="18" t="s">
        <v>223</v>
      </c>
      <c r="BM612" s="140" t="s">
        <v>1128</v>
      </c>
    </row>
    <row r="613" spans="2:65" s="12" customFormat="1" ht="11.25">
      <c r="B613" s="146"/>
      <c r="D613" s="147" t="s">
        <v>227</v>
      </c>
      <c r="E613" s="148" t="s">
        <v>19</v>
      </c>
      <c r="F613" s="149" t="s">
        <v>1129</v>
      </c>
      <c r="H613" s="150">
        <v>4</v>
      </c>
      <c r="I613" s="151"/>
      <c r="L613" s="146"/>
      <c r="M613" s="152"/>
      <c r="T613" s="153"/>
      <c r="AT613" s="148" t="s">
        <v>227</v>
      </c>
      <c r="AU613" s="148" t="s">
        <v>81</v>
      </c>
      <c r="AV613" s="12" t="s">
        <v>81</v>
      </c>
      <c r="AW613" s="12" t="s">
        <v>32</v>
      </c>
      <c r="AX613" s="12" t="s">
        <v>79</v>
      </c>
      <c r="AY613" s="148" t="s">
        <v>216</v>
      </c>
    </row>
    <row r="614" spans="2:65" s="1" customFormat="1" ht="24.2" customHeight="1">
      <c r="B614" s="33"/>
      <c r="C614" s="129" t="s">
        <v>1130</v>
      </c>
      <c r="D614" s="129" t="s">
        <v>218</v>
      </c>
      <c r="E614" s="130" t="s">
        <v>1131</v>
      </c>
      <c r="F614" s="131" t="s">
        <v>1132</v>
      </c>
      <c r="G614" s="132" t="s">
        <v>357</v>
      </c>
      <c r="H614" s="133">
        <v>3</v>
      </c>
      <c r="I614" s="134"/>
      <c r="J614" s="135">
        <f>ROUND(I614*H614,2)</f>
        <v>0</v>
      </c>
      <c r="K614" s="131" t="s">
        <v>19</v>
      </c>
      <c r="L614" s="33"/>
      <c r="M614" s="136" t="s">
        <v>19</v>
      </c>
      <c r="N614" s="137" t="s">
        <v>42</v>
      </c>
      <c r="P614" s="138">
        <f>O614*H614</f>
        <v>0</v>
      </c>
      <c r="Q614" s="138">
        <v>0</v>
      </c>
      <c r="R614" s="138">
        <f>Q614*H614</f>
        <v>0</v>
      </c>
      <c r="S614" s="138">
        <v>0</v>
      </c>
      <c r="T614" s="139">
        <f>S614*H614</f>
        <v>0</v>
      </c>
      <c r="AR614" s="140" t="s">
        <v>223</v>
      </c>
      <c r="AT614" s="140" t="s">
        <v>218</v>
      </c>
      <c r="AU614" s="140" t="s">
        <v>81</v>
      </c>
      <c r="AY614" s="18" t="s">
        <v>216</v>
      </c>
      <c r="BE614" s="141">
        <f>IF(N614="základní",J614,0)</f>
        <v>0</v>
      </c>
      <c r="BF614" s="141">
        <f>IF(N614="snížená",J614,0)</f>
        <v>0</v>
      </c>
      <c r="BG614" s="141">
        <f>IF(N614="zákl. přenesená",J614,0)</f>
        <v>0</v>
      </c>
      <c r="BH614" s="141">
        <f>IF(N614="sníž. přenesená",J614,0)</f>
        <v>0</v>
      </c>
      <c r="BI614" s="141">
        <f>IF(N614="nulová",J614,0)</f>
        <v>0</v>
      </c>
      <c r="BJ614" s="18" t="s">
        <v>79</v>
      </c>
      <c r="BK614" s="141">
        <f>ROUND(I614*H614,2)</f>
        <v>0</v>
      </c>
      <c r="BL614" s="18" t="s">
        <v>223</v>
      </c>
      <c r="BM614" s="140" t="s">
        <v>1133</v>
      </c>
    </row>
    <row r="615" spans="2:65" s="13" customFormat="1" ht="11.25">
      <c r="B615" s="154"/>
      <c r="D615" s="147" t="s">
        <v>227</v>
      </c>
      <c r="E615" s="155" t="s">
        <v>19</v>
      </c>
      <c r="F615" s="156" t="s">
        <v>1134</v>
      </c>
      <c r="H615" s="155" t="s">
        <v>19</v>
      </c>
      <c r="I615" s="157"/>
      <c r="L615" s="154"/>
      <c r="M615" s="158"/>
      <c r="T615" s="159"/>
      <c r="AT615" s="155" t="s">
        <v>227</v>
      </c>
      <c r="AU615" s="155" t="s">
        <v>81</v>
      </c>
      <c r="AV615" s="13" t="s">
        <v>79</v>
      </c>
      <c r="AW615" s="13" t="s">
        <v>32</v>
      </c>
      <c r="AX615" s="13" t="s">
        <v>71</v>
      </c>
      <c r="AY615" s="155" t="s">
        <v>216</v>
      </c>
    </row>
    <row r="616" spans="2:65" s="12" customFormat="1" ht="11.25">
      <c r="B616" s="146"/>
      <c r="D616" s="147" t="s">
        <v>227</v>
      </c>
      <c r="E616" s="148" t="s">
        <v>19</v>
      </c>
      <c r="F616" s="149" t="s">
        <v>1135</v>
      </c>
      <c r="H616" s="150">
        <v>3</v>
      </c>
      <c r="I616" s="151"/>
      <c r="L616" s="146"/>
      <c r="M616" s="152"/>
      <c r="T616" s="153"/>
      <c r="AT616" s="148" t="s">
        <v>227</v>
      </c>
      <c r="AU616" s="148" t="s">
        <v>81</v>
      </c>
      <c r="AV616" s="12" t="s">
        <v>81</v>
      </c>
      <c r="AW616" s="12" t="s">
        <v>32</v>
      </c>
      <c r="AX616" s="12" t="s">
        <v>71</v>
      </c>
      <c r="AY616" s="148" t="s">
        <v>216</v>
      </c>
    </row>
    <row r="617" spans="2:65" s="15" customFormat="1" ht="11.25">
      <c r="B617" s="167"/>
      <c r="D617" s="147" t="s">
        <v>227</v>
      </c>
      <c r="E617" s="168" t="s">
        <v>19</v>
      </c>
      <c r="F617" s="169" t="s">
        <v>245</v>
      </c>
      <c r="H617" s="170">
        <v>3</v>
      </c>
      <c r="I617" s="171"/>
      <c r="L617" s="167"/>
      <c r="M617" s="172"/>
      <c r="T617" s="173"/>
      <c r="AT617" s="168" t="s">
        <v>227</v>
      </c>
      <c r="AU617" s="168" t="s">
        <v>81</v>
      </c>
      <c r="AV617" s="15" t="s">
        <v>223</v>
      </c>
      <c r="AW617" s="15" t="s">
        <v>32</v>
      </c>
      <c r="AX617" s="15" t="s">
        <v>79</v>
      </c>
      <c r="AY617" s="168" t="s">
        <v>216</v>
      </c>
    </row>
    <row r="618" spans="2:65" s="1" customFormat="1" ht="16.5" customHeight="1">
      <c r="B618" s="33"/>
      <c r="C618" s="129" t="s">
        <v>1136</v>
      </c>
      <c r="D618" s="129" t="s">
        <v>218</v>
      </c>
      <c r="E618" s="130" t="s">
        <v>1137</v>
      </c>
      <c r="F618" s="131" t="s">
        <v>1138</v>
      </c>
      <c r="G618" s="132" t="s">
        <v>236</v>
      </c>
      <c r="H618" s="133">
        <v>2.46</v>
      </c>
      <c r="I618" s="134"/>
      <c r="J618" s="135">
        <f>ROUND(I618*H618,2)</f>
        <v>0</v>
      </c>
      <c r="K618" s="131" t="s">
        <v>222</v>
      </c>
      <c r="L618" s="33"/>
      <c r="M618" s="136" t="s">
        <v>19</v>
      </c>
      <c r="N618" s="137" t="s">
        <v>42</v>
      </c>
      <c r="P618" s="138">
        <f>O618*H618</f>
        <v>0</v>
      </c>
      <c r="Q618" s="138">
        <v>0</v>
      </c>
      <c r="R618" s="138">
        <f>Q618*H618</f>
        <v>0</v>
      </c>
      <c r="S618" s="138">
        <v>2.5</v>
      </c>
      <c r="T618" s="139">
        <f>S618*H618</f>
        <v>6.15</v>
      </c>
      <c r="AR618" s="140" t="s">
        <v>223</v>
      </c>
      <c r="AT618" s="140" t="s">
        <v>218</v>
      </c>
      <c r="AU618" s="140" t="s">
        <v>81</v>
      </c>
      <c r="AY618" s="18" t="s">
        <v>216</v>
      </c>
      <c r="BE618" s="141">
        <f>IF(N618="základní",J618,0)</f>
        <v>0</v>
      </c>
      <c r="BF618" s="141">
        <f>IF(N618="snížená",J618,0)</f>
        <v>0</v>
      </c>
      <c r="BG618" s="141">
        <f>IF(N618="zákl. přenesená",J618,0)</f>
        <v>0</v>
      </c>
      <c r="BH618" s="141">
        <f>IF(N618="sníž. přenesená",J618,0)</f>
        <v>0</v>
      </c>
      <c r="BI618" s="141">
        <f>IF(N618="nulová",J618,0)</f>
        <v>0</v>
      </c>
      <c r="BJ618" s="18" t="s">
        <v>79</v>
      </c>
      <c r="BK618" s="141">
        <f>ROUND(I618*H618,2)</f>
        <v>0</v>
      </c>
      <c r="BL618" s="18" t="s">
        <v>223</v>
      </c>
      <c r="BM618" s="140" t="s">
        <v>1139</v>
      </c>
    </row>
    <row r="619" spans="2:65" s="1" customFormat="1" ht="11.25">
      <c r="B619" s="33"/>
      <c r="D619" s="142" t="s">
        <v>225</v>
      </c>
      <c r="F619" s="143" t="s">
        <v>1140</v>
      </c>
      <c r="I619" s="144"/>
      <c r="L619" s="33"/>
      <c r="M619" s="145"/>
      <c r="T619" s="54"/>
      <c r="AT619" s="18" t="s">
        <v>225</v>
      </c>
      <c r="AU619" s="18" t="s">
        <v>81</v>
      </c>
    </row>
    <row r="620" spans="2:65" s="12" customFormat="1" ht="11.25">
      <c r="B620" s="146"/>
      <c r="D620" s="147" t="s">
        <v>227</v>
      </c>
      <c r="E620" s="148" t="s">
        <v>19</v>
      </c>
      <c r="F620" s="149" t="s">
        <v>1141</v>
      </c>
      <c r="H620" s="150">
        <v>2.46</v>
      </c>
      <c r="I620" s="151"/>
      <c r="L620" s="146"/>
      <c r="M620" s="152"/>
      <c r="T620" s="153"/>
      <c r="AT620" s="148" t="s">
        <v>227</v>
      </c>
      <c r="AU620" s="148" t="s">
        <v>81</v>
      </c>
      <c r="AV620" s="12" t="s">
        <v>81</v>
      </c>
      <c r="AW620" s="12" t="s">
        <v>32</v>
      </c>
      <c r="AX620" s="12" t="s">
        <v>79</v>
      </c>
      <c r="AY620" s="148" t="s">
        <v>216</v>
      </c>
    </row>
    <row r="621" spans="2:65" s="1" customFormat="1" ht="24.2" customHeight="1">
      <c r="B621" s="33"/>
      <c r="C621" s="129" t="s">
        <v>1142</v>
      </c>
      <c r="D621" s="129" t="s">
        <v>218</v>
      </c>
      <c r="E621" s="130" t="s">
        <v>1143</v>
      </c>
      <c r="F621" s="131" t="s">
        <v>1144</v>
      </c>
      <c r="G621" s="132" t="s">
        <v>357</v>
      </c>
      <c r="H621" s="133">
        <v>92</v>
      </c>
      <c r="I621" s="134"/>
      <c r="J621" s="135">
        <f>ROUND(I621*H621,2)</f>
        <v>0</v>
      </c>
      <c r="K621" s="131" t="s">
        <v>222</v>
      </c>
      <c r="L621" s="33"/>
      <c r="M621" s="136" t="s">
        <v>19</v>
      </c>
      <c r="N621" s="137" t="s">
        <v>42</v>
      </c>
      <c r="P621" s="138">
        <f>O621*H621</f>
        <v>0</v>
      </c>
      <c r="Q621" s="138">
        <v>0</v>
      </c>
      <c r="R621" s="138">
        <f>Q621*H621</f>
        <v>0</v>
      </c>
      <c r="S621" s="138">
        <v>3.1E-2</v>
      </c>
      <c r="T621" s="139">
        <f>S621*H621</f>
        <v>2.8519999999999999</v>
      </c>
      <c r="AR621" s="140" t="s">
        <v>223</v>
      </c>
      <c r="AT621" s="140" t="s">
        <v>218</v>
      </c>
      <c r="AU621" s="140" t="s">
        <v>81</v>
      </c>
      <c r="AY621" s="18" t="s">
        <v>216</v>
      </c>
      <c r="BE621" s="141">
        <f>IF(N621="základní",J621,0)</f>
        <v>0</v>
      </c>
      <c r="BF621" s="141">
        <f>IF(N621="snížená",J621,0)</f>
        <v>0</v>
      </c>
      <c r="BG621" s="141">
        <f>IF(N621="zákl. přenesená",J621,0)</f>
        <v>0</v>
      </c>
      <c r="BH621" s="141">
        <f>IF(N621="sníž. přenesená",J621,0)</f>
        <v>0</v>
      </c>
      <c r="BI621" s="141">
        <f>IF(N621="nulová",J621,0)</f>
        <v>0</v>
      </c>
      <c r="BJ621" s="18" t="s">
        <v>79</v>
      </c>
      <c r="BK621" s="141">
        <f>ROUND(I621*H621,2)</f>
        <v>0</v>
      </c>
      <c r="BL621" s="18" t="s">
        <v>223</v>
      </c>
      <c r="BM621" s="140" t="s">
        <v>1145</v>
      </c>
    </row>
    <row r="622" spans="2:65" s="1" customFormat="1" ht="11.25">
      <c r="B622" s="33"/>
      <c r="D622" s="142" t="s">
        <v>225</v>
      </c>
      <c r="F622" s="143" t="s">
        <v>1146</v>
      </c>
      <c r="I622" s="144"/>
      <c r="L622" s="33"/>
      <c r="M622" s="145"/>
      <c r="T622" s="54"/>
      <c r="AT622" s="18" t="s">
        <v>225</v>
      </c>
      <c r="AU622" s="18" t="s">
        <v>81</v>
      </c>
    </row>
    <row r="623" spans="2:65" s="12" customFormat="1" ht="11.25">
      <c r="B623" s="146"/>
      <c r="D623" s="147" t="s">
        <v>227</v>
      </c>
      <c r="E623" s="148" t="s">
        <v>19</v>
      </c>
      <c r="F623" s="149" t="s">
        <v>1147</v>
      </c>
      <c r="H623" s="150">
        <v>2</v>
      </c>
      <c r="I623" s="151"/>
      <c r="L623" s="146"/>
      <c r="M623" s="152"/>
      <c r="T623" s="153"/>
      <c r="AT623" s="148" t="s">
        <v>227</v>
      </c>
      <c r="AU623" s="148" t="s">
        <v>81</v>
      </c>
      <c r="AV623" s="12" t="s">
        <v>81</v>
      </c>
      <c r="AW623" s="12" t="s">
        <v>32</v>
      </c>
      <c r="AX623" s="12" t="s">
        <v>71</v>
      </c>
      <c r="AY623" s="148" t="s">
        <v>216</v>
      </c>
    </row>
    <row r="624" spans="2:65" s="12" customFormat="1" ht="11.25">
      <c r="B624" s="146"/>
      <c r="D624" s="147" t="s">
        <v>227</v>
      </c>
      <c r="E624" s="148" t="s">
        <v>19</v>
      </c>
      <c r="F624" s="149" t="s">
        <v>1148</v>
      </c>
      <c r="H624" s="150">
        <v>90</v>
      </c>
      <c r="I624" s="151"/>
      <c r="L624" s="146"/>
      <c r="M624" s="152"/>
      <c r="T624" s="153"/>
      <c r="AT624" s="148" t="s">
        <v>227</v>
      </c>
      <c r="AU624" s="148" t="s">
        <v>81</v>
      </c>
      <c r="AV624" s="12" t="s">
        <v>81</v>
      </c>
      <c r="AW624" s="12" t="s">
        <v>32</v>
      </c>
      <c r="AX624" s="12" t="s">
        <v>71</v>
      </c>
      <c r="AY624" s="148" t="s">
        <v>216</v>
      </c>
    </row>
    <row r="625" spans="2:65" s="15" customFormat="1" ht="11.25">
      <c r="B625" s="167"/>
      <c r="D625" s="147" t="s">
        <v>227</v>
      </c>
      <c r="E625" s="168" t="s">
        <v>19</v>
      </c>
      <c r="F625" s="169" t="s">
        <v>245</v>
      </c>
      <c r="H625" s="170">
        <v>92</v>
      </c>
      <c r="I625" s="171"/>
      <c r="L625" s="167"/>
      <c r="M625" s="172"/>
      <c r="T625" s="173"/>
      <c r="AT625" s="168" t="s">
        <v>227</v>
      </c>
      <c r="AU625" s="168" t="s">
        <v>81</v>
      </c>
      <c r="AV625" s="15" t="s">
        <v>223</v>
      </c>
      <c r="AW625" s="15" t="s">
        <v>32</v>
      </c>
      <c r="AX625" s="15" t="s">
        <v>79</v>
      </c>
      <c r="AY625" s="168" t="s">
        <v>216</v>
      </c>
    </row>
    <row r="626" spans="2:65" s="1" customFormat="1" ht="37.9" customHeight="1">
      <c r="B626" s="33"/>
      <c r="C626" s="129" t="s">
        <v>1149</v>
      </c>
      <c r="D626" s="129" t="s">
        <v>218</v>
      </c>
      <c r="E626" s="130" t="s">
        <v>1150</v>
      </c>
      <c r="F626" s="131" t="s">
        <v>1151</v>
      </c>
      <c r="G626" s="132" t="s">
        <v>447</v>
      </c>
      <c r="H626" s="133">
        <v>1</v>
      </c>
      <c r="I626" s="134"/>
      <c r="J626" s="135">
        <f>ROUND(I626*H626,2)</f>
        <v>0</v>
      </c>
      <c r="K626" s="131" t="s">
        <v>19</v>
      </c>
      <c r="L626" s="33"/>
      <c r="M626" s="136" t="s">
        <v>19</v>
      </c>
      <c r="N626" s="137" t="s">
        <v>42</v>
      </c>
      <c r="P626" s="138">
        <f>O626*H626</f>
        <v>0</v>
      </c>
      <c r="Q626" s="138">
        <v>4.938E-2</v>
      </c>
      <c r="R626" s="138">
        <f>Q626*H626</f>
        <v>4.938E-2</v>
      </c>
      <c r="S626" s="138">
        <v>0</v>
      </c>
      <c r="T626" s="139">
        <f>S626*H626</f>
        <v>0</v>
      </c>
      <c r="AR626" s="140" t="s">
        <v>223</v>
      </c>
      <c r="AT626" s="140" t="s">
        <v>218</v>
      </c>
      <c r="AU626" s="140" t="s">
        <v>81</v>
      </c>
      <c r="AY626" s="18" t="s">
        <v>216</v>
      </c>
      <c r="BE626" s="141">
        <f>IF(N626="základní",J626,0)</f>
        <v>0</v>
      </c>
      <c r="BF626" s="141">
        <f>IF(N626="snížená",J626,0)</f>
        <v>0</v>
      </c>
      <c r="BG626" s="141">
        <f>IF(N626="zákl. přenesená",J626,0)</f>
        <v>0</v>
      </c>
      <c r="BH626" s="141">
        <f>IF(N626="sníž. přenesená",J626,0)</f>
        <v>0</v>
      </c>
      <c r="BI626" s="141">
        <f>IF(N626="nulová",J626,0)</f>
        <v>0</v>
      </c>
      <c r="BJ626" s="18" t="s">
        <v>79</v>
      </c>
      <c r="BK626" s="141">
        <f>ROUND(I626*H626,2)</f>
        <v>0</v>
      </c>
      <c r="BL626" s="18" t="s">
        <v>223</v>
      </c>
      <c r="BM626" s="140" t="s">
        <v>1152</v>
      </c>
    </row>
    <row r="627" spans="2:65" s="12" customFormat="1" ht="11.25">
      <c r="B627" s="146"/>
      <c r="D627" s="147" t="s">
        <v>227</v>
      </c>
      <c r="E627" s="148" t="s">
        <v>19</v>
      </c>
      <c r="F627" s="149" t="s">
        <v>1153</v>
      </c>
      <c r="H627" s="150">
        <v>1</v>
      </c>
      <c r="I627" s="151"/>
      <c r="L627" s="146"/>
      <c r="M627" s="152"/>
      <c r="T627" s="153"/>
      <c r="AT627" s="148" t="s">
        <v>227</v>
      </c>
      <c r="AU627" s="148" t="s">
        <v>81</v>
      </c>
      <c r="AV627" s="12" t="s">
        <v>81</v>
      </c>
      <c r="AW627" s="12" t="s">
        <v>32</v>
      </c>
      <c r="AX627" s="12" t="s">
        <v>79</v>
      </c>
      <c r="AY627" s="148" t="s">
        <v>216</v>
      </c>
    </row>
    <row r="628" spans="2:65" s="1" customFormat="1" ht="37.9" customHeight="1">
      <c r="B628" s="33"/>
      <c r="C628" s="129" t="s">
        <v>1154</v>
      </c>
      <c r="D628" s="129" t="s">
        <v>218</v>
      </c>
      <c r="E628" s="130" t="s">
        <v>1155</v>
      </c>
      <c r="F628" s="131" t="s">
        <v>1156</v>
      </c>
      <c r="G628" s="132" t="s">
        <v>221</v>
      </c>
      <c r="H628" s="133">
        <v>268.03800000000001</v>
      </c>
      <c r="I628" s="134"/>
      <c r="J628" s="135">
        <f>ROUND(I628*H628,2)</f>
        <v>0</v>
      </c>
      <c r="K628" s="131" t="s">
        <v>222</v>
      </c>
      <c r="L628" s="33"/>
      <c r="M628" s="136" t="s">
        <v>19</v>
      </c>
      <c r="N628" s="137" t="s">
        <v>42</v>
      </c>
      <c r="P628" s="138">
        <f>O628*H628</f>
        <v>0</v>
      </c>
      <c r="Q628" s="138">
        <v>0</v>
      </c>
      <c r="R628" s="138">
        <f>Q628*H628</f>
        <v>0</v>
      </c>
      <c r="S628" s="138">
        <v>0.05</v>
      </c>
      <c r="T628" s="139">
        <f>S628*H628</f>
        <v>13.401900000000001</v>
      </c>
      <c r="AR628" s="140" t="s">
        <v>223</v>
      </c>
      <c r="AT628" s="140" t="s">
        <v>218</v>
      </c>
      <c r="AU628" s="140" t="s">
        <v>81</v>
      </c>
      <c r="AY628" s="18" t="s">
        <v>216</v>
      </c>
      <c r="BE628" s="141">
        <f>IF(N628="základní",J628,0)</f>
        <v>0</v>
      </c>
      <c r="BF628" s="141">
        <f>IF(N628="snížená",J628,0)</f>
        <v>0</v>
      </c>
      <c r="BG628" s="141">
        <f>IF(N628="zákl. přenesená",J628,0)</f>
        <v>0</v>
      </c>
      <c r="BH628" s="141">
        <f>IF(N628="sníž. přenesená",J628,0)</f>
        <v>0</v>
      </c>
      <c r="BI628" s="141">
        <f>IF(N628="nulová",J628,0)</f>
        <v>0</v>
      </c>
      <c r="BJ628" s="18" t="s">
        <v>79</v>
      </c>
      <c r="BK628" s="141">
        <f>ROUND(I628*H628,2)</f>
        <v>0</v>
      </c>
      <c r="BL628" s="18" t="s">
        <v>223</v>
      </c>
      <c r="BM628" s="140" t="s">
        <v>1157</v>
      </c>
    </row>
    <row r="629" spans="2:65" s="1" customFormat="1" ht="11.25">
      <c r="B629" s="33"/>
      <c r="D629" s="142" t="s">
        <v>225</v>
      </c>
      <c r="F629" s="143" t="s">
        <v>1158</v>
      </c>
      <c r="I629" s="144"/>
      <c r="L629" s="33"/>
      <c r="M629" s="145"/>
      <c r="T629" s="54"/>
      <c r="AT629" s="18" t="s">
        <v>225</v>
      </c>
      <c r="AU629" s="18" t="s">
        <v>81</v>
      </c>
    </row>
    <row r="630" spans="2:65" s="12" customFormat="1" ht="11.25">
      <c r="B630" s="146"/>
      <c r="D630" s="147" t="s">
        <v>227</v>
      </c>
      <c r="E630" s="148" t="s">
        <v>19</v>
      </c>
      <c r="F630" s="149" t="s">
        <v>157</v>
      </c>
      <c r="H630" s="150">
        <v>268.03800000000001</v>
      </c>
      <c r="I630" s="151"/>
      <c r="L630" s="146"/>
      <c r="M630" s="152"/>
      <c r="T630" s="153"/>
      <c r="AT630" s="148" t="s">
        <v>227</v>
      </c>
      <c r="AU630" s="148" t="s">
        <v>81</v>
      </c>
      <c r="AV630" s="12" t="s">
        <v>81</v>
      </c>
      <c r="AW630" s="12" t="s">
        <v>32</v>
      </c>
      <c r="AX630" s="12" t="s">
        <v>79</v>
      </c>
      <c r="AY630" s="148" t="s">
        <v>216</v>
      </c>
    </row>
    <row r="631" spans="2:65" s="1" customFormat="1" ht="37.9" customHeight="1">
      <c r="B631" s="33"/>
      <c r="C631" s="129" t="s">
        <v>1159</v>
      </c>
      <c r="D631" s="129" t="s">
        <v>218</v>
      </c>
      <c r="E631" s="130" t="s">
        <v>1160</v>
      </c>
      <c r="F631" s="131" t="s">
        <v>1161</v>
      </c>
      <c r="G631" s="132" t="s">
        <v>221</v>
      </c>
      <c r="H631" s="133">
        <v>173.85</v>
      </c>
      <c r="I631" s="134"/>
      <c r="J631" s="135">
        <f>ROUND(I631*H631,2)</f>
        <v>0</v>
      </c>
      <c r="K631" s="131" t="s">
        <v>222</v>
      </c>
      <c r="L631" s="33"/>
      <c r="M631" s="136" t="s">
        <v>19</v>
      </c>
      <c r="N631" s="137" t="s">
        <v>42</v>
      </c>
      <c r="P631" s="138">
        <f>O631*H631</f>
        <v>0</v>
      </c>
      <c r="Q631" s="138">
        <v>0</v>
      </c>
      <c r="R631" s="138">
        <f>Q631*H631</f>
        <v>0</v>
      </c>
      <c r="S631" s="138">
        <v>0.02</v>
      </c>
      <c r="T631" s="139">
        <f>S631*H631</f>
        <v>3.4769999999999999</v>
      </c>
      <c r="AR631" s="140" t="s">
        <v>223</v>
      </c>
      <c r="AT631" s="140" t="s">
        <v>218</v>
      </c>
      <c r="AU631" s="140" t="s">
        <v>81</v>
      </c>
      <c r="AY631" s="18" t="s">
        <v>216</v>
      </c>
      <c r="BE631" s="141">
        <f>IF(N631="základní",J631,0)</f>
        <v>0</v>
      </c>
      <c r="BF631" s="141">
        <f>IF(N631="snížená",J631,0)</f>
        <v>0</v>
      </c>
      <c r="BG631" s="141">
        <f>IF(N631="zákl. přenesená",J631,0)</f>
        <v>0</v>
      </c>
      <c r="BH631" s="141">
        <f>IF(N631="sníž. přenesená",J631,0)</f>
        <v>0</v>
      </c>
      <c r="BI631" s="141">
        <f>IF(N631="nulová",J631,0)</f>
        <v>0</v>
      </c>
      <c r="BJ631" s="18" t="s">
        <v>79</v>
      </c>
      <c r="BK631" s="141">
        <f>ROUND(I631*H631,2)</f>
        <v>0</v>
      </c>
      <c r="BL631" s="18" t="s">
        <v>223</v>
      </c>
      <c r="BM631" s="140" t="s">
        <v>1162</v>
      </c>
    </row>
    <row r="632" spans="2:65" s="1" customFormat="1" ht="11.25">
      <c r="B632" s="33"/>
      <c r="D632" s="142" t="s">
        <v>225</v>
      </c>
      <c r="F632" s="143" t="s">
        <v>1163</v>
      </c>
      <c r="I632" s="144"/>
      <c r="L632" s="33"/>
      <c r="M632" s="145"/>
      <c r="T632" s="54"/>
      <c r="AT632" s="18" t="s">
        <v>225</v>
      </c>
      <c r="AU632" s="18" t="s">
        <v>81</v>
      </c>
    </row>
    <row r="633" spans="2:65" s="12" customFormat="1" ht="11.25">
      <c r="B633" s="146"/>
      <c r="D633" s="147" t="s">
        <v>227</v>
      </c>
      <c r="E633" s="148" t="s">
        <v>19</v>
      </c>
      <c r="F633" s="149" t="s">
        <v>1164</v>
      </c>
      <c r="H633" s="150">
        <v>173.85</v>
      </c>
      <c r="I633" s="151"/>
      <c r="L633" s="146"/>
      <c r="M633" s="152"/>
      <c r="T633" s="153"/>
      <c r="AT633" s="148" t="s">
        <v>227</v>
      </c>
      <c r="AU633" s="148" t="s">
        <v>81</v>
      </c>
      <c r="AV633" s="12" t="s">
        <v>81</v>
      </c>
      <c r="AW633" s="12" t="s">
        <v>32</v>
      </c>
      <c r="AX633" s="12" t="s">
        <v>79</v>
      </c>
      <c r="AY633" s="148" t="s">
        <v>216</v>
      </c>
    </row>
    <row r="634" spans="2:65" s="1" customFormat="1" ht="44.25" customHeight="1">
      <c r="B634" s="33"/>
      <c r="C634" s="129" t="s">
        <v>1165</v>
      </c>
      <c r="D634" s="129" t="s">
        <v>218</v>
      </c>
      <c r="E634" s="130" t="s">
        <v>1166</v>
      </c>
      <c r="F634" s="131" t="s">
        <v>1167</v>
      </c>
      <c r="G634" s="132" t="s">
        <v>221</v>
      </c>
      <c r="H634" s="133">
        <v>1599.0530000000001</v>
      </c>
      <c r="I634" s="134"/>
      <c r="J634" s="135">
        <f>ROUND(I634*H634,2)</f>
        <v>0</v>
      </c>
      <c r="K634" s="131" t="s">
        <v>222</v>
      </c>
      <c r="L634" s="33"/>
      <c r="M634" s="136" t="s">
        <v>19</v>
      </c>
      <c r="N634" s="137" t="s">
        <v>42</v>
      </c>
      <c r="P634" s="138">
        <f>O634*H634</f>
        <v>0</v>
      </c>
      <c r="Q634" s="138">
        <v>0</v>
      </c>
      <c r="R634" s="138">
        <f>Q634*H634</f>
        <v>0</v>
      </c>
      <c r="S634" s="138">
        <v>4.5999999999999999E-2</v>
      </c>
      <c r="T634" s="139">
        <f>S634*H634</f>
        <v>73.556438</v>
      </c>
      <c r="AR634" s="140" t="s">
        <v>223</v>
      </c>
      <c r="AT634" s="140" t="s">
        <v>218</v>
      </c>
      <c r="AU634" s="140" t="s">
        <v>81</v>
      </c>
      <c r="AY634" s="18" t="s">
        <v>216</v>
      </c>
      <c r="BE634" s="141">
        <f>IF(N634="základní",J634,0)</f>
        <v>0</v>
      </c>
      <c r="BF634" s="141">
        <f>IF(N634="snížená",J634,0)</f>
        <v>0</v>
      </c>
      <c r="BG634" s="141">
        <f>IF(N634="zákl. přenesená",J634,0)</f>
        <v>0</v>
      </c>
      <c r="BH634" s="141">
        <f>IF(N634="sníž. přenesená",J634,0)</f>
        <v>0</v>
      </c>
      <c r="BI634" s="141">
        <f>IF(N634="nulová",J634,0)</f>
        <v>0</v>
      </c>
      <c r="BJ634" s="18" t="s">
        <v>79</v>
      </c>
      <c r="BK634" s="141">
        <f>ROUND(I634*H634,2)</f>
        <v>0</v>
      </c>
      <c r="BL634" s="18" t="s">
        <v>223</v>
      </c>
      <c r="BM634" s="140" t="s">
        <v>1168</v>
      </c>
    </row>
    <row r="635" spans="2:65" s="1" customFormat="1" ht="11.25">
      <c r="B635" s="33"/>
      <c r="D635" s="142" t="s">
        <v>225</v>
      </c>
      <c r="F635" s="143" t="s">
        <v>1169</v>
      </c>
      <c r="I635" s="144"/>
      <c r="L635" s="33"/>
      <c r="M635" s="145"/>
      <c r="T635" s="54"/>
      <c r="AT635" s="18" t="s">
        <v>225</v>
      </c>
      <c r="AU635" s="18" t="s">
        <v>81</v>
      </c>
    </row>
    <row r="636" spans="2:65" s="12" customFormat="1" ht="11.25">
      <c r="B636" s="146"/>
      <c r="D636" s="147" t="s">
        <v>227</v>
      </c>
      <c r="E636" s="148" t="s">
        <v>19</v>
      </c>
      <c r="F636" s="149" t="s">
        <v>160</v>
      </c>
      <c r="H636" s="150">
        <v>1405.943</v>
      </c>
      <c r="I636" s="151"/>
      <c r="L636" s="146"/>
      <c r="M636" s="152"/>
      <c r="T636" s="153"/>
      <c r="AT636" s="148" t="s">
        <v>227</v>
      </c>
      <c r="AU636" s="148" t="s">
        <v>81</v>
      </c>
      <c r="AV636" s="12" t="s">
        <v>81</v>
      </c>
      <c r="AW636" s="12" t="s">
        <v>32</v>
      </c>
      <c r="AX636" s="12" t="s">
        <v>71</v>
      </c>
      <c r="AY636" s="148" t="s">
        <v>216</v>
      </c>
    </row>
    <row r="637" spans="2:65" s="12" customFormat="1" ht="11.25">
      <c r="B637" s="146"/>
      <c r="D637" s="147" t="s">
        <v>227</v>
      </c>
      <c r="E637" s="148" t="s">
        <v>19</v>
      </c>
      <c r="F637" s="149" t="s">
        <v>1170</v>
      </c>
      <c r="H637" s="150">
        <v>-39</v>
      </c>
      <c r="I637" s="151"/>
      <c r="L637" s="146"/>
      <c r="M637" s="152"/>
      <c r="T637" s="153"/>
      <c r="AT637" s="148" t="s">
        <v>227</v>
      </c>
      <c r="AU637" s="148" t="s">
        <v>81</v>
      </c>
      <c r="AV637" s="12" t="s">
        <v>81</v>
      </c>
      <c r="AW637" s="12" t="s">
        <v>32</v>
      </c>
      <c r="AX637" s="12" t="s">
        <v>71</v>
      </c>
      <c r="AY637" s="148" t="s">
        <v>216</v>
      </c>
    </row>
    <row r="638" spans="2:65" s="12" customFormat="1" ht="11.25">
      <c r="B638" s="146"/>
      <c r="D638" s="147" t="s">
        <v>227</v>
      </c>
      <c r="E638" s="148" t="s">
        <v>19</v>
      </c>
      <c r="F638" s="149" t="s">
        <v>1171</v>
      </c>
      <c r="H638" s="150">
        <v>232.11</v>
      </c>
      <c r="I638" s="151"/>
      <c r="L638" s="146"/>
      <c r="M638" s="152"/>
      <c r="T638" s="153"/>
      <c r="AT638" s="148" t="s">
        <v>227</v>
      </c>
      <c r="AU638" s="148" t="s">
        <v>81</v>
      </c>
      <c r="AV638" s="12" t="s">
        <v>81</v>
      </c>
      <c r="AW638" s="12" t="s">
        <v>32</v>
      </c>
      <c r="AX638" s="12" t="s">
        <v>71</v>
      </c>
      <c r="AY638" s="148" t="s">
        <v>216</v>
      </c>
    </row>
    <row r="639" spans="2:65" s="15" customFormat="1" ht="11.25">
      <c r="B639" s="167"/>
      <c r="D639" s="147" t="s">
        <v>227</v>
      </c>
      <c r="E639" s="168" t="s">
        <v>19</v>
      </c>
      <c r="F639" s="169" t="s">
        <v>245</v>
      </c>
      <c r="H639" s="170">
        <v>1599.0530000000001</v>
      </c>
      <c r="I639" s="171"/>
      <c r="L639" s="167"/>
      <c r="M639" s="172"/>
      <c r="T639" s="173"/>
      <c r="AT639" s="168" t="s">
        <v>227</v>
      </c>
      <c r="AU639" s="168" t="s">
        <v>81</v>
      </c>
      <c r="AV639" s="15" t="s">
        <v>223</v>
      </c>
      <c r="AW639" s="15" t="s">
        <v>32</v>
      </c>
      <c r="AX639" s="15" t="s">
        <v>79</v>
      </c>
      <c r="AY639" s="168" t="s">
        <v>216</v>
      </c>
    </row>
    <row r="640" spans="2:65" s="1" customFormat="1" ht="44.25" customHeight="1">
      <c r="B640" s="33"/>
      <c r="C640" s="129" t="s">
        <v>1172</v>
      </c>
      <c r="D640" s="129" t="s">
        <v>218</v>
      </c>
      <c r="E640" s="130" t="s">
        <v>1173</v>
      </c>
      <c r="F640" s="131" t="s">
        <v>1174</v>
      </c>
      <c r="G640" s="132" t="s">
        <v>221</v>
      </c>
      <c r="H640" s="133">
        <v>161</v>
      </c>
      <c r="I640" s="134"/>
      <c r="J640" s="135">
        <f>ROUND(I640*H640,2)</f>
        <v>0</v>
      </c>
      <c r="K640" s="131" t="s">
        <v>222</v>
      </c>
      <c r="L640" s="33"/>
      <c r="M640" s="136" t="s">
        <v>19</v>
      </c>
      <c r="N640" s="137" t="s">
        <v>42</v>
      </c>
      <c r="P640" s="138">
        <f>O640*H640</f>
        <v>0</v>
      </c>
      <c r="Q640" s="138">
        <v>0</v>
      </c>
      <c r="R640" s="138">
        <f>Q640*H640</f>
        <v>0</v>
      </c>
      <c r="S640" s="138">
        <v>5.8999999999999997E-2</v>
      </c>
      <c r="T640" s="139">
        <f>S640*H640</f>
        <v>9.4989999999999988</v>
      </c>
      <c r="AR640" s="140" t="s">
        <v>223</v>
      </c>
      <c r="AT640" s="140" t="s">
        <v>218</v>
      </c>
      <c r="AU640" s="140" t="s">
        <v>81</v>
      </c>
      <c r="AY640" s="18" t="s">
        <v>216</v>
      </c>
      <c r="BE640" s="141">
        <f>IF(N640="základní",J640,0)</f>
        <v>0</v>
      </c>
      <c r="BF640" s="141">
        <f>IF(N640="snížená",J640,0)</f>
        <v>0</v>
      </c>
      <c r="BG640" s="141">
        <f>IF(N640="zákl. přenesená",J640,0)</f>
        <v>0</v>
      </c>
      <c r="BH640" s="141">
        <f>IF(N640="sníž. přenesená",J640,0)</f>
        <v>0</v>
      </c>
      <c r="BI640" s="141">
        <f>IF(N640="nulová",J640,0)</f>
        <v>0</v>
      </c>
      <c r="BJ640" s="18" t="s">
        <v>79</v>
      </c>
      <c r="BK640" s="141">
        <f>ROUND(I640*H640,2)</f>
        <v>0</v>
      </c>
      <c r="BL640" s="18" t="s">
        <v>223</v>
      </c>
      <c r="BM640" s="140" t="s">
        <v>1175</v>
      </c>
    </row>
    <row r="641" spans="2:65" s="1" customFormat="1" ht="11.25">
      <c r="B641" s="33"/>
      <c r="D641" s="142" t="s">
        <v>225</v>
      </c>
      <c r="F641" s="143" t="s">
        <v>1176</v>
      </c>
      <c r="I641" s="144"/>
      <c r="L641" s="33"/>
      <c r="M641" s="145"/>
      <c r="T641" s="54"/>
      <c r="AT641" s="18" t="s">
        <v>225</v>
      </c>
      <c r="AU641" s="18" t="s">
        <v>81</v>
      </c>
    </row>
    <row r="642" spans="2:65" s="12" customFormat="1" ht="11.25">
      <c r="B642" s="146"/>
      <c r="D642" s="147" t="s">
        <v>227</v>
      </c>
      <c r="E642" s="148" t="s">
        <v>19</v>
      </c>
      <c r="F642" s="149" t="s">
        <v>1177</v>
      </c>
      <c r="H642" s="150">
        <v>108</v>
      </c>
      <c r="I642" s="151"/>
      <c r="L642" s="146"/>
      <c r="M642" s="152"/>
      <c r="T642" s="153"/>
      <c r="AT642" s="148" t="s">
        <v>227</v>
      </c>
      <c r="AU642" s="148" t="s">
        <v>81</v>
      </c>
      <c r="AV642" s="12" t="s">
        <v>81</v>
      </c>
      <c r="AW642" s="12" t="s">
        <v>32</v>
      </c>
      <c r="AX642" s="12" t="s">
        <v>71</v>
      </c>
      <c r="AY642" s="148" t="s">
        <v>216</v>
      </c>
    </row>
    <row r="643" spans="2:65" s="12" customFormat="1" ht="11.25">
      <c r="B643" s="146"/>
      <c r="D643" s="147" t="s">
        <v>227</v>
      </c>
      <c r="E643" s="148" t="s">
        <v>19</v>
      </c>
      <c r="F643" s="149" t="s">
        <v>1178</v>
      </c>
      <c r="H643" s="150">
        <v>53</v>
      </c>
      <c r="I643" s="151"/>
      <c r="L643" s="146"/>
      <c r="M643" s="152"/>
      <c r="T643" s="153"/>
      <c r="AT643" s="148" t="s">
        <v>227</v>
      </c>
      <c r="AU643" s="148" t="s">
        <v>81</v>
      </c>
      <c r="AV643" s="12" t="s">
        <v>81</v>
      </c>
      <c r="AW643" s="12" t="s">
        <v>32</v>
      </c>
      <c r="AX643" s="12" t="s">
        <v>71</v>
      </c>
      <c r="AY643" s="148" t="s">
        <v>216</v>
      </c>
    </row>
    <row r="644" spans="2:65" s="12" customFormat="1" ht="11.25">
      <c r="B644" s="146"/>
      <c r="D644" s="147" t="s">
        <v>227</v>
      </c>
      <c r="E644" s="148" t="s">
        <v>19</v>
      </c>
      <c r="F644" s="149" t="s">
        <v>1179</v>
      </c>
      <c r="H644" s="150">
        <v>0</v>
      </c>
      <c r="I644" s="151"/>
      <c r="L644" s="146"/>
      <c r="M644" s="152"/>
      <c r="T644" s="153"/>
      <c r="AT644" s="148" t="s">
        <v>227</v>
      </c>
      <c r="AU644" s="148" t="s">
        <v>81</v>
      </c>
      <c r="AV644" s="12" t="s">
        <v>81</v>
      </c>
      <c r="AW644" s="12" t="s">
        <v>32</v>
      </c>
      <c r="AX644" s="12" t="s">
        <v>71</v>
      </c>
      <c r="AY644" s="148" t="s">
        <v>216</v>
      </c>
    </row>
    <row r="645" spans="2:65" s="15" customFormat="1" ht="11.25">
      <c r="B645" s="167"/>
      <c r="D645" s="147" t="s">
        <v>227</v>
      </c>
      <c r="E645" s="168" t="s">
        <v>19</v>
      </c>
      <c r="F645" s="169" t="s">
        <v>245</v>
      </c>
      <c r="H645" s="170">
        <v>161</v>
      </c>
      <c r="I645" s="171"/>
      <c r="L645" s="167"/>
      <c r="M645" s="172"/>
      <c r="T645" s="173"/>
      <c r="AT645" s="168" t="s">
        <v>227</v>
      </c>
      <c r="AU645" s="168" t="s">
        <v>81</v>
      </c>
      <c r="AV645" s="15" t="s">
        <v>223</v>
      </c>
      <c r="AW645" s="15" t="s">
        <v>32</v>
      </c>
      <c r="AX645" s="15" t="s">
        <v>79</v>
      </c>
      <c r="AY645" s="168" t="s">
        <v>216</v>
      </c>
    </row>
    <row r="646" spans="2:65" s="1" customFormat="1" ht="24.2" customHeight="1">
      <c r="B646" s="33"/>
      <c r="C646" s="129" t="s">
        <v>1180</v>
      </c>
      <c r="D646" s="129" t="s">
        <v>218</v>
      </c>
      <c r="E646" s="130" t="s">
        <v>1181</v>
      </c>
      <c r="F646" s="131" t="s">
        <v>1182</v>
      </c>
      <c r="G646" s="132" t="s">
        <v>221</v>
      </c>
      <c r="H646" s="133">
        <v>98.42</v>
      </c>
      <c r="I646" s="134"/>
      <c r="J646" s="135">
        <f>ROUND(I646*H646,2)</f>
        <v>0</v>
      </c>
      <c r="K646" s="131" t="s">
        <v>222</v>
      </c>
      <c r="L646" s="33"/>
      <c r="M646" s="136" t="s">
        <v>19</v>
      </c>
      <c r="N646" s="137" t="s">
        <v>42</v>
      </c>
      <c r="P646" s="138">
        <f>O646*H646</f>
        <v>0</v>
      </c>
      <c r="Q646" s="138">
        <v>0</v>
      </c>
      <c r="R646" s="138">
        <f>Q646*H646</f>
        <v>0</v>
      </c>
      <c r="S646" s="138">
        <v>0</v>
      </c>
      <c r="T646" s="139">
        <f>S646*H646</f>
        <v>0</v>
      </c>
      <c r="AR646" s="140" t="s">
        <v>223</v>
      </c>
      <c r="AT646" s="140" t="s">
        <v>218</v>
      </c>
      <c r="AU646" s="140" t="s">
        <v>81</v>
      </c>
      <c r="AY646" s="18" t="s">
        <v>216</v>
      </c>
      <c r="BE646" s="141">
        <f>IF(N646="základní",J646,0)</f>
        <v>0</v>
      </c>
      <c r="BF646" s="141">
        <f>IF(N646="snížená",J646,0)</f>
        <v>0</v>
      </c>
      <c r="BG646" s="141">
        <f>IF(N646="zákl. přenesená",J646,0)</f>
        <v>0</v>
      </c>
      <c r="BH646" s="141">
        <f>IF(N646="sníž. přenesená",J646,0)</f>
        <v>0</v>
      </c>
      <c r="BI646" s="141">
        <f>IF(N646="nulová",J646,0)</f>
        <v>0</v>
      </c>
      <c r="BJ646" s="18" t="s">
        <v>79</v>
      </c>
      <c r="BK646" s="141">
        <f>ROUND(I646*H646,2)</f>
        <v>0</v>
      </c>
      <c r="BL646" s="18" t="s">
        <v>223</v>
      </c>
      <c r="BM646" s="140" t="s">
        <v>1183</v>
      </c>
    </row>
    <row r="647" spans="2:65" s="1" customFormat="1" ht="11.25">
      <c r="B647" s="33"/>
      <c r="D647" s="142" t="s">
        <v>225</v>
      </c>
      <c r="F647" s="143" t="s">
        <v>1184</v>
      </c>
      <c r="I647" s="144"/>
      <c r="L647" s="33"/>
      <c r="M647" s="145"/>
      <c r="T647" s="54"/>
      <c r="AT647" s="18" t="s">
        <v>225</v>
      </c>
      <c r="AU647" s="18" t="s">
        <v>81</v>
      </c>
    </row>
    <row r="648" spans="2:65" s="12" customFormat="1" ht="11.25">
      <c r="B648" s="146"/>
      <c r="D648" s="147" t="s">
        <v>227</v>
      </c>
      <c r="E648" s="148" t="s">
        <v>19</v>
      </c>
      <c r="F648" s="149" t="s">
        <v>127</v>
      </c>
      <c r="H648" s="150">
        <v>98.42</v>
      </c>
      <c r="I648" s="151"/>
      <c r="L648" s="146"/>
      <c r="M648" s="152"/>
      <c r="T648" s="153"/>
      <c r="AT648" s="148" t="s">
        <v>227</v>
      </c>
      <c r="AU648" s="148" t="s">
        <v>81</v>
      </c>
      <c r="AV648" s="12" t="s">
        <v>81</v>
      </c>
      <c r="AW648" s="12" t="s">
        <v>32</v>
      </c>
      <c r="AX648" s="12" t="s">
        <v>79</v>
      </c>
      <c r="AY648" s="148" t="s">
        <v>216</v>
      </c>
    </row>
    <row r="649" spans="2:65" s="1" customFormat="1" ht="24.2" customHeight="1">
      <c r="B649" s="33"/>
      <c r="C649" s="129" t="s">
        <v>1185</v>
      </c>
      <c r="D649" s="129" t="s">
        <v>218</v>
      </c>
      <c r="E649" s="130" t="s">
        <v>1186</v>
      </c>
      <c r="F649" s="131" t="s">
        <v>1187</v>
      </c>
      <c r="G649" s="132" t="s">
        <v>221</v>
      </c>
      <c r="H649" s="133">
        <v>366.45800000000003</v>
      </c>
      <c r="I649" s="134"/>
      <c r="J649" s="135">
        <f>ROUND(I649*H649,2)</f>
        <v>0</v>
      </c>
      <c r="K649" s="131" t="s">
        <v>222</v>
      </c>
      <c r="L649" s="33"/>
      <c r="M649" s="136" t="s">
        <v>19</v>
      </c>
      <c r="N649" s="137" t="s">
        <v>42</v>
      </c>
      <c r="P649" s="138">
        <f>O649*H649</f>
        <v>0</v>
      </c>
      <c r="Q649" s="138">
        <v>0</v>
      </c>
      <c r="R649" s="138">
        <f>Q649*H649</f>
        <v>0</v>
      </c>
      <c r="S649" s="138">
        <v>0</v>
      </c>
      <c r="T649" s="139">
        <f>S649*H649</f>
        <v>0</v>
      </c>
      <c r="AR649" s="140" t="s">
        <v>223</v>
      </c>
      <c r="AT649" s="140" t="s">
        <v>218</v>
      </c>
      <c r="AU649" s="140" t="s">
        <v>81</v>
      </c>
      <c r="AY649" s="18" t="s">
        <v>216</v>
      </c>
      <c r="BE649" s="141">
        <f>IF(N649="základní",J649,0)</f>
        <v>0</v>
      </c>
      <c r="BF649" s="141">
        <f>IF(N649="snížená",J649,0)</f>
        <v>0</v>
      </c>
      <c r="BG649" s="141">
        <f>IF(N649="zákl. přenesená",J649,0)</f>
        <v>0</v>
      </c>
      <c r="BH649" s="141">
        <f>IF(N649="sníž. přenesená",J649,0)</f>
        <v>0</v>
      </c>
      <c r="BI649" s="141">
        <f>IF(N649="nulová",J649,0)</f>
        <v>0</v>
      </c>
      <c r="BJ649" s="18" t="s">
        <v>79</v>
      </c>
      <c r="BK649" s="141">
        <f>ROUND(I649*H649,2)</f>
        <v>0</v>
      </c>
      <c r="BL649" s="18" t="s">
        <v>223</v>
      </c>
      <c r="BM649" s="140" t="s">
        <v>1188</v>
      </c>
    </row>
    <row r="650" spans="2:65" s="1" customFormat="1" ht="11.25">
      <c r="B650" s="33"/>
      <c r="D650" s="142" t="s">
        <v>225</v>
      </c>
      <c r="F650" s="143" t="s">
        <v>1189</v>
      </c>
      <c r="I650" s="144"/>
      <c r="L650" s="33"/>
      <c r="M650" s="145"/>
      <c r="T650" s="54"/>
      <c r="AT650" s="18" t="s">
        <v>225</v>
      </c>
      <c r="AU650" s="18" t="s">
        <v>81</v>
      </c>
    </row>
    <row r="651" spans="2:65" s="12" customFormat="1" ht="11.25">
      <c r="B651" s="146"/>
      <c r="D651" s="147" t="s">
        <v>227</v>
      </c>
      <c r="E651" s="148" t="s">
        <v>19</v>
      </c>
      <c r="F651" s="149" t="s">
        <v>127</v>
      </c>
      <c r="H651" s="150">
        <v>98.42</v>
      </c>
      <c r="I651" s="151"/>
      <c r="L651" s="146"/>
      <c r="M651" s="152"/>
      <c r="T651" s="153"/>
      <c r="AT651" s="148" t="s">
        <v>227</v>
      </c>
      <c r="AU651" s="148" t="s">
        <v>81</v>
      </c>
      <c r="AV651" s="12" t="s">
        <v>81</v>
      </c>
      <c r="AW651" s="12" t="s">
        <v>32</v>
      </c>
      <c r="AX651" s="12" t="s">
        <v>71</v>
      </c>
      <c r="AY651" s="148" t="s">
        <v>216</v>
      </c>
    </row>
    <row r="652" spans="2:65" s="12" customFormat="1" ht="11.25">
      <c r="B652" s="146"/>
      <c r="D652" s="147" t="s">
        <v>227</v>
      </c>
      <c r="E652" s="148" t="s">
        <v>19</v>
      </c>
      <c r="F652" s="149" t="s">
        <v>157</v>
      </c>
      <c r="H652" s="150">
        <v>268.03800000000001</v>
      </c>
      <c r="I652" s="151"/>
      <c r="L652" s="146"/>
      <c r="M652" s="152"/>
      <c r="T652" s="153"/>
      <c r="AT652" s="148" t="s">
        <v>227</v>
      </c>
      <c r="AU652" s="148" t="s">
        <v>81</v>
      </c>
      <c r="AV652" s="12" t="s">
        <v>81</v>
      </c>
      <c r="AW652" s="12" t="s">
        <v>32</v>
      </c>
      <c r="AX652" s="12" t="s">
        <v>71</v>
      </c>
      <c r="AY652" s="148" t="s">
        <v>216</v>
      </c>
    </row>
    <row r="653" spans="2:65" s="15" customFormat="1" ht="11.25">
      <c r="B653" s="167"/>
      <c r="D653" s="147" t="s">
        <v>227</v>
      </c>
      <c r="E653" s="168" t="s">
        <v>19</v>
      </c>
      <c r="F653" s="169" t="s">
        <v>245</v>
      </c>
      <c r="H653" s="170">
        <v>366.45800000000003</v>
      </c>
      <c r="I653" s="171"/>
      <c r="L653" s="167"/>
      <c r="M653" s="172"/>
      <c r="T653" s="173"/>
      <c r="AT653" s="168" t="s">
        <v>227</v>
      </c>
      <c r="AU653" s="168" t="s">
        <v>81</v>
      </c>
      <c r="AV653" s="15" t="s">
        <v>223</v>
      </c>
      <c r="AW653" s="15" t="s">
        <v>32</v>
      </c>
      <c r="AX653" s="15" t="s">
        <v>79</v>
      </c>
      <c r="AY653" s="168" t="s">
        <v>216</v>
      </c>
    </row>
    <row r="654" spans="2:65" s="1" customFormat="1" ht="37.9" customHeight="1">
      <c r="B654" s="33"/>
      <c r="C654" s="129" t="s">
        <v>1190</v>
      </c>
      <c r="D654" s="129" t="s">
        <v>218</v>
      </c>
      <c r="E654" s="130" t="s">
        <v>1191</v>
      </c>
      <c r="F654" s="131" t="s">
        <v>1192</v>
      </c>
      <c r="G654" s="132" t="s">
        <v>221</v>
      </c>
      <c r="H654" s="133">
        <v>449.58</v>
      </c>
      <c r="I654" s="134"/>
      <c r="J654" s="135">
        <f>ROUND(I654*H654,2)</f>
        <v>0</v>
      </c>
      <c r="K654" s="131" t="s">
        <v>19</v>
      </c>
      <c r="L654" s="33"/>
      <c r="M654" s="136" t="s">
        <v>19</v>
      </c>
      <c r="N654" s="137" t="s">
        <v>42</v>
      </c>
      <c r="P654" s="138">
        <f>O654*H654</f>
        <v>0</v>
      </c>
      <c r="Q654" s="138">
        <v>0</v>
      </c>
      <c r="R654" s="138">
        <f>Q654*H654</f>
        <v>0</v>
      </c>
      <c r="S654" s="138">
        <v>0</v>
      </c>
      <c r="T654" s="139">
        <f>S654*H654</f>
        <v>0</v>
      </c>
      <c r="AR654" s="140" t="s">
        <v>223</v>
      </c>
      <c r="AT654" s="140" t="s">
        <v>218</v>
      </c>
      <c r="AU654" s="140" t="s">
        <v>81</v>
      </c>
      <c r="AY654" s="18" t="s">
        <v>216</v>
      </c>
      <c r="BE654" s="141">
        <f>IF(N654="základní",J654,0)</f>
        <v>0</v>
      </c>
      <c r="BF654" s="141">
        <f>IF(N654="snížená",J654,0)</f>
        <v>0</v>
      </c>
      <c r="BG654" s="141">
        <f>IF(N654="zákl. přenesená",J654,0)</f>
        <v>0</v>
      </c>
      <c r="BH654" s="141">
        <f>IF(N654="sníž. přenesená",J654,0)</f>
        <v>0</v>
      </c>
      <c r="BI654" s="141">
        <f>IF(N654="nulová",J654,0)</f>
        <v>0</v>
      </c>
      <c r="BJ654" s="18" t="s">
        <v>79</v>
      </c>
      <c r="BK654" s="141">
        <f>ROUND(I654*H654,2)</f>
        <v>0</v>
      </c>
      <c r="BL654" s="18" t="s">
        <v>223</v>
      </c>
      <c r="BM654" s="140" t="s">
        <v>1193</v>
      </c>
    </row>
    <row r="655" spans="2:65" s="12" customFormat="1" ht="11.25">
      <c r="B655" s="146"/>
      <c r="D655" s="147" t="s">
        <v>227</v>
      </c>
      <c r="E655" s="148" t="s">
        <v>19</v>
      </c>
      <c r="F655" s="149" t="s">
        <v>1194</v>
      </c>
      <c r="H655" s="150">
        <v>95</v>
      </c>
      <c r="I655" s="151"/>
      <c r="L655" s="146"/>
      <c r="M655" s="152"/>
      <c r="T655" s="153"/>
      <c r="AT655" s="148" t="s">
        <v>227</v>
      </c>
      <c r="AU655" s="148" t="s">
        <v>81</v>
      </c>
      <c r="AV655" s="12" t="s">
        <v>81</v>
      </c>
      <c r="AW655" s="12" t="s">
        <v>32</v>
      </c>
      <c r="AX655" s="12" t="s">
        <v>71</v>
      </c>
      <c r="AY655" s="148" t="s">
        <v>216</v>
      </c>
    </row>
    <row r="656" spans="2:65" s="12" customFormat="1" ht="11.25">
      <c r="B656" s="146"/>
      <c r="D656" s="147" t="s">
        <v>227</v>
      </c>
      <c r="E656" s="148" t="s">
        <v>19</v>
      </c>
      <c r="F656" s="149" t="s">
        <v>1195</v>
      </c>
      <c r="H656" s="150">
        <v>231.08</v>
      </c>
      <c r="I656" s="151"/>
      <c r="L656" s="146"/>
      <c r="M656" s="152"/>
      <c r="T656" s="153"/>
      <c r="AT656" s="148" t="s">
        <v>227</v>
      </c>
      <c r="AU656" s="148" t="s">
        <v>81</v>
      </c>
      <c r="AV656" s="12" t="s">
        <v>81</v>
      </c>
      <c r="AW656" s="12" t="s">
        <v>32</v>
      </c>
      <c r="AX656" s="12" t="s">
        <v>71</v>
      </c>
      <c r="AY656" s="148" t="s">
        <v>216</v>
      </c>
    </row>
    <row r="657" spans="2:65" s="12" customFormat="1" ht="11.25">
      <c r="B657" s="146"/>
      <c r="D657" s="147" t="s">
        <v>227</v>
      </c>
      <c r="E657" s="148" t="s">
        <v>19</v>
      </c>
      <c r="F657" s="149" t="s">
        <v>1196</v>
      </c>
      <c r="H657" s="150">
        <v>123.5</v>
      </c>
      <c r="I657" s="151"/>
      <c r="L657" s="146"/>
      <c r="M657" s="152"/>
      <c r="T657" s="153"/>
      <c r="AT657" s="148" t="s">
        <v>227</v>
      </c>
      <c r="AU657" s="148" t="s">
        <v>81</v>
      </c>
      <c r="AV657" s="12" t="s">
        <v>81</v>
      </c>
      <c r="AW657" s="12" t="s">
        <v>32</v>
      </c>
      <c r="AX657" s="12" t="s">
        <v>71</v>
      </c>
      <c r="AY657" s="148" t="s">
        <v>216</v>
      </c>
    </row>
    <row r="658" spans="2:65" s="15" customFormat="1" ht="11.25">
      <c r="B658" s="167"/>
      <c r="D658" s="147" t="s">
        <v>227</v>
      </c>
      <c r="E658" s="168" t="s">
        <v>19</v>
      </c>
      <c r="F658" s="169" t="s">
        <v>245</v>
      </c>
      <c r="H658" s="170">
        <v>449.58</v>
      </c>
      <c r="I658" s="171"/>
      <c r="L658" s="167"/>
      <c r="M658" s="172"/>
      <c r="T658" s="173"/>
      <c r="AT658" s="168" t="s">
        <v>227</v>
      </c>
      <c r="AU658" s="168" t="s">
        <v>81</v>
      </c>
      <c r="AV658" s="15" t="s">
        <v>223</v>
      </c>
      <c r="AW658" s="15" t="s">
        <v>32</v>
      </c>
      <c r="AX658" s="15" t="s">
        <v>79</v>
      </c>
      <c r="AY658" s="168" t="s">
        <v>216</v>
      </c>
    </row>
    <row r="659" spans="2:65" s="11" customFormat="1" ht="22.9" customHeight="1">
      <c r="B659" s="117"/>
      <c r="D659" s="118" t="s">
        <v>70</v>
      </c>
      <c r="E659" s="127" t="s">
        <v>1197</v>
      </c>
      <c r="F659" s="127" t="s">
        <v>1198</v>
      </c>
      <c r="I659" s="120"/>
      <c r="J659" s="128">
        <f>BK659</f>
        <v>0</v>
      </c>
      <c r="L659" s="117"/>
      <c r="M659" s="122"/>
      <c r="P659" s="123">
        <f>SUM(P660:P668)</f>
        <v>0</v>
      </c>
      <c r="R659" s="123">
        <f>SUM(R660:R668)</f>
        <v>0</v>
      </c>
      <c r="T659" s="124">
        <f>SUM(T660:T668)</f>
        <v>0</v>
      </c>
      <c r="AR659" s="118" t="s">
        <v>79</v>
      </c>
      <c r="AT659" s="125" t="s">
        <v>70</v>
      </c>
      <c r="AU659" s="125" t="s">
        <v>79</v>
      </c>
      <c r="AY659" s="118" t="s">
        <v>216</v>
      </c>
      <c r="BK659" s="126">
        <f>SUM(BK660:BK668)</f>
        <v>0</v>
      </c>
    </row>
    <row r="660" spans="2:65" s="1" customFormat="1" ht="33" customHeight="1">
      <c r="B660" s="33"/>
      <c r="C660" s="129" t="s">
        <v>1199</v>
      </c>
      <c r="D660" s="129" t="s">
        <v>218</v>
      </c>
      <c r="E660" s="130" t="s">
        <v>1200</v>
      </c>
      <c r="F660" s="131" t="s">
        <v>1201</v>
      </c>
      <c r="G660" s="132" t="s">
        <v>312</v>
      </c>
      <c r="H660" s="133">
        <v>462.923</v>
      </c>
      <c r="I660" s="134"/>
      <c r="J660" s="135">
        <f>ROUND(I660*H660,2)</f>
        <v>0</v>
      </c>
      <c r="K660" s="131" t="s">
        <v>222</v>
      </c>
      <c r="L660" s="33"/>
      <c r="M660" s="136" t="s">
        <v>19</v>
      </c>
      <c r="N660" s="137" t="s">
        <v>42</v>
      </c>
      <c r="P660" s="138">
        <f>O660*H660</f>
        <v>0</v>
      </c>
      <c r="Q660" s="138">
        <v>0</v>
      </c>
      <c r="R660" s="138">
        <f>Q660*H660</f>
        <v>0</v>
      </c>
      <c r="S660" s="138">
        <v>0</v>
      </c>
      <c r="T660" s="139">
        <f>S660*H660</f>
        <v>0</v>
      </c>
      <c r="AR660" s="140" t="s">
        <v>223</v>
      </c>
      <c r="AT660" s="140" t="s">
        <v>218</v>
      </c>
      <c r="AU660" s="140" t="s">
        <v>81</v>
      </c>
      <c r="AY660" s="18" t="s">
        <v>216</v>
      </c>
      <c r="BE660" s="141">
        <f>IF(N660="základní",J660,0)</f>
        <v>0</v>
      </c>
      <c r="BF660" s="141">
        <f>IF(N660="snížená",J660,0)</f>
        <v>0</v>
      </c>
      <c r="BG660" s="141">
        <f>IF(N660="zákl. přenesená",J660,0)</f>
        <v>0</v>
      </c>
      <c r="BH660" s="141">
        <f>IF(N660="sníž. přenesená",J660,0)</f>
        <v>0</v>
      </c>
      <c r="BI660" s="141">
        <f>IF(N660="nulová",J660,0)</f>
        <v>0</v>
      </c>
      <c r="BJ660" s="18" t="s">
        <v>79</v>
      </c>
      <c r="BK660" s="141">
        <f>ROUND(I660*H660,2)</f>
        <v>0</v>
      </c>
      <c r="BL660" s="18" t="s">
        <v>223</v>
      </c>
      <c r="BM660" s="140" t="s">
        <v>1202</v>
      </c>
    </row>
    <row r="661" spans="2:65" s="1" customFormat="1" ht="11.25">
      <c r="B661" s="33"/>
      <c r="D661" s="142" t="s">
        <v>225</v>
      </c>
      <c r="F661" s="143" t="s">
        <v>1203</v>
      </c>
      <c r="I661" s="144"/>
      <c r="L661" s="33"/>
      <c r="M661" s="145"/>
      <c r="T661" s="54"/>
      <c r="AT661" s="18" t="s">
        <v>225</v>
      </c>
      <c r="AU661" s="18" t="s">
        <v>81</v>
      </c>
    </row>
    <row r="662" spans="2:65" s="1" customFormat="1" ht="24.2" customHeight="1">
      <c r="B662" s="33"/>
      <c r="C662" s="129" t="s">
        <v>1204</v>
      </c>
      <c r="D662" s="129" t="s">
        <v>218</v>
      </c>
      <c r="E662" s="130" t="s">
        <v>1205</v>
      </c>
      <c r="F662" s="131" t="s">
        <v>1206</v>
      </c>
      <c r="G662" s="132" t="s">
        <v>312</v>
      </c>
      <c r="H662" s="133">
        <v>462.923</v>
      </c>
      <c r="I662" s="134"/>
      <c r="J662" s="135">
        <f>ROUND(I662*H662,2)</f>
        <v>0</v>
      </c>
      <c r="K662" s="131" t="s">
        <v>222</v>
      </c>
      <c r="L662" s="33"/>
      <c r="M662" s="136" t="s">
        <v>19</v>
      </c>
      <c r="N662" s="137" t="s">
        <v>42</v>
      </c>
      <c r="P662" s="138">
        <f>O662*H662</f>
        <v>0</v>
      </c>
      <c r="Q662" s="138">
        <v>0</v>
      </c>
      <c r="R662" s="138">
        <f>Q662*H662</f>
        <v>0</v>
      </c>
      <c r="S662" s="138">
        <v>0</v>
      </c>
      <c r="T662" s="139">
        <f>S662*H662</f>
        <v>0</v>
      </c>
      <c r="AR662" s="140" t="s">
        <v>223</v>
      </c>
      <c r="AT662" s="140" t="s">
        <v>218</v>
      </c>
      <c r="AU662" s="140" t="s">
        <v>81</v>
      </c>
      <c r="AY662" s="18" t="s">
        <v>216</v>
      </c>
      <c r="BE662" s="141">
        <f>IF(N662="základní",J662,0)</f>
        <v>0</v>
      </c>
      <c r="BF662" s="141">
        <f>IF(N662="snížená",J662,0)</f>
        <v>0</v>
      </c>
      <c r="BG662" s="141">
        <f>IF(N662="zákl. přenesená",J662,0)</f>
        <v>0</v>
      </c>
      <c r="BH662" s="141">
        <f>IF(N662="sníž. přenesená",J662,0)</f>
        <v>0</v>
      </c>
      <c r="BI662" s="141">
        <f>IF(N662="nulová",J662,0)</f>
        <v>0</v>
      </c>
      <c r="BJ662" s="18" t="s">
        <v>79</v>
      </c>
      <c r="BK662" s="141">
        <f>ROUND(I662*H662,2)</f>
        <v>0</v>
      </c>
      <c r="BL662" s="18" t="s">
        <v>223</v>
      </c>
      <c r="BM662" s="140" t="s">
        <v>1207</v>
      </c>
    </row>
    <row r="663" spans="2:65" s="1" customFormat="1" ht="11.25">
      <c r="B663" s="33"/>
      <c r="D663" s="142" t="s">
        <v>225</v>
      </c>
      <c r="F663" s="143" t="s">
        <v>1208</v>
      </c>
      <c r="I663" s="144"/>
      <c r="L663" s="33"/>
      <c r="M663" s="145"/>
      <c r="T663" s="54"/>
      <c r="AT663" s="18" t="s">
        <v>225</v>
      </c>
      <c r="AU663" s="18" t="s">
        <v>81</v>
      </c>
    </row>
    <row r="664" spans="2:65" s="1" customFormat="1" ht="24.2" customHeight="1">
      <c r="B664" s="33"/>
      <c r="C664" s="129" t="s">
        <v>1209</v>
      </c>
      <c r="D664" s="129" t="s">
        <v>218</v>
      </c>
      <c r="E664" s="130" t="s">
        <v>1210</v>
      </c>
      <c r="F664" s="131" t="s">
        <v>1211</v>
      </c>
      <c r="G664" s="132" t="s">
        <v>312</v>
      </c>
      <c r="H664" s="133">
        <v>8795.5370000000003</v>
      </c>
      <c r="I664" s="134"/>
      <c r="J664" s="135">
        <f>ROUND(I664*H664,2)</f>
        <v>0</v>
      </c>
      <c r="K664" s="131" t="s">
        <v>222</v>
      </c>
      <c r="L664" s="33"/>
      <c r="M664" s="136" t="s">
        <v>19</v>
      </c>
      <c r="N664" s="137" t="s">
        <v>42</v>
      </c>
      <c r="P664" s="138">
        <f>O664*H664</f>
        <v>0</v>
      </c>
      <c r="Q664" s="138">
        <v>0</v>
      </c>
      <c r="R664" s="138">
        <f>Q664*H664</f>
        <v>0</v>
      </c>
      <c r="S664" s="138">
        <v>0</v>
      </c>
      <c r="T664" s="139">
        <f>S664*H664</f>
        <v>0</v>
      </c>
      <c r="AR664" s="140" t="s">
        <v>223</v>
      </c>
      <c r="AT664" s="140" t="s">
        <v>218</v>
      </c>
      <c r="AU664" s="140" t="s">
        <v>81</v>
      </c>
      <c r="AY664" s="18" t="s">
        <v>216</v>
      </c>
      <c r="BE664" s="141">
        <f>IF(N664="základní",J664,0)</f>
        <v>0</v>
      </c>
      <c r="BF664" s="141">
        <f>IF(N664="snížená",J664,0)</f>
        <v>0</v>
      </c>
      <c r="BG664" s="141">
        <f>IF(N664="zákl. přenesená",J664,0)</f>
        <v>0</v>
      </c>
      <c r="BH664" s="141">
        <f>IF(N664="sníž. přenesená",J664,0)</f>
        <v>0</v>
      </c>
      <c r="BI664" s="141">
        <f>IF(N664="nulová",J664,0)</f>
        <v>0</v>
      </c>
      <c r="BJ664" s="18" t="s">
        <v>79</v>
      </c>
      <c r="BK664" s="141">
        <f>ROUND(I664*H664,2)</f>
        <v>0</v>
      </c>
      <c r="BL664" s="18" t="s">
        <v>223</v>
      </c>
      <c r="BM664" s="140" t="s">
        <v>1212</v>
      </c>
    </row>
    <row r="665" spans="2:65" s="1" customFormat="1" ht="11.25">
      <c r="B665" s="33"/>
      <c r="D665" s="142" t="s">
        <v>225</v>
      </c>
      <c r="F665" s="143" t="s">
        <v>1213</v>
      </c>
      <c r="I665" s="144"/>
      <c r="L665" s="33"/>
      <c r="M665" s="145"/>
      <c r="T665" s="54"/>
      <c r="AT665" s="18" t="s">
        <v>225</v>
      </c>
      <c r="AU665" s="18" t="s">
        <v>81</v>
      </c>
    </row>
    <row r="666" spans="2:65" s="12" customFormat="1" ht="11.25">
      <c r="B666" s="146"/>
      <c r="D666" s="147" t="s">
        <v>227</v>
      </c>
      <c r="F666" s="149" t="s">
        <v>1214</v>
      </c>
      <c r="H666" s="150">
        <v>8795.5370000000003</v>
      </c>
      <c r="I666" s="151"/>
      <c r="L666" s="146"/>
      <c r="M666" s="152"/>
      <c r="T666" s="153"/>
      <c r="AT666" s="148" t="s">
        <v>227</v>
      </c>
      <c r="AU666" s="148" t="s">
        <v>81</v>
      </c>
      <c r="AV666" s="12" t="s">
        <v>81</v>
      </c>
      <c r="AW666" s="12" t="s">
        <v>4</v>
      </c>
      <c r="AX666" s="12" t="s">
        <v>79</v>
      </c>
      <c r="AY666" s="148" t="s">
        <v>216</v>
      </c>
    </row>
    <row r="667" spans="2:65" s="1" customFormat="1" ht="33" customHeight="1">
      <c r="B667" s="33"/>
      <c r="C667" s="129" t="s">
        <v>1215</v>
      </c>
      <c r="D667" s="129" t="s">
        <v>218</v>
      </c>
      <c r="E667" s="130" t="s">
        <v>1216</v>
      </c>
      <c r="F667" s="131" t="s">
        <v>1217</v>
      </c>
      <c r="G667" s="132" t="s">
        <v>312</v>
      </c>
      <c r="H667" s="133">
        <v>462.923</v>
      </c>
      <c r="I667" s="134"/>
      <c r="J667" s="135">
        <f>ROUND(I667*H667,2)</f>
        <v>0</v>
      </c>
      <c r="K667" s="131" t="s">
        <v>222</v>
      </c>
      <c r="L667" s="33"/>
      <c r="M667" s="136" t="s">
        <v>19</v>
      </c>
      <c r="N667" s="137" t="s">
        <v>42</v>
      </c>
      <c r="P667" s="138">
        <f>O667*H667</f>
        <v>0</v>
      </c>
      <c r="Q667" s="138">
        <v>0</v>
      </c>
      <c r="R667" s="138">
        <f>Q667*H667</f>
        <v>0</v>
      </c>
      <c r="S667" s="138">
        <v>0</v>
      </c>
      <c r="T667" s="139">
        <f>S667*H667</f>
        <v>0</v>
      </c>
      <c r="AR667" s="140" t="s">
        <v>223</v>
      </c>
      <c r="AT667" s="140" t="s">
        <v>218</v>
      </c>
      <c r="AU667" s="140" t="s">
        <v>81</v>
      </c>
      <c r="AY667" s="18" t="s">
        <v>216</v>
      </c>
      <c r="BE667" s="141">
        <f>IF(N667="základní",J667,0)</f>
        <v>0</v>
      </c>
      <c r="BF667" s="141">
        <f>IF(N667="snížená",J667,0)</f>
        <v>0</v>
      </c>
      <c r="BG667" s="141">
        <f>IF(N667="zákl. přenesená",J667,0)</f>
        <v>0</v>
      </c>
      <c r="BH667" s="141">
        <f>IF(N667="sníž. přenesená",J667,0)</f>
        <v>0</v>
      </c>
      <c r="BI667" s="141">
        <f>IF(N667="nulová",J667,0)</f>
        <v>0</v>
      </c>
      <c r="BJ667" s="18" t="s">
        <v>79</v>
      </c>
      <c r="BK667" s="141">
        <f>ROUND(I667*H667,2)</f>
        <v>0</v>
      </c>
      <c r="BL667" s="18" t="s">
        <v>223</v>
      </c>
      <c r="BM667" s="140" t="s">
        <v>1218</v>
      </c>
    </row>
    <row r="668" spans="2:65" s="1" customFormat="1" ht="11.25">
      <c r="B668" s="33"/>
      <c r="D668" s="142" t="s">
        <v>225</v>
      </c>
      <c r="F668" s="143" t="s">
        <v>1219</v>
      </c>
      <c r="I668" s="144"/>
      <c r="L668" s="33"/>
      <c r="M668" s="145"/>
      <c r="T668" s="54"/>
      <c r="AT668" s="18" t="s">
        <v>225</v>
      </c>
      <c r="AU668" s="18" t="s">
        <v>81</v>
      </c>
    </row>
    <row r="669" spans="2:65" s="11" customFormat="1" ht="22.9" customHeight="1">
      <c r="B669" s="117"/>
      <c r="D669" s="118" t="s">
        <v>70</v>
      </c>
      <c r="E669" s="127" t="s">
        <v>1220</v>
      </c>
      <c r="F669" s="127" t="s">
        <v>1221</v>
      </c>
      <c r="I669" s="120"/>
      <c r="J669" s="128">
        <f>BK669</f>
        <v>0</v>
      </c>
      <c r="L669" s="117"/>
      <c r="M669" s="122"/>
      <c r="P669" s="123">
        <f>SUM(P670:P671)</f>
        <v>0</v>
      </c>
      <c r="R669" s="123">
        <f>SUM(R670:R671)</f>
        <v>0</v>
      </c>
      <c r="T669" s="124">
        <f>SUM(T670:T671)</f>
        <v>0</v>
      </c>
      <c r="AR669" s="118" t="s">
        <v>79</v>
      </c>
      <c r="AT669" s="125" t="s">
        <v>70</v>
      </c>
      <c r="AU669" s="125" t="s">
        <v>79</v>
      </c>
      <c r="AY669" s="118" t="s">
        <v>216</v>
      </c>
      <c r="BK669" s="126">
        <f>SUM(BK670:BK671)</f>
        <v>0</v>
      </c>
    </row>
    <row r="670" spans="2:65" s="1" customFormat="1" ht="24.2" customHeight="1">
      <c r="B670" s="33"/>
      <c r="C670" s="129" t="s">
        <v>1222</v>
      </c>
      <c r="D670" s="129" t="s">
        <v>218</v>
      </c>
      <c r="E670" s="130" t="s">
        <v>1223</v>
      </c>
      <c r="F670" s="131" t="s">
        <v>1224</v>
      </c>
      <c r="G670" s="132" t="s">
        <v>312</v>
      </c>
      <c r="H670" s="133">
        <v>633.60199999999998</v>
      </c>
      <c r="I670" s="134"/>
      <c r="J670" s="135">
        <f>ROUND(I670*H670,2)</f>
        <v>0</v>
      </c>
      <c r="K670" s="131" t="s">
        <v>222</v>
      </c>
      <c r="L670" s="33"/>
      <c r="M670" s="136" t="s">
        <v>19</v>
      </c>
      <c r="N670" s="137" t="s">
        <v>42</v>
      </c>
      <c r="P670" s="138">
        <f>O670*H670</f>
        <v>0</v>
      </c>
      <c r="Q670" s="138">
        <v>0</v>
      </c>
      <c r="R670" s="138">
        <f>Q670*H670</f>
        <v>0</v>
      </c>
      <c r="S670" s="138">
        <v>0</v>
      </c>
      <c r="T670" s="139">
        <f>S670*H670</f>
        <v>0</v>
      </c>
      <c r="AR670" s="140" t="s">
        <v>223</v>
      </c>
      <c r="AT670" s="140" t="s">
        <v>218</v>
      </c>
      <c r="AU670" s="140" t="s">
        <v>81</v>
      </c>
      <c r="AY670" s="18" t="s">
        <v>216</v>
      </c>
      <c r="BE670" s="141">
        <f>IF(N670="základní",J670,0)</f>
        <v>0</v>
      </c>
      <c r="BF670" s="141">
        <f>IF(N670="snížená",J670,0)</f>
        <v>0</v>
      </c>
      <c r="BG670" s="141">
        <f>IF(N670="zákl. přenesená",J670,0)</f>
        <v>0</v>
      </c>
      <c r="BH670" s="141">
        <f>IF(N670="sníž. přenesená",J670,0)</f>
        <v>0</v>
      </c>
      <c r="BI670" s="141">
        <f>IF(N670="nulová",J670,0)</f>
        <v>0</v>
      </c>
      <c r="BJ670" s="18" t="s">
        <v>79</v>
      </c>
      <c r="BK670" s="141">
        <f>ROUND(I670*H670,2)</f>
        <v>0</v>
      </c>
      <c r="BL670" s="18" t="s">
        <v>223</v>
      </c>
      <c r="BM670" s="140" t="s">
        <v>1225</v>
      </c>
    </row>
    <row r="671" spans="2:65" s="1" customFormat="1" ht="11.25">
      <c r="B671" s="33"/>
      <c r="D671" s="142" t="s">
        <v>225</v>
      </c>
      <c r="F671" s="143" t="s">
        <v>1226</v>
      </c>
      <c r="I671" s="144"/>
      <c r="L671" s="33"/>
      <c r="M671" s="145"/>
      <c r="T671" s="54"/>
      <c r="AT671" s="18" t="s">
        <v>225</v>
      </c>
      <c r="AU671" s="18" t="s">
        <v>81</v>
      </c>
    </row>
    <row r="672" spans="2:65" s="11" customFormat="1" ht="25.9" customHeight="1">
      <c r="B672" s="117"/>
      <c r="D672" s="118" t="s">
        <v>70</v>
      </c>
      <c r="E672" s="119" t="s">
        <v>1227</v>
      </c>
      <c r="F672" s="119" t="s">
        <v>1228</v>
      </c>
      <c r="I672" s="120"/>
      <c r="J672" s="121">
        <f>BK672</f>
        <v>0</v>
      </c>
      <c r="L672" s="117"/>
      <c r="M672" s="122"/>
      <c r="P672" s="123">
        <f>P673+P726+P737+P790+P795+P897+P914+P940+P1004+P1052+P1078+P1101+P1119+P1142+P1184+P1192+P1203</f>
        <v>0</v>
      </c>
      <c r="R672" s="123">
        <f>R673+R726+R737+R790+R795+R897+R914+R940+R1004+R1052+R1078+R1101+R1119+R1142+R1184+R1192+R1203</f>
        <v>82.466466480000008</v>
      </c>
      <c r="T672" s="124">
        <f>T673+T726+T737+T790+T795+T897+T914+T940+T1004+T1052+T1078+T1101+T1119+T1142+T1184+T1192+T1203</f>
        <v>46.582342499999996</v>
      </c>
      <c r="AR672" s="118" t="s">
        <v>81</v>
      </c>
      <c r="AT672" s="125" t="s">
        <v>70</v>
      </c>
      <c r="AU672" s="125" t="s">
        <v>71</v>
      </c>
      <c r="AY672" s="118" t="s">
        <v>216</v>
      </c>
      <c r="BK672" s="126">
        <f>BK673+BK726+BK737+BK790+BK795+BK897+BK914+BK940+BK1004+BK1052+BK1078+BK1101+BK1119+BK1142+BK1184+BK1192+BK1203</f>
        <v>0</v>
      </c>
    </row>
    <row r="673" spans="2:65" s="11" customFormat="1" ht="22.9" customHeight="1">
      <c r="B673" s="117"/>
      <c r="D673" s="118" t="s">
        <v>70</v>
      </c>
      <c r="E673" s="127" t="s">
        <v>1229</v>
      </c>
      <c r="F673" s="127" t="s">
        <v>1230</v>
      </c>
      <c r="I673" s="120"/>
      <c r="J673" s="128">
        <f>BK673</f>
        <v>0</v>
      </c>
      <c r="L673" s="117"/>
      <c r="M673" s="122"/>
      <c r="P673" s="123">
        <f>SUM(P674:P725)</f>
        <v>0</v>
      </c>
      <c r="R673" s="123">
        <f>SUM(R674:R725)</f>
        <v>4.7392219999999998</v>
      </c>
      <c r="T673" s="124">
        <f>SUM(T674:T725)</f>
        <v>0</v>
      </c>
      <c r="AR673" s="118" t="s">
        <v>81</v>
      </c>
      <c r="AT673" s="125" t="s">
        <v>70</v>
      </c>
      <c r="AU673" s="125" t="s">
        <v>79</v>
      </c>
      <c r="AY673" s="118" t="s">
        <v>216</v>
      </c>
      <c r="BK673" s="126">
        <f>SUM(BK674:BK725)</f>
        <v>0</v>
      </c>
    </row>
    <row r="674" spans="2:65" s="1" customFormat="1" ht="24.2" customHeight="1">
      <c r="B674" s="33"/>
      <c r="C674" s="129" t="s">
        <v>1231</v>
      </c>
      <c r="D674" s="129" t="s">
        <v>218</v>
      </c>
      <c r="E674" s="130" t="s">
        <v>1232</v>
      </c>
      <c r="F674" s="131" t="s">
        <v>1233</v>
      </c>
      <c r="G674" s="132" t="s">
        <v>221</v>
      </c>
      <c r="H674" s="133">
        <v>239.661</v>
      </c>
      <c r="I674" s="134"/>
      <c r="J674" s="135">
        <f>ROUND(I674*H674,2)</f>
        <v>0</v>
      </c>
      <c r="K674" s="131" t="s">
        <v>222</v>
      </c>
      <c r="L674" s="33"/>
      <c r="M674" s="136" t="s">
        <v>19</v>
      </c>
      <c r="N674" s="137" t="s">
        <v>42</v>
      </c>
      <c r="P674" s="138">
        <f>O674*H674</f>
        <v>0</v>
      </c>
      <c r="Q674" s="138">
        <v>0</v>
      </c>
      <c r="R674" s="138">
        <f>Q674*H674</f>
        <v>0</v>
      </c>
      <c r="S674" s="138">
        <v>0</v>
      </c>
      <c r="T674" s="139">
        <f>S674*H674</f>
        <v>0</v>
      </c>
      <c r="AR674" s="140" t="s">
        <v>317</v>
      </c>
      <c r="AT674" s="140" t="s">
        <v>218</v>
      </c>
      <c r="AU674" s="140" t="s">
        <v>81</v>
      </c>
      <c r="AY674" s="18" t="s">
        <v>216</v>
      </c>
      <c r="BE674" s="141">
        <f>IF(N674="základní",J674,0)</f>
        <v>0</v>
      </c>
      <c r="BF674" s="141">
        <f>IF(N674="snížená",J674,0)</f>
        <v>0</v>
      </c>
      <c r="BG674" s="141">
        <f>IF(N674="zákl. přenesená",J674,0)</f>
        <v>0</v>
      </c>
      <c r="BH674" s="141">
        <f>IF(N674="sníž. přenesená",J674,0)</f>
        <v>0</v>
      </c>
      <c r="BI674" s="141">
        <f>IF(N674="nulová",J674,0)</f>
        <v>0</v>
      </c>
      <c r="BJ674" s="18" t="s">
        <v>79</v>
      </c>
      <c r="BK674" s="141">
        <f>ROUND(I674*H674,2)</f>
        <v>0</v>
      </c>
      <c r="BL674" s="18" t="s">
        <v>317</v>
      </c>
      <c r="BM674" s="140" t="s">
        <v>1234</v>
      </c>
    </row>
    <row r="675" spans="2:65" s="1" customFormat="1" ht="11.25">
      <c r="B675" s="33"/>
      <c r="D675" s="142" t="s">
        <v>225</v>
      </c>
      <c r="F675" s="143" t="s">
        <v>1235</v>
      </c>
      <c r="I675" s="144"/>
      <c r="L675" s="33"/>
      <c r="M675" s="145"/>
      <c r="T675" s="54"/>
      <c r="AT675" s="18" t="s">
        <v>225</v>
      </c>
      <c r="AU675" s="18" t="s">
        <v>81</v>
      </c>
    </row>
    <row r="676" spans="2:65" s="12" customFormat="1" ht="11.25">
      <c r="B676" s="146"/>
      <c r="D676" s="147" t="s">
        <v>227</v>
      </c>
      <c r="E676" s="148" t="s">
        <v>19</v>
      </c>
      <c r="F676" s="149" t="s">
        <v>151</v>
      </c>
      <c r="H676" s="150">
        <v>239.661</v>
      </c>
      <c r="I676" s="151"/>
      <c r="L676" s="146"/>
      <c r="M676" s="152"/>
      <c r="T676" s="153"/>
      <c r="AT676" s="148" t="s">
        <v>227</v>
      </c>
      <c r="AU676" s="148" t="s">
        <v>81</v>
      </c>
      <c r="AV676" s="12" t="s">
        <v>81</v>
      </c>
      <c r="AW676" s="12" t="s">
        <v>32</v>
      </c>
      <c r="AX676" s="12" t="s">
        <v>79</v>
      </c>
      <c r="AY676" s="148" t="s">
        <v>216</v>
      </c>
    </row>
    <row r="677" spans="2:65" s="1" customFormat="1" ht="16.5" customHeight="1">
      <c r="B677" s="33"/>
      <c r="C677" s="174" t="s">
        <v>1236</v>
      </c>
      <c r="D677" s="174" t="s">
        <v>341</v>
      </c>
      <c r="E677" s="175" t="s">
        <v>1237</v>
      </c>
      <c r="F677" s="176" t="s">
        <v>1238</v>
      </c>
      <c r="G677" s="177" t="s">
        <v>312</v>
      </c>
      <c r="H677" s="178">
        <v>7.1999999999999995E-2</v>
      </c>
      <c r="I677" s="179"/>
      <c r="J677" s="180">
        <f>ROUND(I677*H677,2)</f>
        <v>0</v>
      </c>
      <c r="K677" s="176" t="s">
        <v>222</v>
      </c>
      <c r="L677" s="181"/>
      <c r="M677" s="182" t="s">
        <v>19</v>
      </c>
      <c r="N677" s="183" t="s">
        <v>42</v>
      </c>
      <c r="P677" s="138">
        <f>O677*H677</f>
        <v>0</v>
      </c>
      <c r="Q677" s="138">
        <v>1</v>
      </c>
      <c r="R677" s="138">
        <f>Q677*H677</f>
        <v>7.1999999999999995E-2</v>
      </c>
      <c r="S677" s="138">
        <v>0</v>
      </c>
      <c r="T677" s="139">
        <f>S677*H677</f>
        <v>0</v>
      </c>
      <c r="AR677" s="140" t="s">
        <v>409</v>
      </c>
      <c r="AT677" s="140" t="s">
        <v>341</v>
      </c>
      <c r="AU677" s="140" t="s">
        <v>81</v>
      </c>
      <c r="AY677" s="18" t="s">
        <v>216</v>
      </c>
      <c r="BE677" s="141">
        <f>IF(N677="základní",J677,0)</f>
        <v>0</v>
      </c>
      <c r="BF677" s="141">
        <f>IF(N677="snížená",J677,0)</f>
        <v>0</v>
      </c>
      <c r="BG677" s="141">
        <f>IF(N677="zákl. přenesená",J677,0)</f>
        <v>0</v>
      </c>
      <c r="BH677" s="141">
        <f>IF(N677="sníž. přenesená",J677,0)</f>
        <v>0</v>
      </c>
      <c r="BI677" s="141">
        <f>IF(N677="nulová",J677,0)</f>
        <v>0</v>
      </c>
      <c r="BJ677" s="18" t="s">
        <v>79</v>
      </c>
      <c r="BK677" s="141">
        <f>ROUND(I677*H677,2)</f>
        <v>0</v>
      </c>
      <c r="BL677" s="18" t="s">
        <v>317</v>
      </c>
      <c r="BM677" s="140" t="s">
        <v>1239</v>
      </c>
    </row>
    <row r="678" spans="2:65" s="12" customFormat="1" ht="11.25">
      <c r="B678" s="146"/>
      <c r="D678" s="147" t="s">
        <v>227</v>
      </c>
      <c r="E678" s="148" t="s">
        <v>19</v>
      </c>
      <c r="F678" s="149" t="s">
        <v>1240</v>
      </c>
      <c r="H678" s="150">
        <v>7.1999999999999995E-2</v>
      </c>
      <c r="I678" s="151"/>
      <c r="L678" s="146"/>
      <c r="M678" s="152"/>
      <c r="T678" s="153"/>
      <c r="AT678" s="148" t="s">
        <v>227</v>
      </c>
      <c r="AU678" s="148" t="s">
        <v>81</v>
      </c>
      <c r="AV678" s="12" t="s">
        <v>81</v>
      </c>
      <c r="AW678" s="12" t="s">
        <v>32</v>
      </c>
      <c r="AX678" s="12" t="s">
        <v>79</v>
      </c>
      <c r="AY678" s="148" t="s">
        <v>216</v>
      </c>
    </row>
    <row r="679" spans="2:65" s="1" customFormat="1" ht="24.2" customHeight="1">
      <c r="B679" s="33"/>
      <c r="C679" s="129" t="s">
        <v>1241</v>
      </c>
      <c r="D679" s="129" t="s">
        <v>218</v>
      </c>
      <c r="E679" s="130" t="s">
        <v>1242</v>
      </c>
      <c r="F679" s="131" t="s">
        <v>1243</v>
      </c>
      <c r="G679" s="132" t="s">
        <v>221</v>
      </c>
      <c r="H679" s="133">
        <v>98.42</v>
      </c>
      <c r="I679" s="134"/>
      <c r="J679" s="135">
        <f>ROUND(I679*H679,2)</f>
        <v>0</v>
      </c>
      <c r="K679" s="131" t="s">
        <v>222</v>
      </c>
      <c r="L679" s="33"/>
      <c r="M679" s="136" t="s">
        <v>19</v>
      </c>
      <c r="N679" s="137" t="s">
        <v>42</v>
      </c>
      <c r="P679" s="138">
        <f>O679*H679</f>
        <v>0</v>
      </c>
      <c r="Q679" s="138">
        <v>0</v>
      </c>
      <c r="R679" s="138">
        <f>Q679*H679</f>
        <v>0</v>
      </c>
      <c r="S679" s="138">
        <v>0</v>
      </c>
      <c r="T679" s="139">
        <f>S679*H679</f>
        <v>0</v>
      </c>
      <c r="AR679" s="140" t="s">
        <v>317</v>
      </c>
      <c r="AT679" s="140" t="s">
        <v>218</v>
      </c>
      <c r="AU679" s="140" t="s">
        <v>81</v>
      </c>
      <c r="AY679" s="18" t="s">
        <v>216</v>
      </c>
      <c r="BE679" s="141">
        <f>IF(N679="základní",J679,0)</f>
        <v>0</v>
      </c>
      <c r="BF679" s="141">
        <f>IF(N679="snížená",J679,0)</f>
        <v>0</v>
      </c>
      <c r="BG679" s="141">
        <f>IF(N679="zákl. přenesená",J679,0)</f>
        <v>0</v>
      </c>
      <c r="BH679" s="141">
        <f>IF(N679="sníž. přenesená",J679,0)</f>
        <v>0</v>
      </c>
      <c r="BI679" s="141">
        <f>IF(N679="nulová",J679,0)</f>
        <v>0</v>
      </c>
      <c r="BJ679" s="18" t="s">
        <v>79</v>
      </c>
      <c r="BK679" s="141">
        <f>ROUND(I679*H679,2)</f>
        <v>0</v>
      </c>
      <c r="BL679" s="18" t="s">
        <v>317</v>
      </c>
      <c r="BM679" s="140" t="s">
        <v>1244</v>
      </c>
    </row>
    <row r="680" spans="2:65" s="1" customFormat="1" ht="11.25">
      <c r="B680" s="33"/>
      <c r="D680" s="142" t="s">
        <v>225</v>
      </c>
      <c r="F680" s="143" t="s">
        <v>1245</v>
      </c>
      <c r="I680" s="144"/>
      <c r="L680" s="33"/>
      <c r="M680" s="145"/>
      <c r="T680" s="54"/>
      <c r="AT680" s="18" t="s">
        <v>225</v>
      </c>
      <c r="AU680" s="18" t="s">
        <v>81</v>
      </c>
    </row>
    <row r="681" spans="2:65" s="12" customFormat="1" ht="11.25">
      <c r="B681" s="146"/>
      <c r="D681" s="147" t="s">
        <v>227</v>
      </c>
      <c r="E681" s="148" t="s">
        <v>19</v>
      </c>
      <c r="F681" s="149" t="s">
        <v>127</v>
      </c>
      <c r="H681" s="150">
        <v>98.42</v>
      </c>
      <c r="I681" s="151"/>
      <c r="L681" s="146"/>
      <c r="M681" s="152"/>
      <c r="T681" s="153"/>
      <c r="AT681" s="148" t="s">
        <v>227</v>
      </c>
      <c r="AU681" s="148" t="s">
        <v>81</v>
      </c>
      <c r="AV681" s="12" t="s">
        <v>81</v>
      </c>
      <c r="AW681" s="12" t="s">
        <v>32</v>
      </c>
      <c r="AX681" s="12" t="s">
        <v>79</v>
      </c>
      <c r="AY681" s="148" t="s">
        <v>216</v>
      </c>
    </row>
    <row r="682" spans="2:65" s="1" customFormat="1" ht="16.5" customHeight="1">
      <c r="B682" s="33"/>
      <c r="C682" s="174" t="s">
        <v>1246</v>
      </c>
      <c r="D682" s="174" t="s">
        <v>341</v>
      </c>
      <c r="E682" s="175" t="s">
        <v>1237</v>
      </c>
      <c r="F682" s="176" t="s">
        <v>1238</v>
      </c>
      <c r="G682" s="177" t="s">
        <v>312</v>
      </c>
      <c r="H682" s="178">
        <v>3.3000000000000002E-2</v>
      </c>
      <c r="I682" s="179"/>
      <c r="J682" s="180">
        <f>ROUND(I682*H682,2)</f>
        <v>0</v>
      </c>
      <c r="K682" s="176" t="s">
        <v>222</v>
      </c>
      <c r="L682" s="181"/>
      <c r="M682" s="182" t="s">
        <v>19</v>
      </c>
      <c r="N682" s="183" t="s">
        <v>42</v>
      </c>
      <c r="P682" s="138">
        <f>O682*H682</f>
        <v>0</v>
      </c>
      <c r="Q682" s="138">
        <v>1</v>
      </c>
      <c r="R682" s="138">
        <f>Q682*H682</f>
        <v>3.3000000000000002E-2</v>
      </c>
      <c r="S682" s="138">
        <v>0</v>
      </c>
      <c r="T682" s="139">
        <f>S682*H682</f>
        <v>0</v>
      </c>
      <c r="AR682" s="140" t="s">
        <v>409</v>
      </c>
      <c r="AT682" s="140" t="s">
        <v>341</v>
      </c>
      <c r="AU682" s="140" t="s">
        <v>81</v>
      </c>
      <c r="AY682" s="18" t="s">
        <v>216</v>
      </c>
      <c r="BE682" s="141">
        <f>IF(N682="základní",J682,0)</f>
        <v>0</v>
      </c>
      <c r="BF682" s="141">
        <f>IF(N682="snížená",J682,0)</f>
        <v>0</v>
      </c>
      <c r="BG682" s="141">
        <f>IF(N682="zákl. přenesená",J682,0)</f>
        <v>0</v>
      </c>
      <c r="BH682" s="141">
        <f>IF(N682="sníž. přenesená",J682,0)</f>
        <v>0</v>
      </c>
      <c r="BI682" s="141">
        <f>IF(N682="nulová",J682,0)</f>
        <v>0</v>
      </c>
      <c r="BJ682" s="18" t="s">
        <v>79</v>
      </c>
      <c r="BK682" s="141">
        <f>ROUND(I682*H682,2)</f>
        <v>0</v>
      </c>
      <c r="BL682" s="18" t="s">
        <v>317</v>
      </c>
      <c r="BM682" s="140" t="s">
        <v>1247</v>
      </c>
    </row>
    <row r="683" spans="2:65" s="12" customFormat="1" ht="11.25">
      <c r="B683" s="146"/>
      <c r="D683" s="147" t="s">
        <v>227</v>
      </c>
      <c r="E683" s="148" t="s">
        <v>19</v>
      </c>
      <c r="F683" s="149" t="s">
        <v>1248</v>
      </c>
      <c r="H683" s="150">
        <v>3.3000000000000002E-2</v>
      </c>
      <c r="I683" s="151"/>
      <c r="L683" s="146"/>
      <c r="M683" s="152"/>
      <c r="T683" s="153"/>
      <c r="AT683" s="148" t="s">
        <v>227</v>
      </c>
      <c r="AU683" s="148" t="s">
        <v>81</v>
      </c>
      <c r="AV683" s="12" t="s">
        <v>81</v>
      </c>
      <c r="AW683" s="12" t="s">
        <v>32</v>
      </c>
      <c r="AX683" s="12" t="s">
        <v>79</v>
      </c>
      <c r="AY683" s="148" t="s">
        <v>216</v>
      </c>
    </row>
    <row r="684" spans="2:65" s="1" customFormat="1" ht="24.2" customHeight="1">
      <c r="B684" s="33"/>
      <c r="C684" s="129" t="s">
        <v>1249</v>
      </c>
      <c r="D684" s="129" t="s">
        <v>218</v>
      </c>
      <c r="E684" s="130" t="s">
        <v>1250</v>
      </c>
      <c r="F684" s="131" t="s">
        <v>1251</v>
      </c>
      <c r="G684" s="132" t="s">
        <v>221</v>
      </c>
      <c r="H684" s="133">
        <v>479.322</v>
      </c>
      <c r="I684" s="134"/>
      <c r="J684" s="135">
        <f>ROUND(I684*H684,2)</f>
        <v>0</v>
      </c>
      <c r="K684" s="131" t="s">
        <v>222</v>
      </c>
      <c r="L684" s="33"/>
      <c r="M684" s="136" t="s">
        <v>19</v>
      </c>
      <c r="N684" s="137" t="s">
        <v>42</v>
      </c>
      <c r="P684" s="138">
        <f>O684*H684</f>
        <v>0</v>
      </c>
      <c r="Q684" s="138">
        <v>4.0000000000000002E-4</v>
      </c>
      <c r="R684" s="138">
        <f>Q684*H684</f>
        <v>0.1917288</v>
      </c>
      <c r="S684" s="138">
        <v>0</v>
      </c>
      <c r="T684" s="139">
        <f>S684*H684</f>
        <v>0</v>
      </c>
      <c r="AR684" s="140" t="s">
        <v>317</v>
      </c>
      <c r="AT684" s="140" t="s">
        <v>218</v>
      </c>
      <c r="AU684" s="140" t="s">
        <v>81</v>
      </c>
      <c r="AY684" s="18" t="s">
        <v>216</v>
      </c>
      <c r="BE684" s="141">
        <f>IF(N684="základní",J684,0)</f>
        <v>0</v>
      </c>
      <c r="BF684" s="141">
        <f>IF(N684="snížená",J684,0)</f>
        <v>0</v>
      </c>
      <c r="BG684" s="141">
        <f>IF(N684="zákl. přenesená",J684,0)</f>
        <v>0</v>
      </c>
      <c r="BH684" s="141">
        <f>IF(N684="sníž. přenesená",J684,0)</f>
        <v>0</v>
      </c>
      <c r="BI684" s="141">
        <f>IF(N684="nulová",J684,0)</f>
        <v>0</v>
      </c>
      <c r="BJ684" s="18" t="s">
        <v>79</v>
      </c>
      <c r="BK684" s="141">
        <f>ROUND(I684*H684,2)</f>
        <v>0</v>
      </c>
      <c r="BL684" s="18" t="s">
        <v>317</v>
      </c>
      <c r="BM684" s="140" t="s">
        <v>1252</v>
      </c>
    </row>
    <row r="685" spans="2:65" s="1" customFormat="1" ht="11.25">
      <c r="B685" s="33"/>
      <c r="D685" s="142" t="s">
        <v>225</v>
      </c>
      <c r="F685" s="143" t="s">
        <v>1253</v>
      </c>
      <c r="I685" s="144"/>
      <c r="L685" s="33"/>
      <c r="M685" s="145"/>
      <c r="T685" s="54"/>
      <c r="AT685" s="18" t="s">
        <v>225</v>
      </c>
      <c r="AU685" s="18" t="s">
        <v>81</v>
      </c>
    </row>
    <row r="686" spans="2:65" s="12" customFormat="1" ht="11.25">
      <c r="B686" s="146"/>
      <c r="D686" s="147" t="s">
        <v>227</v>
      </c>
      <c r="E686" s="148" t="s">
        <v>19</v>
      </c>
      <c r="F686" s="149" t="s">
        <v>943</v>
      </c>
      <c r="H686" s="150">
        <v>234.86099999999999</v>
      </c>
      <c r="I686" s="151"/>
      <c r="L686" s="146"/>
      <c r="M686" s="152"/>
      <c r="T686" s="153"/>
      <c r="AT686" s="148" t="s">
        <v>227</v>
      </c>
      <c r="AU686" s="148" t="s">
        <v>81</v>
      </c>
      <c r="AV686" s="12" t="s">
        <v>81</v>
      </c>
      <c r="AW686" s="12" t="s">
        <v>32</v>
      </c>
      <c r="AX686" s="12" t="s">
        <v>71</v>
      </c>
      <c r="AY686" s="148" t="s">
        <v>216</v>
      </c>
    </row>
    <row r="687" spans="2:65" s="12" customFormat="1" ht="11.25">
      <c r="B687" s="146"/>
      <c r="D687" s="147" t="s">
        <v>227</v>
      </c>
      <c r="E687" s="148" t="s">
        <v>19</v>
      </c>
      <c r="F687" s="149" t="s">
        <v>1254</v>
      </c>
      <c r="H687" s="150">
        <v>4.8</v>
      </c>
      <c r="I687" s="151"/>
      <c r="L687" s="146"/>
      <c r="M687" s="152"/>
      <c r="T687" s="153"/>
      <c r="AT687" s="148" t="s">
        <v>227</v>
      </c>
      <c r="AU687" s="148" t="s">
        <v>81</v>
      </c>
      <c r="AV687" s="12" t="s">
        <v>81</v>
      </c>
      <c r="AW687" s="12" t="s">
        <v>32</v>
      </c>
      <c r="AX687" s="12" t="s">
        <v>71</v>
      </c>
      <c r="AY687" s="148" t="s">
        <v>216</v>
      </c>
    </row>
    <row r="688" spans="2:65" s="14" customFormat="1" ht="11.25">
      <c r="B688" s="160"/>
      <c r="D688" s="147" t="s">
        <v>227</v>
      </c>
      <c r="E688" s="161" t="s">
        <v>151</v>
      </c>
      <c r="F688" s="162" t="s">
        <v>243</v>
      </c>
      <c r="H688" s="163">
        <v>239.661</v>
      </c>
      <c r="I688" s="164"/>
      <c r="L688" s="160"/>
      <c r="M688" s="165"/>
      <c r="T688" s="166"/>
      <c r="AT688" s="161" t="s">
        <v>227</v>
      </c>
      <c r="AU688" s="161" t="s">
        <v>81</v>
      </c>
      <c r="AV688" s="14" t="s">
        <v>233</v>
      </c>
      <c r="AW688" s="14" t="s">
        <v>32</v>
      </c>
      <c r="AX688" s="14" t="s">
        <v>71</v>
      </c>
      <c r="AY688" s="161" t="s">
        <v>216</v>
      </c>
    </row>
    <row r="689" spans="2:65" s="12" customFormat="1" ht="11.25">
      <c r="B689" s="146"/>
      <c r="D689" s="147" t="s">
        <v>227</v>
      </c>
      <c r="E689" s="148" t="s">
        <v>19</v>
      </c>
      <c r="F689" s="149" t="s">
        <v>151</v>
      </c>
      <c r="H689" s="150">
        <v>239.661</v>
      </c>
      <c r="I689" s="151"/>
      <c r="L689" s="146"/>
      <c r="M689" s="152"/>
      <c r="T689" s="153"/>
      <c r="AT689" s="148" t="s">
        <v>227</v>
      </c>
      <c r="AU689" s="148" t="s">
        <v>81</v>
      </c>
      <c r="AV689" s="12" t="s">
        <v>81</v>
      </c>
      <c r="AW689" s="12" t="s">
        <v>32</v>
      </c>
      <c r="AX689" s="12" t="s">
        <v>71</v>
      </c>
      <c r="AY689" s="148" t="s">
        <v>216</v>
      </c>
    </row>
    <row r="690" spans="2:65" s="15" customFormat="1" ht="11.25">
      <c r="B690" s="167"/>
      <c r="D690" s="147" t="s">
        <v>227</v>
      </c>
      <c r="E690" s="168" t="s">
        <v>19</v>
      </c>
      <c r="F690" s="169" t="s">
        <v>245</v>
      </c>
      <c r="H690" s="170">
        <v>479.322</v>
      </c>
      <c r="I690" s="171"/>
      <c r="L690" s="167"/>
      <c r="M690" s="172"/>
      <c r="T690" s="173"/>
      <c r="AT690" s="168" t="s">
        <v>227</v>
      </c>
      <c r="AU690" s="168" t="s">
        <v>81</v>
      </c>
      <c r="AV690" s="15" t="s">
        <v>223</v>
      </c>
      <c r="AW690" s="15" t="s">
        <v>32</v>
      </c>
      <c r="AX690" s="15" t="s">
        <v>79</v>
      </c>
      <c r="AY690" s="168" t="s">
        <v>216</v>
      </c>
    </row>
    <row r="691" spans="2:65" s="1" customFormat="1" ht="49.15" customHeight="1">
      <c r="B691" s="33"/>
      <c r="C691" s="174" t="s">
        <v>1255</v>
      </c>
      <c r="D691" s="174" t="s">
        <v>341</v>
      </c>
      <c r="E691" s="175" t="s">
        <v>1256</v>
      </c>
      <c r="F691" s="176" t="s">
        <v>1257</v>
      </c>
      <c r="G691" s="177" t="s">
        <v>221</v>
      </c>
      <c r="H691" s="178">
        <v>279.32499999999999</v>
      </c>
      <c r="I691" s="179"/>
      <c r="J691" s="180">
        <f>ROUND(I691*H691,2)</f>
        <v>0</v>
      </c>
      <c r="K691" s="176" t="s">
        <v>222</v>
      </c>
      <c r="L691" s="181"/>
      <c r="M691" s="182" t="s">
        <v>19</v>
      </c>
      <c r="N691" s="183" t="s">
        <v>42</v>
      </c>
      <c r="P691" s="138">
        <f>O691*H691</f>
        <v>0</v>
      </c>
      <c r="Q691" s="138">
        <v>5.3E-3</v>
      </c>
      <c r="R691" s="138">
        <f>Q691*H691</f>
        <v>1.4804225</v>
      </c>
      <c r="S691" s="138">
        <v>0</v>
      </c>
      <c r="T691" s="139">
        <f>S691*H691</f>
        <v>0</v>
      </c>
      <c r="AR691" s="140" t="s">
        <v>409</v>
      </c>
      <c r="AT691" s="140" t="s">
        <v>341</v>
      </c>
      <c r="AU691" s="140" t="s">
        <v>81</v>
      </c>
      <c r="AY691" s="18" t="s">
        <v>216</v>
      </c>
      <c r="BE691" s="141">
        <f>IF(N691="základní",J691,0)</f>
        <v>0</v>
      </c>
      <c r="BF691" s="141">
        <f>IF(N691="snížená",J691,0)</f>
        <v>0</v>
      </c>
      <c r="BG691" s="141">
        <f>IF(N691="zákl. přenesená",J691,0)</f>
        <v>0</v>
      </c>
      <c r="BH691" s="141">
        <f>IF(N691="sníž. přenesená",J691,0)</f>
        <v>0</v>
      </c>
      <c r="BI691" s="141">
        <f>IF(N691="nulová",J691,0)</f>
        <v>0</v>
      </c>
      <c r="BJ691" s="18" t="s">
        <v>79</v>
      </c>
      <c r="BK691" s="141">
        <f>ROUND(I691*H691,2)</f>
        <v>0</v>
      </c>
      <c r="BL691" s="18" t="s">
        <v>317</v>
      </c>
      <c r="BM691" s="140" t="s">
        <v>1258</v>
      </c>
    </row>
    <row r="692" spans="2:65" s="12" customFormat="1" ht="11.25">
      <c r="B692" s="146"/>
      <c r="D692" s="147" t="s">
        <v>227</v>
      </c>
      <c r="E692" s="148" t="s">
        <v>19</v>
      </c>
      <c r="F692" s="149" t="s">
        <v>1259</v>
      </c>
      <c r="H692" s="150">
        <v>279.32499999999999</v>
      </c>
      <c r="I692" s="151"/>
      <c r="L692" s="146"/>
      <c r="M692" s="152"/>
      <c r="T692" s="153"/>
      <c r="AT692" s="148" t="s">
        <v>227</v>
      </c>
      <c r="AU692" s="148" t="s">
        <v>81</v>
      </c>
      <c r="AV692" s="12" t="s">
        <v>81</v>
      </c>
      <c r="AW692" s="12" t="s">
        <v>32</v>
      </c>
      <c r="AX692" s="12" t="s">
        <v>79</v>
      </c>
      <c r="AY692" s="148" t="s">
        <v>216</v>
      </c>
    </row>
    <row r="693" spans="2:65" s="1" customFormat="1" ht="49.15" customHeight="1">
      <c r="B693" s="33"/>
      <c r="C693" s="174" t="s">
        <v>1260</v>
      </c>
      <c r="D693" s="174" t="s">
        <v>341</v>
      </c>
      <c r="E693" s="175" t="s">
        <v>1261</v>
      </c>
      <c r="F693" s="176" t="s">
        <v>1262</v>
      </c>
      <c r="G693" s="177" t="s">
        <v>221</v>
      </c>
      <c r="H693" s="178">
        <v>279.32499999999999</v>
      </c>
      <c r="I693" s="179"/>
      <c r="J693" s="180">
        <f>ROUND(I693*H693,2)</f>
        <v>0</v>
      </c>
      <c r="K693" s="176" t="s">
        <v>222</v>
      </c>
      <c r="L693" s="181"/>
      <c r="M693" s="182" t="s">
        <v>19</v>
      </c>
      <c r="N693" s="183" t="s">
        <v>42</v>
      </c>
      <c r="P693" s="138">
        <f>O693*H693</f>
        <v>0</v>
      </c>
      <c r="Q693" s="138">
        <v>4.7000000000000002E-3</v>
      </c>
      <c r="R693" s="138">
        <f>Q693*H693</f>
        <v>1.3128275</v>
      </c>
      <c r="S693" s="138">
        <v>0</v>
      </c>
      <c r="T693" s="139">
        <f>S693*H693</f>
        <v>0</v>
      </c>
      <c r="AR693" s="140" t="s">
        <v>409</v>
      </c>
      <c r="AT693" s="140" t="s">
        <v>341</v>
      </c>
      <c r="AU693" s="140" t="s">
        <v>81</v>
      </c>
      <c r="AY693" s="18" t="s">
        <v>216</v>
      </c>
      <c r="BE693" s="141">
        <f>IF(N693="základní",J693,0)</f>
        <v>0</v>
      </c>
      <c r="BF693" s="141">
        <f>IF(N693="snížená",J693,0)</f>
        <v>0</v>
      </c>
      <c r="BG693" s="141">
        <f>IF(N693="zákl. přenesená",J693,0)</f>
        <v>0</v>
      </c>
      <c r="BH693" s="141">
        <f>IF(N693="sníž. přenesená",J693,0)</f>
        <v>0</v>
      </c>
      <c r="BI693" s="141">
        <f>IF(N693="nulová",J693,0)</f>
        <v>0</v>
      </c>
      <c r="BJ693" s="18" t="s">
        <v>79</v>
      </c>
      <c r="BK693" s="141">
        <f>ROUND(I693*H693,2)</f>
        <v>0</v>
      </c>
      <c r="BL693" s="18" t="s">
        <v>317</v>
      </c>
      <c r="BM693" s="140" t="s">
        <v>1263</v>
      </c>
    </row>
    <row r="694" spans="2:65" s="12" customFormat="1" ht="11.25">
      <c r="B694" s="146"/>
      <c r="D694" s="147" t="s">
        <v>227</v>
      </c>
      <c r="E694" s="148" t="s">
        <v>19</v>
      </c>
      <c r="F694" s="149" t="s">
        <v>1259</v>
      </c>
      <c r="H694" s="150">
        <v>279.32499999999999</v>
      </c>
      <c r="I694" s="151"/>
      <c r="L694" s="146"/>
      <c r="M694" s="152"/>
      <c r="T694" s="153"/>
      <c r="AT694" s="148" t="s">
        <v>227</v>
      </c>
      <c r="AU694" s="148" t="s">
        <v>81</v>
      </c>
      <c r="AV694" s="12" t="s">
        <v>81</v>
      </c>
      <c r="AW694" s="12" t="s">
        <v>32</v>
      </c>
      <c r="AX694" s="12" t="s">
        <v>79</v>
      </c>
      <c r="AY694" s="148" t="s">
        <v>216</v>
      </c>
    </row>
    <row r="695" spans="2:65" s="1" customFormat="1" ht="24.2" customHeight="1">
      <c r="B695" s="33"/>
      <c r="C695" s="129" t="s">
        <v>1264</v>
      </c>
      <c r="D695" s="129" t="s">
        <v>218</v>
      </c>
      <c r="E695" s="130" t="s">
        <v>1265</v>
      </c>
      <c r="F695" s="131" t="s">
        <v>1266</v>
      </c>
      <c r="G695" s="132" t="s">
        <v>221</v>
      </c>
      <c r="H695" s="133">
        <v>220.2</v>
      </c>
      <c r="I695" s="134"/>
      <c r="J695" s="135">
        <f>ROUND(I695*H695,2)</f>
        <v>0</v>
      </c>
      <c r="K695" s="131" t="s">
        <v>222</v>
      </c>
      <c r="L695" s="33"/>
      <c r="M695" s="136" t="s">
        <v>19</v>
      </c>
      <c r="N695" s="137" t="s">
        <v>42</v>
      </c>
      <c r="P695" s="138">
        <f>O695*H695</f>
        <v>0</v>
      </c>
      <c r="Q695" s="138">
        <v>4.0000000000000002E-4</v>
      </c>
      <c r="R695" s="138">
        <f>Q695*H695</f>
        <v>8.8080000000000006E-2</v>
      </c>
      <c r="S695" s="138">
        <v>0</v>
      </c>
      <c r="T695" s="139">
        <f>S695*H695</f>
        <v>0</v>
      </c>
      <c r="AR695" s="140" t="s">
        <v>317</v>
      </c>
      <c r="AT695" s="140" t="s">
        <v>218</v>
      </c>
      <c r="AU695" s="140" t="s">
        <v>81</v>
      </c>
      <c r="AY695" s="18" t="s">
        <v>216</v>
      </c>
      <c r="BE695" s="141">
        <f>IF(N695="základní",J695,0)</f>
        <v>0</v>
      </c>
      <c r="BF695" s="141">
        <f>IF(N695="snížená",J695,0)</f>
        <v>0</v>
      </c>
      <c r="BG695" s="141">
        <f>IF(N695="zákl. přenesená",J695,0)</f>
        <v>0</v>
      </c>
      <c r="BH695" s="141">
        <f>IF(N695="sníž. přenesená",J695,0)</f>
        <v>0</v>
      </c>
      <c r="BI695" s="141">
        <f>IF(N695="nulová",J695,0)</f>
        <v>0</v>
      </c>
      <c r="BJ695" s="18" t="s">
        <v>79</v>
      </c>
      <c r="BK695" s="141">
        <f>ROUND(I695*H695,2)</f>
        <v>0</v>
      </c>
      <c r="BL695" s="18" t="s">
        <v>317</v>
      </c>
      <c r="BM695" s="140" t="s">
        <v>1267</v>
      </c>
    </row>
    <row r="696" spans="2:65" s="1" customFormat="1" ht="11.25">
      <c r="B696" s="33"/>
      <c r="D696" s="142" t="s">
        <v>225</v>
      </c>
      <c r="F696" s="143" t="s">
        <v>1268</v>
      </c>
      <c r="I696" s="144"/>
      <c r="L696" s="33"/>
      <c r="M696" s="145"/>
      <c r="T696" s="54"/>
      <c r="AT696" s="18" t="s">
        <v>225</v>
      </c>
      <c r="AU696" s="18" t="s">
        <v>81</v>
      </c>
    </row>
    <row r="697" spans="2:65" s="12" customFormat="1" ht="11.25">
      <c r="B697" s="146"/>
      <c r="D697" s="147" t="s">
        <v>227</v>
      </c>
      <c r="E697" s="148" t="s">
        <v>127</v>
      </c>
      <c r="F697" s="149" t="s">
        <v>1269</v>
      </c>
      <c r="H697" s="150">
        <v>98.42</v>
      </c>
      <c r="I697" s="151"/>
      <c r="L697" s="146"/>
      <c r="M697" s="152"/>
      <c r="T697" s="153"/>
      <c r="AT697" s="148" t="s">
        <v>227</v>
      </c>
      <c r="AU697" s="148" t="s">
        <v>81</v>
      </c>
      <c r="AV697" s="12" t="s">
        <v>81</v>
      </c>
      <c r="AW697" s="12" t="s">
        <v>32</v>
      </c>
      <c r="AX697" s="12" t="s">
        <v>71</v>
      </c>
      <c r="AY697" s="148" t="s">
        <v>216</v>
      </c>
    </row>
    <row r="698" spans="2:65" s="12" customFormat="1" ht="11.25">
      <c r="B698" s="146"/>
      <c r="D698" s="147" t="s">
        <v>227</v>
      </c>
      <c r="E698" s="148" t="s">
        <v>19</v>
      </c>
      <c r="F698" s="149" t="s">
        <v>1270</v>
      </c>
      <c r="H698" s="150">
        <v>11.68</v>
      </c>
      <c r="I698" s="151"/>
      <c r="L698" s="146"/>
      <c r="M698" s="152"/>
      <c r="T698" s="153"/>
      <c r="AT698" s="148" t="s">
        <v>227</v>
      </c>
      <c r="AU698" s="148" t="s">
        <v>81</v>
      </c>
      <c r="AV698" s="12" t="s">
        <v>81</v>
      </c>
      <c r="AW698" s="12" t="s">
        <v>32</v>
      </c>
      <c r="AX698" s="12" t="s">
        <v>71</v>
      </c>
      <c r="AY698" s="148" t="s">
        <v>216</v>
      </c>
    </row>
    <row r="699" spans="2:65" s="14" customFormat="1" ht="11.25">
      <c r="B699" s="160"/>
      <c r="D699" s="147" t="s">
        <v>227</v>
      </c>
      <c r="E699" s="161" t="s">
        <v>154</v>
      </c>
      <c r="F699" s="162" t="s">
        <v>243</v>
      </c>
      <c r="H699" s="163">
        <v>110.1</v>
      </c>
      <c r="I699" s="164"/>
      <c r="L699" s="160"/>
      <c r="M699" s="165"/>
      <c r="T699" s="166"/>
      <c r="AT699" s="161" t="s">
        <v>227</v>
      </c>
      <c r="AU699" s="161" t="s">
        <v>81</v>
      </c>
      <c r="AV699" s="14" t="s">
        <v>233</v>
      </c>
      <c r="AW699" s="14" t="s">
        <v>32</v>
      </c>
      <c r="AX699" s="14" t="s">
        <v>71</v>
      </c>
      <c r="AY699" s="161" t="s">
        <v>216</v>
      </c>
    </row>
    <row r="700" spans="2:65" s="12" customFormat="1" ht="11.25">
      <c r="B700" s="146"/>
      <c r="D700" s="147" t="s">
        <v>227</v>
      </c>
      <c r="E700" s="148" t="s">
        <v>19</v>
      </c>
      <c r="F700" s="149" t="s">
        <v>154</v>
      </c>
      <c r="H700" s="150">
        <v>110.1</v>
      </c>
      <c r="I700" s="151"/>
      <c r="L700" s="146"/>
      <c r="M700" s="152"/>
      <c r="T700" s="153"/>
      <c r="AT700" s="148" t="s">
        <v>227</v>
      </c>
      <c r="AU700" s="148" t="s">
        <v>81</v>
      </c>
      <c r="AV700" s="12" t="s">
        <v>81</v>
      </c>
      <c r="AW700" s="12" t="s">
        <v>32</v>
      </c>
      <c r="AX700" s="12" t="s">
        <v>71</v>
      </c>
      <c r="AY700" s="148" t="s">
        <v>216</v>
      </c>
    </row>
    <row r="701" spans="2:65" s="15" customFormat="1" ht="11.25">
      <c r="B701" s="167"/>
      <c r="D701" s="147" t="s">
        <v>227</v>
      </c>
      <c r="E701" s="168" t="s">
        <v>19</v>
      </c>
      <c r="F701" s="169" t="s">
        <v>245</v>
      </c>
      <c r="H701" s="170">
        <v>220.2</v>
      </c>
      <c r="I701" s="171"/>
      <c r="L701" s="167"/>
      <c r="M701" s="172"/>
      <c r="T701" s="173"/>
      <c r="AT701" s="168" t="s">
        <v>227</v>
      </c>
      <c r="AU701" s="168" t="s">
        <v>81</v>
      </c>
      <c r="AV701" s="15" t="s">
        <v>223</v>
      </c>
      <c r="AW701" s="15" t="s">
        <v>32</v>
      </c>
      <c r="AX701" s="15" t="s">
        <v>79</v>
      </c>
      <c r="AY701" s="168" t="s">
        <v>216</v>
      </c>
    </row>
    <row r="702" spans="2:65" s="1" customFormat="1" ht="49.15" customHeight="1">
      <c r="B702" s="33"/>
      <c r="C702" s="174" t="s">
        <v>1271</v>
      </c>
      <c r="D702" s="174" t="s">
        <v>341</v>
      </c>
      <c r="E702" s="175" t="s">
        <v>1256</v>
      </c>
      <c r="F702" s="176" t="s">
        <v>1257</v>
      </c>
      <c r="G702" s="177" t="s">
        <v>221</v>
      </c>
      <c r="H702" s="178">
        <v>134.43199999999999</v>
      </c>
      <c r="I702" s="179"/>
      <c r="J702" s="180">
        <f>ROUND(I702*H702,2)</f>
        <v>0</v>
      </c>
      <c r="K702" s="176" t="s">
        <v>222</v>
      </c>
      <c r="L702" s="181"/>
      <c r="M702" s="182" t="s">
        <v>19</v>
      </c>
      <c r="N702" s="183" t="s">
        <v>42</v>
      </c>
      <c r="P702" s="138">
        <f>O702*H702</f>
        <v>0</v>
      </c>
      <c r="Q702" s="138">
        <v>5.3E-3</v>
      </c>
      <c r="R702" s="138">
        <f>Q702*H702</f>
        <v>0.71248959999999995</v>
      </c>
      <c r="S702" s="138">
        <v>0</v>
      </c>
      <c r="T702" s="139">
        <f>S702*H702</f>
        <v>0</v>
      </c>
      <c r="AR702" s="140" t="s">
        <v>409</v>
      </c>
      <c r="AT702" s="140" t="s">
        <v>341</v>
      </c>
      <c r="AU702" s="140" t="s">
        <v>81</v>
      </c>
      <c r="AY702" s="18" t="s">
        <v>216</v>
      </c>
      <c r="BE702" s="141">
        <f>IF(N702="základní",J702,0)</f>
        <v>0</v>
      </c>
      <c r="BF702" s="141">
        <f>IF(N702="snížená",J702,0)</f>
        <v>0</v>
      </c>
      <c r="BG702" s="141">
        <f>IF(N702="zákl. přenesená",J702,0)</f>
        <v>0</v>
      </c>
      <c r="BH702" s="141">
        <f>IF(N702="sníž. přenesená",J702,0)</f>
        <v>0</v>
      </c>
      <c r="BI702" s="141">
        <f>IF(N702="nulová",J702,0)</f>
        <v>0</v>
      </c>
      <c r="BJ702" s="18" t="s">
        <v>79</v>
      </c>
      <c r="BK702" s="141">
        <f>ROUND(I702*H702,2)</f>
        <v>0</v>
      </c>
      <c r="BL702" s="18" t="s">
        <v>317</v>
      </c>
      <c r="BM702" s="140" t="s">
        <v>1272</v>
      </c>
    </row>
    <row r="703" spans="2:65" s="12" customFormat="1" ht="11.25">
      <c r="B703" s="146"/>
      <c r="D703" s="147" t="s">
        <v>227</v>
      </c>
      <c r="E703" s="148" t="s">
        <v>19</v>
      </c>
      <c r="F703" s="149" t="s">
        <v>1273</v>
      </c>
      <c r="H703" s="150">
        <v>134.43199999999999</v>
      </c>
      <c r="I703" s="151"/>
      <c r="L703" s="146"/>
      <c r="M703" s="152"/>
      <c r="T703" s="153"/>
      <c r="AT703" s="148" t="s">
        <v>227</v>
      </c>
      <c r="AU703" s="148" t="s">
        <v>81</v>
      </c>
      <c r="AV703" s="12" t="s">
        <v>81</v>
      </c>
      <c r="AW703" s="12" t="s">
        <v>32</v>
      </c>
      <c r="AX703" s="12" t="s">
        <v>79</v>
      </c>
      <c r="AY703" s="148" t="s">
        <v>216</v>
      </c>
    </row>
    <row r="704" spans="2:65" s="1" customFormat="1" ht="49.15" customHeight="1">
      <c r="B704" s="33"/>
      <c r="C704" s="174" t="s">
        <v>1274</v>
      </c>
      <c r="D704" s="174" t="s">
        <v>341</v>
      </c>
      <c r="E704" s="175" t="s">
        <v>1261</v>
      </c>
      <c r="F704" s="176" t="s">
        <v>1262</v>
      </c>
      <c r="G704" s="177" t="s">
        <v>221</v>
      </c>
      <c r="H704" s="178">
        <v>134.43199999999999</v>
      </c>
      <c r="I704" s="179"/>
      <c r="J704" s="180">
        <f>ROUND(I704*H704,2)</f>
        <v>0</v>
      </c>
      <c r="K704" s="176" t="s">
        <v>222</v>
      </c>
      <c r="L704" s="181"/>
      <c r="M704" s="182" t="s">
        <v>19</v>
      </c>
      <c r="N704" s="183" t="s">
        <v>42</v>
      </c>
      <c r="P704" s="138">
        <f>O704*H704</f>
        <v>0</v>
      </c>
      <c r="Q704" s="138">
        <v>4.7000000000000002E-3</v>
      </c>
      <c r="R704" s="138">
        <f>Q704*H704</f>
        <v>0.63183040000000001</v>
      </c>
      <c r="S704" s="138">
        <v>0</v>
      </c>
      <c r="T704" s="139">
        <f>S704*H704</f>
        <v>0</v>
      </c>
      <c r="AR704" s="140" t="s">
        <v>409</v>
      </c>
      <c r="AT704" s="140" t="s">
        <v>341</v>
      </c>
      <c r="AU704" s="140" t="s">
        <v>81</v>
      </c>
      <c r="AY704" s="18" t="s">
        <v>216</v>
      </c>
      <c r="BE704" s="141">
        <f>IF(N704="základní",J704,0)</f>
        <v>0</v>
      </c>
      <c r="BF704" s="141">
        <f>IF(N704="snížená",J704,0)</f>
        <v>0</v>
      </c>
      <c r="BG704" s="141">
        <f>IF(N704="zákl. přenesená",J704,0)</f>
        <v>0</v>
      </c>
      <c r="BH704" s="141">
        <f>IF(N704="sníž. přenesená",J704,0)</f>
        <v>0</v>
      </c>
      <c r="BI704" s="141">
        <f>IF(N704="nulová",J704,0)</f>
        <v>0</v>
      </c>
      <c r="BJ704" s="18" t="s">
        <v>79</v>
      </c>
      <c r="BK704" s="141">
        <f>ROUND(I704*H704,2)</f>
        <v>0</v>
      </c>
      <c r="BL704" s="18" t="s">
        <v>317</v>
      </c>
      <c r="BM704" s="140" t="s">
        <v>1275</v>
      </c>
    </row>
    <row r="705" spans="2:65" s="12" customFormat="1" ht="11.25">
      <c r="B705" s="146"/>
      <c r="D705" s="147" t="s">
        <v>227</v>
      </c>
      <c r="E705" s="148" t="s">
        <v>19</v>
      </c>
      <c r="F705" s="149" t="s">
        <v>1273</v>
      </c>
      <c r="H705" s="150">
        <v>134.43199999999999</v>
      </c>
      <c r="I705" s="151"/>
      <c r="L705" s="146"/>
      <c r="M705" s="152"/>
      <c r="T705" s="153"/>
      <c r="AT705" s="148" t="s">
        <v>227</v>
      </c>
      <c r="AU705" s="148" t="s">
        <v>81</v>
      </c>
      <c r="AV705" s="12" t="s">
        <v>81</v>
      </c>
      <c r="AW705" s="12" t="s">
        <v>32</v>
      </c>
      <c r="AX705" s="12" t="s">
        <v>79</v>
      </c>
      <c r="AY705" s="148" t="s">
        <v>216</v>
      </c>
    </row>
    <row r="706" spans="2:65" s="1" customFormat="1" ht="24.2" customHeight="1">
      <c r="B706" s="33"/>
      <c r="C706" s="129" t="s">
        <v>1276</v>
      </c>
      <c r="D706" s="129" t="s">
        <v>218</v>
      </c>
      <c r="E706" s="130" t="s">
        <v>1277</v>
      </c>
      <c r="F706" s="131" t="s">
        <v>1278</v>
      </c>
      <c r="G706" s="132" t="s">
        <v>221</v>
      </c>
      <c r="H706" s="133">
        <v>118.104</v>
      </c>
      <c r="I706" s="134"/>
      <c r="J706" s="135">
        <f>ROUND(I706*H706,2)</f>
        <v>0</v>
      </c>
      <c r="K706" s="131" t="s">
        <v>222</v>
      </c>
      <c r="L706" s="33"/>
      <c r="M706" s="136" t="s">
        <v>19</v>
      </c>
      <c r="N706" s="137" t="s">
        <v>42</v>
      </c>
      <c r="P706" s="138">
        <f>O706*H706</f>
        <v>0</v>
      </c>
      <c r="Q706" s="138">
        <v>8.0000000000000004E-4</v>
      </c>
      <c r="R706" s="138">
        <f>Q706*H706</f>
        <v>9.4483200000000003E-2</v>
      </c>
      <c r="S706" s="138">
        <v>0</v>
      </c>
      <c r="T706" s="139">
        <f>S706*H706</f>
        <v>0</v>
      </c>
      <c r="AR706" s="140" t="s">
        <v>317</v>
      </c>
      <c r="AT706" s="140" t="s">
        <v>218</v>
      </c>
      <c r="AU706" s="140" t="s">
        <v>81</v>
      </c>
      <c r="AY706" s="18" t="s">
        <v>216</v>
      </c>
      <c r="BE706" s="141">
        <f>IF(N706="základní",J706,0)</f>
        <v>0</v>
      </c>
      <c r="BF706" s="141">
        <f>IF(N706="snížená",J706,0)</f>
        <v>0</v>
      </c>
      <c r="BG706" s="141">
        <f>IF(N706="zákl. přenesená",J706,0)</f>
        <v>0</v>
      </c>
      <c r="BH706" s="141">
        <f>IF(N706="sníž. přenesená",J706,0)</f>
        <v>0</v>
      </c>
      <c r="BI706" s="141">
        <f>IF(N706="nulová",J706,0)</f>
        <v>0</v>
      </c>
      <c r="BJ706" s="18" t="s">
        <v>79</v>
      </c>
      <c r="BK706" s="141">
        <f>ROUND(I706*H706,2)</f>
        <v>0</v>
      </c>
      <c r="BL706" s="18" t="s">
        <v>317</v>
      </c>
      <c r="BM706" s="140" t="s">
        <v>1279</v>
      </c>
    </row>
    <row r="707" spans="2:65" s="1" customFormat="1" ht="11.25">
      <c r="B707" s="33"/>
      <c r="D707" s="142" t="s">
        <v>225</v>
      </c>
      <c r="F707" s="143" t="s">
        <v>1280</v>
      </c>
      <c r="I707" s="144"/>
      <c r="L707" s="33"/>
      <c r="M707" s="145"/>
      <c r="T707" s="54"/>
      <c r="AT707" s="18" t="s">
        <v>225</v>
      </c>
      <c r="AU707" s="18" t="s">
        <v>81</v>
      </c>
    </row>
    <row r="708" spans="2:65" s="12" customFormat="1" ht="11.25">
      <c r="B708" s="146"/>
      <c r="D708" s="147" t="s">
        <v>227</v>
      </c>
      <c r="E708" s="148" t="s">
        <v>19</v>
      </c>
      <c r="F708" s="149" t="s">
        <v>1281</v>
      </c>
      <c r="H708" s="150">
        <v>118.104</v>
      </c>
      <c r="I708" s="151"/>
      <c r="L708" s="146"/>
      <c r="M708" s="152"/>
      <c r="T708" s="153"/>
      <c r="AT708" s="148" t="s">
        <v>227</v>
      </c>
      <c r="AU708" s="148" t="s">
        <v>81</v>
      </c>
      <c r="AV708" s="12" t="s">
        <v>81</v>
      </c>
      <c r="AW708" s="12" t="s">
        <v>32</v>
      </c>
      <c r="AX708" s="12" t="s">
        <v>79</v>
      </c>
      <c r="AY708" s="148" t="s">
        <v>216</v>
      </c>
    </row>
    <row r="709" spans="2:65" s="1" customFormat="1" ht="24.2" customHeight="1">
      <c r="B709" s="33"/>
      <c r="C709" s="129" t="s">
        <v>1282</v>
      </c>
      <c r="D709" s="129" t="s">
        <v>218</v>
      </c>
      <c r="E709" s="130" t="s">
        <v>1283</v>
      </c>
      <c r="F709" s="131" t="s">
        <v>1284</v>
      </c>
      <c r="G709" s="132" t="s">
        <v>368</v>
      </c>
      <c r="H709" s="133">
        <v>26.6</v>
      </c>
      <c r="I709" s="134"/>
      <c r="J709" s="135">
        <f>ROUND(I709*H709,2)</f>
        <v>0</v>
      </c>
      <c r="K709" s="131" t="s">
        <v>222</v>
      </c>
      <c r="L709" s="33"/>
      <c r="M709" s="136" t="s">
        <v>19</v>
      </c>
      <c r="N709" s="137" t="s">
        <v>42</v>
      </c>
      <c r="P709" s="138">
        <f>O709*H709</f>
        <v>0</v>
      </c>
      <c r="Q709" s="138">
        <v>1.6000000000000001E-4</v>
      </c>
      <c r="R709" s="138">
        <f>Q709*H709</f>
        <v>4.2560000000000002E-3</v>
      </c>
      <c r="S709" s="138">
        <v>0</v>
      </c>
      <c r="T709" s="139">
        <f>S709*H709</f>
        <v>0</v>
      </c>
      <c r="AR709" s="140" t="s">
        <v>317</v>
      </c>
      <c r="AT709" s="140" t="s">
        <v>218</v>
      </c>
      <c r="AU709" s="140" t="s">
        <v>81</v>
      </c>
      <c r="AY709" s="18" t="s">
        <v>216</v>
      </c>
      <c r="BE709" s="141">
        <f>IF(N709="základní",J709,0)</f>
        <v>0</v>
      </c>
      <c r="BF709" s="141">
        <f>IF(N709="snížená",J709,0)</f>
        <v>0</v>
      </c>
      <c r="BG709" s="141">
        <f>IF(N709="zákl. přenesená",J709,0)</f>
        <v>0</v>
      </c>
      <c r="BH709" s="141">
        <f>IF(N709="sníž. přenesená",J709,0)</f>
        <v>0</v>
      </c>
      <c r="BI709" s="141">
        <f>IF(N709="nulová",J709,0)</f>
        <v>0</v>
      </c>
      <c r="BJ709" s="18" t="s">
        <v>79</v>
      </c>
      <c r="BK709" s="141">
        <f>ROUND(I709*H709,2)</f>
        <v>0</v>
      </c>
      <c r="BL709" s="18" t="s">
        <v>317</v>
      </c>
      <c r="BM709" s="140" t="s">
        <v>1285</v>
      </c>
    </row>
    <row r="710" spans="2:65" s="1" customFormat="1" ht="11.25">
      <c r="B710" s="33"/>
      <c r="D710" s="142" t="s">
        <v>225</v>
      </c>
      <c r="F710" s="143" t="s">
        <v>1286</v>
      </c>
      <c r="I710" s="144"/>
      <c r="L710" s="33"/>
      <c r="M710" s="145"/>
      <c r="T710" s="54"/>
      <c r="AT710" s="18" t="s">
        <v>225</v>
      </c>
      <c r="AU710" s="18" t="s">
        <v>81</v>
      </c>
    </row>
    <row r="711" spans="2:65" s="12" customFormat="1" ht="11.25">
      <c r="B711" s="146"/>
      <c r="D711" s="147" t="s">
        <v>227</v>
      </c>
      <c r="E711" s="148" t="s">
        <v>19</v>
      </c>
      <c r="F711" s="149" t="s">
        <v>1287</v>
      </c>
      <c r="H711" s="150">
        <v>26.6</v>
      </c>
      <c r="I711" s="151"/>
      <c r="L711" s="146"/>
      <c r="M711" s="152"/>
      <c r="T711" s="153"/>
      <c r="AT711" s="148" t="s">
        <v>227</v>
      </c>
      <c r="AU711" s="148" t="s">
        <v>81</v>
      </c>
      <c r="AV711" s="12" t="s">
        <v>81</v>
      </c>
      <c r="AW711" s="12" t="s">
        <v>32</v>
      </c>
      <c r="AX711" s="12" t="s">
        <v>79</v>
      </c>
      <c r="AY711" s="148" t="s">
        <v>216</v>
      </c>
    </row>
    <row r="712" spans="2:65" s="1" customFormat="1" ht="24.2" customHeight="1">
      <c r="B712" s="33"/>
      <c r="C712" s="129" t="s">
        <v>1288</v>
      </c>
      <c r="D712" s="129" t="s">
        <v>218</v>
      </c>
      <c r="E712" s="130" t="s">
        <v>1289</v>
      </c>
      <c r="F712" s="131" t="s">
        <v>1290</v>
      </c>
      <c r="G712" s="132" t="s">
        <v>221</v>
      </c>
      <c r="H712" s="133">
        <v>192.72</v>
      </c>
      <c r="I712" s="134"/>
      <c r="J712" s="135">
        <f>ROUND(I712*H712,2)</f>
        <v>0</v>
      </c>
      <c r="K712" s="131" t="s">
        <v>19</v>
      </c>
      <c r="L712" s="33"/>
      <c r="M712" s="136" t="s">
        <v>19</v>
      </c>
      <c r="N712" s="137" t="s">
        <v>42</v>
      </c>
      <c r="P712" s="138">
        <f>O712*H712</f>
        <v>0</v>
      </c>
      <c r="Q712" s="138">
        <v>0</v>
      </c>
      <c r="R712" s="138">
        <f>Q712*H712</f>
        <v>0</v>
      </c>
      <c r="S712" s="138">
        <v>0</v>
      </c>
      <c r="T712" s="139">
        <f>S712*H712</f>
        <v>0</v>
      </c>
      <c r="AR712" s="140" t="s">
        <v>317</v>
      </c>
      <c r="AT712" s="140" t="s">
        <v>218</v>
      </c>
      <c r="AU712" s="140" t="s">
        <v>81</v>
      </c>
      <c r="AY712" s="18" t="s">
        <v>216</v>
      </c>
      <c r="BE712" s="141">
        <f>IF(N712="základní",J712,0)</f>
        <v>0</v>
      </c>
      <c r="BF712" s="141">
        <f>IF(N712="snížená",J712,0)</f>
        <v>0</v>
      </c>
      <c r="BG712" s="141">
        <f>IF(N712="zákl. přenesená",J712,0)</f>
        <v>0</v>
      </c>
      <c r="BH712" s="141">
        <f>IF(N712="sníž. přenesená",J712,0)</f>
        <v>0</v>
      </c>
      <c r="BI712" s="141">
        <f>IF(N712="nulová",J712,0)</f>
        <v>0</v>
      </c>
      <c r="BJ712" s="18" t="s">
        <v>79</v>
      </c>
      <c r="BK712" s="141">
        <f>ROUND(I712*H712,2)</f>
        <v>0</v>
      </c>
      <c r="BL712" s="18" t="s">
        <v>317</v>
      </c>
      <c r="BM712" s="140" t="s">
        <v>1291</v>
      </c>
    </row>
    <row r="713" spans="2:65" s="12" customFormat="1" ht="11.25">
      <c r="B713" s="146"/>
      <c r="D713" s="147" t="s">
        <v>227</v>
      </c>
      <c r="E713" s="148" t="s">
        <v>19</v>
      </c>
      <c r="F713" s="149" t="s">
        <v>1292</v>
      </c>
      <c r="H713" s="150">
        <v>38.700000000000003</v>
      </c>
      <c r="I713" s="151"/>
      <c r="L713" s="146"/>
      <c r="M713" s="152"/>
      <c r="T713" s="153"/>
      <c r="AT713" s="148" t="s">
        <v>227</v>
      </c>
      <c r="AU713" s="148" t="s">
        <v>81</v>
      </c>
      <c r="AV713" s="12" t="s">
        <v>81</v>
      </c>
      <c r="AW713" s="12" t="s">
        <v>32</v>
      </c>
      <c r="AX713" s="12" t="s">
        <v>71</v>
      </c>
      <c r="AY713" s="148" t="s">
        <v>216</v>
      </c>
    </row>
    <row r="714" spans="2:65" s="14" customFormat="1" ht="11.25">
      <c r="B714" s="160"/>
      <c r="D714" s="147" t="s">
        <v>227</v>
      </c>
      <c r="E714" s="161" t="s">
        <v>133</v>
      </c>
      <c r="F714" s="162" t="s">
        <v>243</v>
      </c>
      <c r="H714" s="163">
        <v>38.700000000000003</v>
      </c>
      <c r="I714" s="164"/>
      <c r="L714" s="160"/>
      <c r="M714" s="165"/>
      <c r="T714" s="166"/>
      <c r="AT714" s="161" t="s">
        <v>227</v>
      </c>
      <c r="AU714" s="161" t="s">
        <v>81</v>
      </c>
      <c r="AV714" s="14" t="s">
        <v>233</v>
      </c>
      <c r="AW714" s="14" t="s">
        <v>32</v>
      </c>
      <c r="AX714" s="14" t="s">
        <v>71</v>
      </c>
      <c r="AY714" s="161" t="s">
        <v>216</v>
      </c>
    </row>
    <row r="715" spans="2:65" s="12" customFormat="1" ht="11.25">
      <c r="B715" s="146"/>
      <c r="D715" s="147" t="s">
        <v>227</v>
      </c>
      <c r="E715" s="148" t="s">
        <v>19</v>
      </c>
      <c r="F715" s="149" t="s">
        <v>1293</v>
      </c>
      <c r="H715" s="150">
        <v>38.700000000000003</v>
      </c>
      <c r="I715" s="151"/>
      <c r="L715" s="146"/>
      <c r="M715" s="152"/>
      <c r="T715" s="153"/>
      <c r="AT715" s="148" t="s">
        <v>227</v>
      </c>
      <c r="AU715" s="148" t="s">
        <v>81</v>
      </c>
      <c r="AV715" s="12" t="s">
        <v>81</v>
      </c>
      <c r="AW715" s="12" t="s">
        <v>32</v>
      </c>
      <c r="AX715" s="12" t="s">
        <v>71</v>
      </c>
      <c r="AY715" s="148" t="s">
        <v>216</v>
      </c>
    </row>
    <row r="716" spans="2:65" s="14" customFormat="1" ht="11.25">
      <c r="B716" s="160"/>
      <c r="D716" s="147" t="s">
        <v>227</v>
      </c>
      <c r="E716" s="161" t="s">
        <v>19</v>
      </c>
      <c r="F716" s="162" t="s">
        <v>243</v>
      </c>
      <c r="H716" s="163">
        <v>38.700000000000003</v>
      </c>
      <c r="I716" s="164"/>
      <c r="L716" s="160"/>
      <c r="M716" s="165"/>
      <c r="T716" s="166"/>
      <c r="AT716" s="161" t="s">
        <v>227</v>
      </c>
      <c r="AU716" s="161" t="s">
        <v>81</v>
      </c>
      <c r="AV716" s="14" t="s">
        <v>233</v>
      </c>
      <c r="AW716" s="14" t="s">
        <v>32</v>
      </c>
      <c r="AX716" s="14" t="s">
        <v>71</v>
      </c>
      <c r="AY716" s="161" t="s">
        <v>216</v>
      </c>
    </row>
    <row r="717" spans="2:65" s="12" customFormat="1" ht="11.25">
      <c r="B717" s="146"/>
      <c r="D717" s="147" t="s">
        <v>227</v>
      </c>
      <c r="E717" s="148" t="s">
        <v>19</v>
      </c>
      <c r="F717" s="149" t="s">
        <v>1294</v>
      </c>
      <c r="H717" s="150">
        <v>115.32</v>
      </c>
      <c r="I717" s="151"/>
      <c r="L717" s="146"/>
      <c r="M717" s="152"/>
      <c r="T717" s="153"/>
      <c r="AT717" s="148" t="s">
        <v>227</v>
      </c>
      <c r="AU717" s="148" t="s">
        <v>81</v>
      </c>
      <c r="AV717" s="12" t="s">
        <v>81</v>
      </c>
      <c r="AW717" s="12" t="s">
        <v>32</v>
      </c>
      <c r="AX717" s="12" t="s">
        <v>71</v>
      </c>
      <c r="AY717" s="148" t="s">
        <v>216</v>
      </c>
    </row>
    <row r="718" spans="2:65" s="15" customFormat="1" ht="11.25">
      <c r="B718" s="167"/>
      <c r="D718" s="147" t="s">
        <v>227</v>
      </c>
      <c r="E718" s="168" t="s">
        <v>19</v>
      </c>
      <c r="F718" s="169" t="s">
        <v>245</v>
      </c>
      <c r="H718" s="170">
        <v>192.72</v>
      </c>
      <c r="I718" s="171"/>
      <c r="L718" s="167"/>
      <c r="M718" s="172"/>
      <c r="T718" s="173"/>
      <c r="AT718" s="168" t="s">
        <v>227</v>
      </c>
      <c r="AU718" s="168" t="s">
        <v>81</v>
      </c>
      <c r="AV718" s="15" t="s">
        <v>223</v>
      </c>
      <c r="AW718" s="15" t="s">
        <v>32</v>
      </c>
      <c r="AX718" s="15" t="s">
        <v>79</v>
      </c>
      <c r="AY718" s="168" t="s">
        <v>216</v>
      </c>
    </row>
    <row r="719" spans="2:65" s="1" customFormat="1" ht="24.2" customHeight="1">
      <c r="B719" s="33"/>
      <c r="C719" s="129" t="s">
        <v>1295</v>
      </c>
      <c r="D719" s="129" t="s">
        <v>218</v>
      </c>
      <c r="E719" s="130" t="s">
        <v>1296</v>
      </c>
      <c r="F719" s="131" t="s">
        <v>1297</v>
      </c>
      <c r="G719" s="132" t="s">
        <v>221</v>
      </c>
      <c r="H719" s="133">
        <v>98.42</v>
      </c>
      <c r="I719" s="134"/>
      <c r="J719" s="135">
        <f>ROUND(I719*H719,2)</f>
        <v>0</v>
      </c>
      <c r="K719" s="131" t="s">
        <v>222</v>
      </c>
      <c r="L719" s="33"/>
      <c r="M719" s="136" t="s">
        <v>19</v>
      </c>
      <c r="N719" s="137" t="s">
        <v>42</v>
      </c>
      <c r="P719" s="138">
        <f>O719*H719</f>
        <v>0</v>
      </c>
      <c r="Q719" s="138">
        <v>0</v>
      </c>
      <c r="R719" s="138">
        <f>Q719*H719</f>
        <v>0</v>
      </c>
      <c r="S719" s="138">
        <v>0</v>
      </c>
      <c r="T719" s="139">
        <f>S719*H719</f>
        <v>0</v>
      </c>
      <c r="AR719" s="140" t="s">
        <v>317</v>
      </c>
      <c r="AT719" s="140" t="s">
        <v>218</v>
      </c>
      <c r="AU719" s="140" t="s">
        <v>81</v>
      </c>
      <c r="AY719" s="18" t="s">
        <v>216</v>
      </c>
      <c r="BE719" s="141">
        <f>IF(N719="základní",J719,0)</f>
        <v>0</v>
      </c>
      <c r="BF719" s="141">
        <f>IF(N719="snížená",J719,0)</f>
        <v>0</v>
      </c>
      <c r="BG719" s="141">
        <f>IF(N719="zákl. přenesená",J719,0)</f>
        <v>0</v>
      </c>
      <c r="BH719" s="141">
        <f>IF(N719="sníž. přenesená",J719,0)</f>
        <v>0</v>
      </c>
      <c r="BI719" s="141">
        <f>IF(N719="nulová",J719,0)</f>
        <v>0</v>
      </c>
      <c r="BJ719" s="18" t="s">
        <v>79</v>
      </c>
      <c r="BK719" s="141">
        <f>ROUND(I719*H719,2)</f>
        <v>0</v>
      </c>
      <c r="BL719" s="18" t="s">
        <v>317</v>
      </c>
      <c r="BM719" s="140" t="s">
        <v>1298</v>
      </c>
    </row>
    <row r="720" spans="2:65" s="1" customFormat="1" ht="11.25">
      <c r="B720" s="33"/>
      <c r="D720" s="142" t="s">
        <v>225</v>
      </c>
      <c r="F720" s="143" t="s">
        <v>1299</v>
      </c>
      <c r="I720" s="144"/>
      <c r="L720" s="33"/>
      <c r="M720" s="145"/>
      <c r="T720" s="54"/>
      <c r="AT720" s="18" t="s">
        <v>225</v>
      </c>
      <c r="AU720" s="18" t="s">
        <v>81</v>
      </c>
    </row>
    <row r="721" spans="2:65" s="12" customFormat="1" ht="11.25">
      <c r="B721" s="146"/>
      <c r="D721" s="147" t="s">
        <v>227</v>
      </c>
      <c r="E721" s="148" t="s">
        <v>19</v>
      </c>
      <c r="F721" s="149" t="s">
        <v>127</v>
      </c>
      <c r="H721" s="150">
        <v>98.42</v>
      </c>
      <c r="I721" s="151"/>
      <c r="L721" s="146"/>
      <c r="M721" s="152"/>
      <c r="T721" s="153"/>
      <c r="AT721" s="148" t="s">
        <v>227</v>
      </c>
      <c r="AU721" s="148" t="s">
        <v>81</v>
      </c>
      <c r="AV721" s="12" t="s">
        <v>81</v>
      </c>
      <c r="AW721" s="12" t="s">
        <v>32</v>
      </c>
      <c r="AX721" s="12" t="s">
        <v>79</v>
      </c>
      <c r="AY721" s="148" t="s">
        <v>216</v>
      </c>
    </row>
    <row r="722" spans="2:65" s="1" customFormat="1" ht="24.2" customHeight="1">
      <c r="B722" s="33"/>
      <c r="C722" s="174" t="s">
        <v>1300</v>
      </c>
      <c r="D722" s="174" t="s">
        <v>341</v>
      </c>
      <c r="E722" s="175" t="s">
        <v>1301</v>
      </c>
      <c r="F722" s="176" t="s">
        <v>1302</v>
      </c>
      <c r="G722" s="177" t="s">
        <v>221</v>
      </c>
      <c r="H722" s="178">
        <v>118.104</v>
      </c>
      <c r="I722" s="179"/>
      <c r="J722" s="180">
        <f>ROUND(I722*H722,2)</f>
        <v>0</v>
      </c>
      <c r="K722" s="176" t="s">
        <v>222</v>
      </c>
      <c r="L722" s="181"/>
      <c r="M722" s="182" t="s">
        <v>19</v>
      </c>
      <c r="N722" s="183" t="s">
        <v>42</v>
      </c>
      <c r="P722" s="138">
        <f>O722*H722</f>
        <v>0</v>
      </c>
      <c r="Q722" s="138">
        <v>1E-3</v>
      </c>
      <c r="R722" s="138">
        <f>Q722*H722</f>
        <v>0.118104</v>
      </c>
      <c r="S722" s="138">
        <v>0</v>
      </c>
      <c r="T722" s="139">
        <f>S722*H722</f>
        <v>0</v>
      </c>
      <c r="AR722" s="140" t="s">
        <v>409</v>
      </c>
      <c r="AT722" s="140" t="s">
        <v>341</v>
      </c>
      <c r="AU722" s="140" t="s">
        <v>81</v>
      </c>
      <c r="AY722" s="18" t="s">
        <v>216</v>
      </c>
      <c r="BE722" s="141">
        <f>IF(N722="základní",J722,0)</f>
        <v>0</v>
      </c>
      <c r="BF722" s="141">
        <f>IF(N722="snížená",J722,0)</f>
        <v>0</v>
      </c>
      <c r="BG722" s="141">
        <f>IF(N722="zákl. přenesená",J722,0)</f>
        <v>0</v>
      </c>
      <c r="BH722" s="141">
        <f>IF(N722="sníž. přenesená",J722,0)</f>
        <v>0</v>
      </c>
      <c r="BI722" s="141">
        <f>IF(N722="nulová",J722,0)</f>
        <v>0</v>
      </c>
      <c r="BJ722" s="18" t="s">
        <v>79</v>
      </c>
      <c r="BK722" s="141">
        <f>ROUND(I722*H722,2)</f>
        <v>0</v>
      </c>
      <c r="BL722" s="18" t="s">
        <v>317</v>
      </c>
      <c r="BM722" s="140" t="s">
        <v>1303</v>
      </c>
    </row>
    <row r="723" spans="2:65" s="12" customFormat="1" ht="11.25">
      <c r="B723" s="146"/>
      <c r="D723" s="147" t="s">
        <v>227</v>
      </c>
      <c r="E723" s="148" t="s">
        <v>19</v>
      </c>
      <c r="F723" s="149" t="s">
        <v>1281</v>
      </c>
      <c r="H723" s="150">
        <v>118.104</v>
      </c>
      <c r="I723" s="151"/>
      <c r="L723" s="146"/>
      <c r="M723" s="152"/>
      <c r="T723" s="153"/>
      <c r="AT723" s="148" t="s">
        <v>227</v>
      </c>
      <c r="AU723" s="148" t="s">
        <v>81</v>
      </c>
      <c r="AV723" s="12" t="s">
        <v>81</v>
      </c>
      <c r="AW723" s="12" t="s">
        <v>32</v>
      </c>
      <c r="AX723" s="12" t="s">
        <v>79</v>
      </c>
      <c r="AY723" s="148" t="s">
        <v>216</v>
      </c>
    </row>
    <row r="724" spans="2:65" s="1" customFormat="1" ht="37.9" customHeight="1">
      <c r="B724" s="33"/>
      <c r="C724" s="129" t="s">
        <v>1304</v>
      </c>
      <c r="D724" s="129" t="s">
        <v>218</v>
      </c>
      <c r="E724" s="130" t="s">
        <v>1305</v>
      </c>
      <c r="F724" s="131" t="s">
        <v>1306</v>
      </c>
      <c r="G724" s="132" t="s">
        <v>1307</v>
      </c>
      <c r="H724" s="184"/>
      <c r="I724" s="134"/>
      <c r="J724" s="135">
        <f>ROUND(I724*H724,2)</f>
        <v>0</v>
      </c>
      <c r="K724" s="131" t="s">
        <v>222</v>
      </c>
      <c r="L724" s="33"/>
      <c r="M724" s="136" t="s">
        <v>19</v>
      </c>
      <c r="N724" s="137" t="s">
        <v>42</v>
      </c>
      <c r="P724" s="138">
        <f>O724*H724</f>
        <v>0</v>
      </c>
      <c r="Q724" s="138">
        <v>0</v>
      </c>
      <c r="R724" s="138">
        <f>Q724*H724</f>
        <v>0</v>
      </c>
      <c r="S724" s="138">
        <v>0</v>
      </c>
      <c r="T724" s="139">
        <f>S724*H724</f>
        <v>0</v>
      </c>
      <c r="AR724" s="140" t="s">
        <v>317</v>
      </c>
      <c r="AT724" s="140" t="s">
        <v>218</v>
      </c>
      <c r="AU724" s="140" t="s">
        <v>81</v>
      </c>
      <c r="AY724" s="18" t="s">
        <v>216</v>
      </c>
      <c r="BE724" s="141">
        <f>IF(N724="základní",J724,0)</f>
        <v>0</v>
      </c>
      <c r="BF724" s="141">
        <f>IF(N724="snížená",J724,0)</f>
        <v>0</v>
      </c>
      <c r="BG724" s="141">
        <f>IF(N724="zákl. přenesená",J724,0)</f>
        <v>0</v>
      </c>
      <c r="BH724" s="141">
        <f>IF(N724="sníž. přenesená",J724,0)</f>
        <v>0</v>
      </c>
      <c r="BI724" s="141">
        <f>IF(N724="nulová",J724,0)</f>
        <v>0</v>
      </c>
      <c r="BJ724" s="18" t="s">
        <v>79</v>
      </c>
      <c r="BK724" s="141">
        <f>ROUND(I724*H724,2)</f>
        <v>0</v>
      </c>
      <c r="BL724" s="18" t="s">
        <v>317</v>
      </c>
      <c r="BM724" s="140" t="s">
        <v>1308</v>
      </c>
    </row>
    <row r="725" spans="2:65" s="1" customFormat="1" ht="11.25">
      <c r="B725" s="33"/>
      <c r="D725" s="142" t="s">
        <v>225</v>
      </c>
      <c r="F725" s="143" t="s">
        <v>1309</v>
      </c>
      <c r="I725" s="144"/>
      <c r="L725" s="33"/>
      <c r="M725" s="145"/>
      <c r="T725" s="54"/>
      <c r="AT725" s="18" t="s">
        <v>225</v>
      </c>
      <c r="AU725" s="18" t="s">
        <v>81</v>
      </c>
    </row>
    <row r="726" spans="2:65" s="11" customFormat="1" ht="22.9" customHeight="1">
      <c r="B726" s="117"/>
      <c r="D726" s="118" t="s">
        <v>70</v>
      </c>
      <c r="E726" s="127" t="s">
        <v>1310</v>
      </c>
      <c r="F726" s="127" t="s">
        <v>1311</v>
      </c>
      <c r="I726" s="120"/>
      <c r="J726" s="128">
        <f>BK726</f>
        <v>0</v>
      </c>
      <c r="L726" s="117"/>
      <c r="M726" s="122"/>
      <c r="P726" s="123">
        <f>SUM(P727:P736)</f>
        <v>0</v>
      </c>
      <c r="R726" s="123">
        <f>SUM(R727:R736)</f>
        <v>0.63648479999999996</v>
      </c>
      <c r="T726" s="124">
        <f>SUM(T727:T736)</f>
        <v>0</v>
      </c>
      <c r="AR726" s="118" t="s">
        <v>81</v>
      </c>
      <c r="AT726" s="125" t="s">
        <v>70</v>
      </c>
      <c r="AU726" s="125" t="s">
        <v>79</v>
      </c>
      <c r="AY726" s="118" t="s">
        <v>216</v>
      </c>
      <c r="BK726" s="126">
        <f>SUM(BK727:BK736)</f>
        <v>0</v>
      </c>
    </row>
    <row r="727" spans="2:65" s="1" customFormat="1" ht="24.2" customHeight="1">
      <c r="B727" s="33"/>
      <c r="C727" s="129" t="s">
        <v>1312</v>
      </c>
      <c r="D727" s="129" t="s">
        <v>218</v>
      </c>
      <c r="E727" s="130" t="s">
        <v>1313</v>
      </c>
      <c r="F727" s="131" t="s">
        <v>1314</v>
      </c>
      <c r="G727" s="132" t="s">
        <v>221</v>
      </c>
      <c r="H727" s="133">
        <v>76.418999999999997</v>
      </c>
      <c r="I727" s="134"/>
      <c r="J727" s="135">
        <f>ROUND(I727*H727,2)</f>
        <v>0</v>
      </c>
      <c r="K727" s="131" t="s">
        <v>222</v>
      </c>
      <c r="L727" s="33"/>
      <c r="M727" s="136" t="s">
        <v>19</v>
      </c>
      <c r="N727" s="137" t="s">
        <v>42</v>
      </c>
      <c r="P727" s="138">
        <f>O727*H727</f>
        <v>0</v>
      </c>
      <c r="Q727" s="138">
        <v>0</v>
      </c>
      <c r="R727" s="138">
        <f>Q727*H727</f>
        <v>0</v>
      </c>
      <c r="S727" s="138">
        <v>0</v>
      </c>
      <c r="T727" s="139">
        <f>S727*H727</f>
        <v>0</v>
      </c>
      <c r="AR727" s="140" t="s">
        <v>317</v>
      </c>
      <c r="AT727" s="140" t="s">
        <v>218</v>
      </c>
      <c r="AU727" s="140" t="s">
        <v>81</v>
      </c>
      <c r="AY727" s="18" t="s">
        <v>216</v>
      </c>
      <c r="BE727" s="141">
        <f>IF(N727="základní",J727,0)</f>
        <v>0</v>
      </c>
      <c r="BF727" s="141">
        <f>IF(N727="snížená",J727,0)</f>
        <v>0</v>
      </c>
      <c r="BG727" s="141">
        <f>IF(N727="zákl. přenesená",J727,0)</f>
        <v>0</v>
      </c>
      <c r="BH727" s="141">
        <f>IF(N727="sníž. přenesená",J727,0)</f>
        <v>0</v>
      </c>
      <c r="BI727" s="141">
        <f>IF(N727="nulová",J727,0)</f>
        <v>0</v>
      </c>
      <c r="BJ727" s="18" t="s">
        <v>79</v>
      </c>
      <c r="BK727" s="141">
        <f>ROUND(I727*H727,2)</f>
        <v>0</v>
      </c>
      <c r="BL727" s="18" t="s">
        <v>317</v>
      </c>
      <c r="BM727" s="140" t="s">
        <v>1315</v>
      </c>
    </row>
    <row r="728" spans="2:65" s="1" customFormat="1" ht="11.25">
      <c r="B728" s="33"/>
      <c r="D728" s="142" t="s">
        <v>225</v>
      </c>
      <c r="F728" s="143" t="s">
        <v>1316</v>
      </c>
      <c r="I728" s="144"/>
      <c r="L728" s="33"/>
      <c r="M728" s="145"/>
      <c r="T728" s="54"/>
      <c r="AT728" s="18" t="s">
        <v>225</v>
      </c>
      <c r="AU728" s="18" t="s">
        <v>81</v>
      </c>
    </row>
    <row r="729" spans="2:65" s="12" customFormat="1" ht="11.25">
      <c r="B729" s="146"/>
      <c r="D729" s="147" t="s">
        <v>227</v>
      </c>
      <c r="E729" s="148" t="s">
        <v>19</v>
      </c>
      <c r="F729" s="149" t="s">
        <v>139</v>
      </c>
      <c r="H729" s="150">
        <v>76.418999999999997</v>
      </c>
      <c r="I729" s="151"/>
      <c r="L729" s="146"/>
      <c r="M729" s="152"/>
      <c r="T729" s="153"/>
      <c r="AT729" s="148" t="s">
        <v>227</v>
      </c>
      <c r="AU729" s="148" t="s">
        <v>81</v>
      </c>
      <c r="AV729" s="12" t="s">
        <v>81</v>
      </c>
      <c r="AW729" s="12" t="s">
        <v>32</v>
      </c>
      <c r="AX729" s="12" t="s">
        <v>79</v>
      </c>
      <c r="AY729" s="148" t="s">
        <v>216</v>
      </c>
    </row>
    <row r="730" spans="2:65" s="1" customFormat="1" ht="24.2" customHeight="1">
      <c r="B730" s="33"/>
      <c r="C730" s="129" t="s">
        <v>1317</v>
      </c>
      <c r="D730" s="129" t="s">
        <v>218</v>
      </c>
      <c r="E730" s="130" t="s">
        <v>1318</v>
      </c>
      <c r="F730" s="131" t="s">
        <v>1319</v>
      </c>
      <c r="G730" s="132" t="s">
        <v>221</v>
      </c>
      <c r="H730" s="133">
        <v>37.353000000000002</v>
      </c>
      <c r="I730" s="134"/>
      <c r="J730" s="135">
        <f>ROUND(I730*H730,2)</f>
        <v>0</v>
      </c>
      <c r="K730" s="131" t="s">
        <v>222</v>
      </c>
      <c r="L730" s="33"/>
      <c r="M730" s="136" t="s">
        <v>19</v>
      </c>
      <c r="N730" s="137" t="s">
        <v>42</v>
      </c>
      <c r="P730" s="138">
        <f>O730*H730</f>
        <v>0</v>
      </c>
      <c r="Q730" s="138">
        <v>0</v>
      </c>
      <c r="R730" s="138">
        <f>Q730*H730</f>
        <v>0</v>
      </c>
      <c r="S730" s="138">
        <v>0</v>
      </c>
      <c r="T730" s="139">
        <f>S730*H730</f>
        <v>0</v>
      </c>
      <c r="AR730" s="140" t="s">
        <v>317</v>
      </c>
      <c r="AT730" s="140" t="s">
        <v>218</v>
      </c>
      <c r="AU730" s="140" t="s">
        <v>81</v>
      </c>
      <c r="AY730" s="18" t="s">
        <v>216</v>
      </c>
      <c r="BE730" s="141">
        <f>IF(N730="základní",J730,0)</f>
        <v>0</v>
      </c>
      <c r="BF730" s="141">
        <f>IF(N730="snížená",J730,0)</f>
        <v>0</v>
      </c>
      <c r="BG730" s="141">
        <f>IF(N730="zákl. přenesená",J730,0)</f>
        <v>0</v>
      </c>
      <c r="BH730" s="141">
        <f>IF(N730="sníž. přenesená",J730,0)</f>
        <v>0</v>
      </c>
      <c r="BI730" s="141">
        <f>IF(N730="nulová",J730,0)</f>
        <v>0</v>
      </c>
      <c r="BJ730" s="18" t="s">
        <v>79</v>
      </c>
      <c r="BK730" s="141">
        <f>ROUND(I730*H730,2)</f>
        <v>0</v>
      </c>
      <c r="BL730" s="18" t="s">
        <v>317</v>
      </c>
      <c r="BM730" s="140" t="s">
        <v>1320</v>
      </c>
    </row>
    <row r="731" spans="2:65" s="1" customFormat="1" ht="11.25">
      <c r="B731" s="33"/>
      <c r="D731" s="142" t="s">
        <v>225</v>
      </c>
      <c r="F731" s="143" t="s">
        <v>1321</v>
      </c>
      <c r="I731" s="144"/>
      <c r="L731" s="33"/>
      <c r="M731" s="145"/>
      <c r="T731" s="54"/>
      <c r="AT731" s="18" t="s">
        <v>225</v>
      </c>
      <c r="AU731" s="18" t="s">
        <v>81</v>
      </c>
    </row>
    <row r="732" spans="2:65" s="12" customFormat="1" ht="11.25">
      <c r="B732" s="146"/>
      <c r="D732" s="147" t="s">
        <v>227</v>
      </c>
      <c r="E732" s="148" t="s">
        <v>19</v>
      </c>
      <c r="F732" s="149" t="s">
        <v>142</v>
      </c>
      <c r="H732" s="150">
        <v>37.353000000000002</v>
      </c>
      <c r="I732" s="151"/>
      <c r="L732" s="146"/>
      <c r="M732" s="152"/>
      <c r="T732" s="153"/>
      <c r="AT732" s="148" t="s">
        <v>227</v>
      </c>
      <c r="AU732" s="148" t="s">
        <v>81</v>
      </c>
      <c r="AV732" s="12" t="s">
        <v>81</v>
      </c>
      <c r="AW732" s="12" t="s">
        <v>32</v>
      </c>
      <c r="AX732" s="12" t="s">
        <v>79</v>
      </c>
      <c r="AY732" s="148" t="s">
        <v>216</v>
      </c>
    </row>
    <row r="733" spans="2:65" s="1" customFormat="1" ht="49.15" customHeight="1">
      <c r="B733" s="33"/>
      <c r="C733" s="174" t="s">
        <v>1322</v>
      </c>
      <c r="D733" s="174" t="s">
        <v>341</v>
      </c>
      <c r="E733" s="175" t="s">
        <v>1323</v>
      </c>
      <c r="F733" s="176" t="s">
        <v>1324</v>
      </c>
      <c r="G733" s="177" t="s">
        <v>221</v>
      </c>
      <c r="H733" s="178">
        <v>132.601</v>
      </c>
      <c r="I733" s="179"/>
      <c r="J733" s="180">
        <f>ROUND(I733*H733,2)</f>
        <v>0</v>
      </c>
      <c r="K733" s="176" t="s">
        <v>222</v>
      </c>
      <c r="L733" s="181"/>
      <c r="M733" s="182" t="s">
        <v>19</v>
      </c>
      <c r="N733" s="183" t="s">
        <v>42</v>
      </c>
      <c r="P733" s="138">
        <f>O733*H733</f>
        <v>0</v>
      </c>
      <c r="Q733" s="138">
        <v>4.7999999999999996E-3</v>
      </c>
      <c r="R733" s="138">
        <f>Q733*H733</f>
        <v>0.63648479999999996</v>
      </c>
      <c r="S733" s="138">
        <v>0</v>
      </c>
      <c r="T733" s="139">
        <f>S733*H733</f>
        <v>0</v>
      </c>
      <c r="AR733" s="140" t="s">
        <v>409</v>
      </c>
      <c r="AT733" s="140" t="s">
        <v>341</v>
      </c>
      <c r="AU733" s="140" t="s">
        <v>81</v>
      </c>
      <c r="AY733" s="18" t="s">
        <v>216</v>
      </c>
      <c r="BE733" s="141">
        <f>IF(N733="základní",J733,0)</f>
        <v>0</v>
      </c>
      <c r="BF733" s="141">
        <f>IF(N733="snížená",J733,0)</f>
        <v>0</v>
      </c>
      <c r="BG733" s="141">
        <f>IF(N733="zákl. přenesená",J733,0)</f>
        <v>0</v>
      </c>
      <c r="BH733" s="141">
        <f>IF(N733="sníž. přenesená",J733,0)</f>
        <v>0</v>
      </c>
      <c r="BI733" s="141">
        <f>IF(N733="nulová",J733,0)</f>
        <v>0</v>
      </c>
      <c r="BJ733" s="18" t="s">
        <v>79</v>
      </c>
      <c r="BK733" s="141">
        <f>ROUND(I733*H733,2)</f>
        <v>0</v>
      </c>
      <c r="BL733" s="18" t="s">
        <v>317</v>
      </c>
      <c r="BM733" s="140" t="s">
        <v>1325</v>
      </c>
    </row>
    <row r="734" spans="2:65" s="12" customFormat="1" ht="11.25">
      <c r="B734" s="146"/>
      <c r="D734" s="147" t="s">
        <v>227</v>
      </c>
      <c r="E734" s="148" t="s">
        <v>19</v>
      </c>
      <c r="F734" s="149" t="s">
        <v>1326</v>
      </c>
      <c r="H734" s="150">
        <v>132.601</v>
      </c>
      <c r="I734" s="151"/>
      <c r="L734" s="146"/>
      <c r="M734" s="152"/>
      <c r="T734" s="153"/>
      <c r="AT734" s="148" t="s">
        <v>227</v>
      </c>
      <c r="AU734" s="148" t="s">
        <v>81</v>
      </c>
      <c r="AV734" s="12" t="s">
        <v>81</v>
      </c>
      <c r="AW734" s="12" t="s">
        <v>32</v>
      </c>
      <c r="AX734" s="12" t="s">
        <v>79</v>
      </c>
      <c r="AY734" s="148" t="s">
        <v>216</v>
      </c>
    </row>
    <row r="735" spans="2:65" s="1" customFormat="1" ht="33" customHeight="1">
      <c r="B735" s="33"/>
      <c r="C735" s="129" t="s">
        <v>1327</v>
      </c>
      <c r="D735" s="129" t="s">
        <v>218</v>
      </c>
      <c r="E735" s="130" t="s">
        <v>1328</v>
      </c>
      <c r="F735" s="131" t="s">
        <v>1329</v>
      </c>
      <c r="G735" s="132" t="s">
        <v>1307</v>
      </c>
      <c r="H735" s="184"/>
      <c r="I735" s="134"/>
      <c r="J735" s="135">
        <f>ROUND(I735*H735,2)</f>
        <v>0</v>
      </c>
      <c r="K735" s="131" t="s">
        <v>222</v>
      </c>
      <c r="L735" s="33"/>
      <c r="M735" s="136" t="s">
        <v>19</v>
      </c>
      <c r="N735" s="137" t="s">
        <v>42</v>
      </c>
      <c r="P735" s="138">
        <f>O735*H735</f>
        <v>0</v>
      </c>
      <c r="Q735" s="138">
        <v>0</v>
      </c>
      <c r="R735" s="138">
        <f>Q735*H735</f>
        <v>0</v>
      </c>
      <c r="S735" s="138">
        <v>0</v>
      </c>
      <c r="T735" s="139">
        <f>S735*H735</f>
        <v>0</v>
      </c>
      <c r="AR735" s="140" t="s">
        <v>317</v>
      </c>
      <c r="AT735" s="140" t="s">
        <v>218</v>
      </c>
      <c r="AU735" s="140" t="s">
        <v>81</v>
      </c>
      <c r="AY735" s="18" t="s">
        <v>216</v>
      </c>
      <c r="BE735" s="141">
        <f>IF(N735="základní",J735,0)</f>
        <v>0</v>
      </c>
      <c r="BF735" s="141">
        <f>IF(N735="snížená",J735,0)</f>
        <v>0</v>
      </c>
      <c r="BG735" s="141">
        <f>IF(N735="zákl. přenesená",J735,0)</f>
        <v>0</v>
      </c>
      <c r="BH735" s="141">
        <f>IF(N735="sníž. přenesená",J735,0)</f>
        <v>0</v>
      </c>
      <c r="BI735" s="141">
        <f>IF(N735="nulová",J735,0)</f>
        <v>0</v>
      </c>
      <c r="BJ735" s="18" t="s">
        <v>79</v>
      </c>
      <c r="BK735" s="141">
        <f>ROUND(I735*H735,2)</f>
        <v>0</v>
      </c>
      <c r="BL735" s="18" t="s">
        <v>317</v>
      </c>
      <c r="BM735" s="140" t="s">
        <v>1330</v>
      </c>
    </row>
    <row r="736" spans="2:65" s="1" customFormat="1" ht="11.25">
      <c r="B736" s="33"/>
      <c r="D736" s="142" t="s">
        <v>225</v>
      </c>
      <c r="F736" s="143" t="s">
        <v>1331</v>
      </c>
      <c r="I736" s="144"/>
      <c r="L736" s="33"/>
      <c r="M736" s="145"/>
      <c r="T736" s="54"/>
      <c r="AT736" s="18" t="s">
        <v>225</v>
      </c>
      <c r="AU736" s="18" t="s">
        <v>81</v>
      </c>
    </row>
    <row r="737" spans="2:65" s="11" customFormat="1" ht="22.9" customHeight="1">
      <c r="B737" s="117"/>
      <c r="D737" s="118" t="s">
        <v>70</v>
      </c>
      <c r="E737" s="127" t="s">
        <v>1332</v>
      </c>
      <c r="F737" s="127" t="s">
        <v>1333</v>
      </c>
      <c r="I737" s="120"/>
      <c r="J737" s="128">
        <f>BK737</f>
        <v>0</v>
      </c>
      <c r="L737" s="117"/>
      <c r="M737" s="122"/>
      <c r="P737" s="123">
        <f>SUM(P738:P789)</f>
        <v>0</v>
      </c>
      <c r="R737" s="123">
        <f>SUM(R738:R789)</f>
        <v>8.2501900199999998</v>
      </c>
      <c r="T737" s="124">
        <f>SUM(T738:T789)</f>
        <v>0.39201750000000002</v>
      </c>
      <c r="AR737" s="118" t="s">
        <v>81</v>
      </c>
      <c r="AT737" s="125" t="s">
        <v>70</v>
      </c>
      <c r="AU737" s="125" t="s">
        <v>79</v>
      </c>
      <c r="AY737" s="118" t="s">
        <v>216</v>
      </c>
      <c r="BK737" s="126">
        <f>SUM(BK738:BK789)</f>
        <v>0</v>
      </c>
    </row>
    <row r="738" spans="2:65" s="1" customFormat="1" ht="24.2" customHeight="1">
      <c r="B738" s="33"/>
      <c r="C738" s="129" t="s">
        <v>1334</v>
      </c>
      <c r="D738" s="129" t="s">
        <v>218</v>
      </c>
      <c r="E738" s="130" t="s">
        <v>1335</v>
      </c>
      <c r="F738" s="131" t="s">
        <v>1336</v>
      </c>
      <c r="G738" s="132" t="s">
        <v>221</v>
      </c>
      <c r="H738" s="133">
        <v>224.01</v>
      </c>
      <c r="I738" s="134"/>
      <c r="J738" s="135">
        <f>ROUND(I738*H738,2)</f>
        <v>0</v>
      </c>
      <c r="K738" s="131" t="s">
        <v>222</v>
      </c>
      <c r="L738" s="33"/>
      <c r="M738" s="136" t="s">
        <v>19</v>
      </c>
      <c r="N738" s="137" t="s">
        <v>42</v>
      </c>
      <c r="P738" s="138">
        <f>O738*H738</f>
        <v>0</v>
      </c>
      <c r="Q738" s="138">
        <v>0</v>
      </c>
      <c r="R738" s="138">
        <f>Q738*H738</f>
        <v>0</v>
      </c>
      <c r="S738" s="138">
        <v>1.75E-3</v>
      </c>
      <c r="T738" s="139">
        <f>S738*H738</f>
        <v>0.39201750000000002</v>
      </c>
      <c r="AR738" s="140" t="s">
        <v>317</v>
      </c>
      <c r="AT738" s="140" t="s">
        <v>218</v>
      </c>
      <c r="AU738" s="140" t="s">
        <v>81</v>
      </c>
      <c r="AY738" s="18" t="s">
        <v>216</v>
      </c>
      <c r="BE738" s="141">
        <f>IF(N738="základní",J738,0)</f>
        <v>0</v>
      </c>
      <c r="BF738" s="141">
        <f>IF(N738="snížená",J738,0)</f>
        <v>0</v>
      </c>
      <c r="BG738" s="141">
        <f>IF(N738="zákl. přenesená",J738,0)</f>
        <v>0</v>
      </c>
      <c r="BH738" s="141">
        <f>IF(N738="sníž. přenesená",J738,0)</f>
        <v>0</v>
      </c>
      <c r="BI738" s="141">
        <f>IF(N738="nulová",J738,0)</f>
        <v>0</v>
      </c>
      <c r="BJ738" s="18" t="s">
        <v>79</v>
      </c>
      <c r="BK738" s="141">
        <f>ROUND(I738*H738,2)</f>
        <v>0</v>
      </c>
      <c r="BL738" s="18" t="s">
        <v>317</v>
      </c>
      <c r="BM738" s="140" t="s">
        <v>1337</v>
      </c>
    </row>
    <row r="739" spans="2:65" s="1" customFormat="1" ht="11.25">
      <c r="B739" s="33"/>
      <c r="D739" s="142" t="s">
        <v>225</v>
      </c>
      <c r="F739" s="143" t="s">
        <v>1338</v>
      </c>
      <c r="I739" s="144"/>
      <c r="L739" s="33"/>
      <c r="M739" s="145"/>
      <c r="T739" s="54"/>
      <c r="AT739" s="18" t="s">
        <v>225</v>
      </c>
      <c r="AU739" s="18" t="s">
        <v>81</v>
      </c>
    </row>
    <row r="740" spans="2:65" s="12" customFormat="1" ht="11.25">
      <c r="B740" s="146"/>
      <c r="D740" s="147" t="s">
        <v>227</v>
      </c>
      <c r="E740" s="148" t="s">
        <v>19</v>
      </c>
      <c r="F740" s="149" t="s">
        <v>1339</v>
      </c>
      <c r="H740" s="150">
        <v>224.01</v>
      </c>
      <c r="I740" s="151"/>
      <c r="L740" s="146"/>
      <c r="M740" s="152"/>
      <c r="T740" s="153"/>
      <c r="AT740" s="148" t="s">
        <v>227</v>
      </c>
      <c r="AU740" s="148" t="s">
        <v>81</v>
      </c>
      <c r="AV740" s="12" t="s">
        <v>81</v>
      </c>
      <c r="AW740" s="12" t="s">
        <v>32</v>
      </c>
      <c r="AX740" s="12" t="s">
        <v>79</v>
      </c>
      <c r="AY740" s="148" t="s">
        <v>216</v>
      </c>
    </row>
    <row r="741" spans="2:65" s="1" customFormat="1" ht="24.2" customHeight="1">
      <c r="B741" s="33"/>
      <c r="C741" s="129" t="s">
        <v>1340</v>
      </c>
      <c r="D741" s="129" t="s">
        <v>218</v>
      </c>
      <c r="E741" s="130" t="s">
        <v>1341</v>
      </c>
      <c r="F741" s="131" t="s">
        <v>1342</v>
      </c>
      <c r="G741" s="132" t="s">
        <v>221</v>
      </c>
      <c r="H741" s="133">
        <v>190.44800000000001</v>
      </c>
      <c r="I741" s="134"/>
      <c r="J741" s="135">
        <f>ROUND(I741*H741,2)</f>
        <v>0</v>
      </c>
      <c r="K741" s="131" t="s">
        <v>222</v>
      </c>
      <c r="L741" s="33"/>
      <c r="M741" s="136" t="s">
        <v>19</v>
      </c>
      <c r="N741" s="137" t="s">
        <v>42</v>
      </c>
      <c r="P741" s="138">
        <f>O741*H741</f>
        <v>0</v>
      </c>
      <c r="Q741" s="138">
        <v>0</v>
      </c>
      <c r="R741" s="138">
        <f>Q741*H741</f>
        <v>0</v>
      </c>
      <c r="S741" s="138">
        <v>0</v>
      </c>
      <c r="T741" s="139">
        <f>S741*H741</f>
        <v>0</v>
      </c>
      <c r="AR741" s="140" t="s">
        <v>223</v>
      </c>
      <c r="AT741" s="140" t="s">
        <v>218</v>
      </c>
      <c r="AU741" s="140" t="s">
        <v>81</v>
      </c>
      <c r="AY741" s="18" t="s">
        <v>216</v>
      </c>
      <c r="BE741" s="141">
        <f>IF(N741="základní",J741,0)</f>
        <v>0</v>
      </c>
      <c r="BF741" s="141">
        <f>IF(N741="snížená",J741,0)</f>
        <v>0</v>
      </c>
      <c r="BG741" s="141">
        <f>IF(N741="zákl. přenesená",J741,0)</f>
        <v>0</v>
      </c>
      <c r="BH741" s="141">
        <f>IF(N741="sníž. přenesená",J741,0)</f>
        <v>0</v>
      </c>
      <c r="BI741" s="141">
        <f>IF(N741="nulová",J741,0)</f>
        <v>0</v>
      </c>
      <c r="BJ741" s="18" t="s">
        <v>79</v>
      </c>
      <c r="BK741" s="141">
        <f>ROUND(I741*H741,2)</f>
        <v>0</v>
      </c>
      <c r="BL741" s="18" t="s">
        <v>223</v>
      </c>
      <c r="BM741" s="140" t="s">
        <v>1343</v>
      </c>
    </row>
    <row r="742" spans="2:65" s="1" customFormat="1" ht="11.25">
      <c r="B742" s="33"/>
      <c r="D742" s="142" t="s">
        <v>225</v>
      </c>
      <c r="F742" s="143" t="s">
        <v>1344</v>
      </c>
      <c r="I742" s="144"/>
      <c r="L742" s="33"/>
      <c r="M742" s="145"/>
      <c r="T742" s="54"/>
      <c r="AT742" s="18" t="s">
        <v>225</v>
      </c>
      <c r="AU742" s="18" t="s">
        <v>81</v>
      </c>
    </row>
    <row r="743" spans="2:65" s="12" customFormat="1" ht="11.25">
      <c r="B743" s="146"/>
      <c r="D743" s="147" t="s">
        <v>227</v>
      </c>
      <c r="E743" s="148" t="s">
        <v>19</v>
      </c>
      <c r="F743" s="149" t="s">
        <v>1345</v>
      </c>
      <c r="H743" s="150">
        <v>188.25399999999999</v>
      </c>
      <c r="I743" s="151"/>
      <c r="L743" s="146"/>
      <c r="M743" s="152"/>
      <c r="T743" s="153"/>
      <c r="AT743" s="148" t="s">
        <v>227</v>
      </c>
      <c r="AU743" s="148" t="s">
        <v>81</v>
      </c>
      <c r="AV743" s="12" t="s">
        <v>81</v>
      </c>
      <c r="AW743" s="12" t="s">
        <v>32</v>
      </c>
      <c r="AX743" s="12" t="s">
        <v>71</v>
      </c>
      <c r="AY743" s="148" t="s">
        <v>216</v>
      </c>
    </row>
    <row r="744" spans="2:65" s="12" customFormat="1" ht="11.25">
      <c r="B744" s="146"/>
      <c r="D744" s="147" t="s">
        <v>227</v>
      </c>
      <c r="E744" s="148" t="s">
        <v>19</v>
      </c>
      <c r="F744" s="149" t="s">
        <v>119</v>
      </c>
      <c r="H744" s="150">
        <v>2.194</v>
      </c>
      <c r="I744" s="151"/>
      <c r="L744" s="146"/>
      <c r="M744" s="152"/>
      <c r="T744" s="153"/>
      <c r="AT744" s="148" t="s">
        <v>227</v>
      </c>
      <c r="AU744" s="148" t="s">
        <v>81</v>
      </c>
      <c r="AV744" s="12" t="s">
        <v>81</v>
      </c>
      <c r="AW744" s="12" t="s">
        <v>32</v>
      </c>
      <c r="AX744" s="12" t="s">
        <v>71</v>
      </c>
      <c r="AY744" s="148" t="s">
        <v>216</v>
      </c>
    </row>
    <row r="745" spans="2:65" s="15" customFormat="1" ht="11.25">
      <c r="B745" s="167"/>
      <c r="D745" s="147" t="s">
        <v>227</v>
      </c>
      <c r="E745" s="168" t="s">
        <v>19</v>
      </c>
      <c r="F745" s="169" t="s">
        <v>245</v>
      </c>
      <c r="H745" s="170">
        <v>190.44800000000001</v>
      </c>
      <c r="I745" s="171"/>
      <c r="L745" s="167"/>
      <c r="M745" s="172"/>
      <c r="T745" s="173"/>
      <c r="AT745" s="168" t="s">
        <v>227</v>
      </c>
      <c r="AU745" s="168" t="s">
        <v>81</v>
      </c>
      <c r="AV745" s="15" t="s">
        <v>223</v>
      </c>
      <c r="AW745" s="15" t="s">
        <v>32</v>
      </c>
      <c r="AX745" s="15" t="s">
        <v>79</v>
      </c>
      <c r="AY745" s="168" t="s">
        <v>216</v>
      </c>
    </row>
    <row r="746" spans="2:65" s="1" customFormat="1" ht="24.2" customHeight="1">
      <c r="B746" s="33"/>
      <c r="C746" s="174" t="s">
        <v>1346</v>
      </c>
      <c r="D746" s="174" t="s">
        <v>341</v>
      </c>
      <c r="E746" s="175" t="s">
        <v>1347</v>
      </c>
      <c r="F746" s="176" t="s">
        <v>1348</v>
      </c>
      <c r="G746" s="177" t="s">
        <v>221</v>
      </c>
      <c r="H746" s="178">
        <v>199.97</v>
      </c>
      <c r="I746" s="179"/>
      <c r="J746" s="180">
        <f>ROUND(I746*H746,2)</f>
        <v>0</v>
      </c>
      <c r="K746" s="176" t="s">
        <v>222</v>
      </c>
      <c r="L746" s="181"/>
      <c r="M746" s="182" t="s">
        <v>19</v>
      </c>
      <c r="N746" s="183" t="s">
        <v>42</v>
      </c>
      <c r="P746" s="138">
        <f>O746*H746</f>
        <v>0</v>
      </c>
      <c r="Q746" s="138">
        <v>6.4999999999999997E-4</v>
      </c>
      <c r="R746" s="138">
        <f>Q746*H746</f>
        <v>0.1299805</v>
      </c>
      <c r="S746" s="138">
        <v>0</v>
      </c>
      <c r="T746" s="139">
        <f>S746*H746</f>
        <v>0</v>
      </c>
      <c r="AR746" s="140" t="s">
        <v>268</v>
      </c>
      <c r="AT746" s="140" t="s">
        <v>341</v>
      </c>
      <c r="AU746" s="140" t="s">
        <v>81</v>
      </c>
      <c r="AY746" s="18" t="s">
        <v>216</v>
      </c>
      <c r="BE746" s="141">
        <f>IF(N746="základní",J746,0)</f>
        <v>0</v>
      </c>
      <c r="BF746" s="141">
        <f>IF(N746="snížená",J746,0)</f>
        <v>0</v>
      </c>
      <c r="BG746" s="141">
        <f>IF(N746="zákl. přenesená",J746,0)</f>
        <v>0</v>
      </c>
      <c r="BH746" s="141">
        <f>IF(N746="sníž. přenesená",J746,0)</f>
        <v>0</v>
      </c>
      <c r="BI746" s="141">
        <f>IF(N746="nulová",J746,0)</f>
        <v>0</v>
      </c>
      <c r="BJ746" s="18" t="s">
        <v>79</v>
      </c>
      <c r="BK746" s="141">
        <f>ROUND(I746*H746,2)</f>
        <v>0</v>
      </c>
      <c r="BL746" s="18" t="s">
        <v>223</v>
      </c>
      <c r="BM746" s="140" t="s">
        <v>1349</v>
      </c>
    </row>
    <row r="747" spans="2:65" s="12" customFormat="1" ht="11.25">
      <c r="B747" s="146"/>
      <c r="D747" s="147" t="s">
        <v>227</v>
      </c>
      <c r="E747" s="148" t="s">
        <v>19</v>
      </c>
      <c r="F747" s="149" t="s">
        <v>1350</v>
      </c>
      <c r="H747" s="150">
        <v>199.97</v>
      </c>
      <c r="I747" s="151"/>
      <c r="L747" s="146"/>
      <c r="M747" s="152"/>
      <c r="T747" s="153"/>
      <c r="AT747" s="148" t="s">
        <v>227</v>
      </c>
      <c r="AU747" s="148" t="s">
        <v>81</v>
      </c>
      <c r="AV747" s="12" t="s">
        <v>81</v>
      </c>
      <c r="AW747" s="12" t="s">
        <v>32</v>
      </c>
      <c r="AX747" s="12" t="s">
        <v>79</v>
      </c>
      <c r="AY747" s="148" t="s">
        <v>216</v>
      </c>
    </row>
    <row r="748" spans="2:65" s="1" customFormat="1" ht="24.2" customHeight="1">
      <c r="B748" s="33"/>
      <c r="C748" s="129" t="s">
        <v>1351</v>
      </c>
      <c r="D748" s="129" t="s">
        <v>218</v>
      </c>
      <c r="E748" s="130" t="s">
        <v>1352</v>
      </c>
      <c r="F748" s="131" t="s">
        <v>1353</v>
      </c>
      <c r="G748" s="132" t="s">
        <v>221</v>
      </c>
      <c r="H748" s="133">
        <v>457.71100000000001</v>
      </c>
      <c r="I748" s="134"/>
      <c r="J748" s="135">
        <f>ROUND(I748*H748,2)</f>
        <v>0</v>
      </c>
      <c r="K748" s="131" t="s">
        <v>222</v>
      </c>
      <c r="L748" s="33"/>
      <c r="M748" s="136" t="s">
        <v>19</v>
      </c>
      <c r="N748" s="137" t="s">
        <v>42</v>
      </c>
      <c r="P748" s="138">
        <f>O748*H748</f>
        <v>0</v>
      </c>
      <c r="Q748" s="138">
        <v>0</v>
      </c>
      <c r="R748" s="138">
        <f>Q748*H748</f>
        <v>0</v>
      </c>
      <c r="S748" s="138">
        <v>0</v>
      </c>
      <c r="T748" s="139">
        <f>S748*H748</f>
        <v>0</v>
      </c>
      <c r="AR748" s="140" t="s">
        <v>317</v>
      </c>
      <c r="AT748" s="140" t="s">
        <v>218</v>
      </c>
      <c r="AU748" s="140" t="s">
        <v>81</v>
      </c>
      <c r="AY748" s="18" t="s">
        <v>216</v>
      </c>
      <c r="BE748" s="141">
        <f>IF(N748="základní",J748,0)</f>
        <v>0</v>
      </c>
      <c r="BF748" s="141">
        <f>IF(N748="snížená",J748,0)</f>
        <v>0</v>
      </c>
      <c r="BG748" s="141">
        <f>IF(N748="zákl. přenesená",J748,0)</f>
        <v>0</v>
      </c>
      <c r="BH748" s="141">
        <f>IF(N748="sníž. přenesená",J748,0)</f>
        <v>0</v>
      </c>
      <c r="BI748" s="141">
        <f>IF(N748="nulová",J748,0)</f>
        <v>0</v>
      </c>
      <c r="BJ748" s="18" t="s">
        <v>79</v>
      </c>
      <c r="BK748" s="141">
        <f>ROUND(I748*H748,2)</f>
        <v>0</v>
      </c>
      <c r="BL748" s="18" t="s">
        <v>317</v>
      </c>
      <c r="BM748" s="140" t="s">
        <v>1354</v>
      </c>
    </row>
    <row r="749" spans="2:65" s="1" customFormat="1" ht="11.25">
      <c r="B749" s="33"/>
      <c r="D749" s="142" t="s">
        <v>225</v>
      </c>
      <c r="F749" s="143" t="s">
        <v>1355</v>
      </c>
      <c r="I749" s="144"/>
      <c r="L749" s="33"/>
      <c r="M749" s="145"/>
      <c r="T749" s="54"/>
      <c r="AT749" s="18" t="s">
        <v>225</v>
      </c>
      <c r="AU749" s="18" t="s">
        <v>81</v>
      </c>
    </row>
    <row r="750" spans="2:65" s="12" customFormat="1" ht="11.25">
      <c r="B750" s="146"/>
      <c r="D750" s="147" t="s">
        <v>227</v>
      </c>
      <c r="E750" s="148" t="s">
        <v>19</v>
      </c>
      <c r="F750" s="149" t="s">
        <v>103</v>
      </c>
      <c r="H750" s="150">
        <v>213.51</v>
      </c>
      <c r="I750" s="151"/>
      <c r="L750" s="146"/>
      <c r="M750" s="152"/>
      <c r="T750" s="153"/>
      <c r="AT750" s="148" t="s">
        <v>227</v>
      </c>
      <c r="AU750" s="148" t="s">
        <v>81</v>
      </c>
      <c r="AV750" s="12" t="s">
        <v>81</v>
      </c>
      <c r="AW750" s="12" t="s">
        <v>32</v>
      </c>
      <c r="AX750" s="12" t="s">
        <v>71</v>
      </c>
      <c r="AY750" s="148" t="s">
        <v>216</v>
      </c>
    </row>
    <row r="751" spans="2:65" s="12" customFormat="1" ht="11.25">
      <c r="B751" s="146"/>
      <c r="D751" s="147" t="s">
        <v>227</v>
      </c>
      <c r="E751" s="148" t="s">
        <v>19</v>
      </c>
      <c r="F751" s="149" t="s">
        <v>113</v>
      </c>
      <c r="H751" s="150">
        <v>242.00700000000001</v>
      </c>
      <c r="I751" s="151"/>
      <c r="L751" s="146"/>
      <c r="M751" s="152"/>
      <c r="T751" s="153"/>
      <c r="AT751" s="148" t="s">
        <v>227</v>
      </c>
      <c r="AU751" s="148" t="s">
        <v>81</v>
      </c>
      <c r="AV751" s="12" t="s">
        <v>81</v>
      </c>
      <c r="AW751" s="12" t="s">
        <v>32</v>
      </c>
      <c r="AX751" s="12" t="s">
        <v>71</v>
      </c>
      <c r="AY751" s="148" t="s">
        <v>216</v>
      </c>
    </row>
    <row r="752" spans="2:65" s="12" customFormat="1" ht="11.25">
      <c r="B752" s="146"/>
      <c r="D752" s="147" t="s">
        <v>227</v>
      </c>
      <c r="E752" s="148" t="s">
        <v>19</v>
      </c>
      <c r="F752" s="149" t="s">
        <v>119</v>
      </c>
      <c r="H752" s="150">
        <v>2.194</v>
      </c>
      <c r="I752" s="151"/>
      <c r="L752" s="146"/>
      <c r="M752" s="152"/>
      <c r="T752" s="153"/>
      <c r="AT752" s="148" t="s">
        <v>227</v>
      </c>
      <c r="AU752" s="148" t="s">
        <v>81</v>
      </c>
      <c r="AV752" s="12" t="s">
        <v>81</v>
      </c>
      <c r="AW752" s="12" t="s">
        <v>32</v>
      </c>
      <c r="AX752" s="12" t="s">
        <v>71</v>
      </c>
      <c r="AY752" s="148" t="s">
        <v>216</v>
      </c>
    </row>
    <row r="753" spans="2:65" s="15" customFormat="1" ht="11.25">
      <c r="B753" s="167"/>
      <c r="D753" s="147" t="s">
        <v>227</v>
      </c>
      <c r="E753" s="168" t="s">
        <v>19</v>
      </c>
      <c r="F753" s="169" t="s">
        <v>245</v>
      </c>
      <c r="H753" s="170">
        <v>457.71100000000001</v>
      </c>
      <c r="I753" s="171"/>
      <c r="L753" s="167"/>
      <c r="M753" s="172"/>
      <c r="T753" s="173"/>
      <c r="AT753" s="168" t="s">
        <v>227</v>
      </c>
      <c r="AU753" s="168" t="s">
        <v>81</v>
      </c>
      <c r="AV753" s="15" t="s">
        <v>223</v>
      </c>
      <c r="AW753" s="15" t="s">
        <v>32</v>
      </c>
      <c r="AX753" s="15" t="s">
        <v>79</v>
      </c>
      <c r="AY753" s="168" t="s">
        <v>216</v>
      </c>
    </row>
    <row r="754" spans="2:65" s="1" customFormat="1" ht="24.2" customHeight="1">
      <c r="B754" s="33"/>
      <c r="C754" s="174" t="s">
        <v>1356</v>
      </c>
      <c r="D754" s="174" t="s">
        <v>341</v>
      </c>
      <c r="E754" s="175" t="s">
        <v>1357</v>
      </c>
      <c r="F754" s="176" t="s">
        <v>1358</v>
      </c>
      <c r="G754" s="177" t="s">
        <v>221</v>
      </c>
      <c r="H754" s="178">
        <v>448.37099999999998</v>
      </c>
      <c r="I754" s="179"/>
      <c r="J754" s="180">
        <f>ROUND(I754*H754,2)</f>
        <v>0</v>
      </c>
      <c r="K754" s="176" t="s">
        <v>222</v>
      </c>
      <c r="L754" s="181"/>
      <c r="M754" s="182" t="s">
        <v>19</v>
      </c>
      <c r="N754" s="183" t="s">
        <v>42</v>
      </c>
      <c r="P754" s="138">
        <f>O754*H754</f>
        <v>0</v>
      </c>
      <c r="Q754" s="138">
        <v>1.8E-3</v>
      </c>
      <c r="R754" s="138">
        <f>Q754*H754</f>
        <v>0.80706779999999989</v>
      </c>
      <c r="S754" s="138">
        <v>0</v>
      </c>
      <c r="T754" s="139">
        <f>S754*H754</f>
        <v>0</v>
      </c>
      <c r="AR754" s="140" t="s">
        <v>409</v>
      </c>
      <c r="AT754" s="140" t="s">
        <v>341</v>
      </c>
      <c r="AU754" s="140" t="s">
        <v>81</v>
      </c>
      <c r="AY754" s="18" t="s">
        <v>216</v>
      </c>
      <c r="BE754" s="141">
        <f>IF(N754="základní",J754,0)</f>
        <v>0</v>
      </c>
      <c r="BF754" s="141">
        <f>IF(N754="snížená",J754,0)</f>
        <v>0</v>
      </c>
      <c r="BG754" s="141">
        <f>IF(N754="zákl. přenesená",J754,0)</f>
        <v>0</v>
      </c>
      <c r="BH754" s="141">
        <f>IF(N754="sníž. přenesená",J754,0)</f>
        <v>0</v>
      </c>
      <c r="BI754" s="141">
        <f>IF(N754="nulová",J754,0)</f>
        <v>0</v>
      </c>
      <c r="BJ754" s="18" t="s">
        <v>79</v>
      </c>
      <c r="BK754" s="141">
        <f>ROUND(I754*H754,2)</f>
        <v>0</v>
      </c>
      <c r="BL754" s="18" t="s">
        <v>317</v>
      </c>
      <c r="BM754" s="140" t="s">
        <v>1359</v>
      </c>
    </row>
    <row r="755" spans="2:65" s="12" customFormat="1" ht="11.25">
      <c r="B755" s="146"/>
      <c r="D755" s="147" t="s">
        <v>227</v>
      </c>
      <c r="E755" s="148" t="s">
        <v>19</v>
      </c>
      <c r="F755" s="149" t="s">
        <v>1360</v>
      </c>
      <c r="H755" s="150">
        <v>448.37099999999998</v>
      </c>
      <c r="I755" s="151"/>
      <c r="L755" s="146"/>
      <c r="M755" s="152"/>
      <c r="T755" s="153"/>
      <c r="AT755" s="148" t="s">
        <v>227</v>
      </c>
      <c r="AU755" s="148" t="s">
        <v>81</v>
      </c>
      <c r="AV755" s="12" t="s">
        <v>81</v>
      </c>
      <c r="AW755" s="12" t="s">
        <v>32</v>
      </c>
      <c r="AX755" s="12" t="s">
        <v>79</v>
      </c>
      <c r="AY755" s="148" t="s">
        <v>216</v>
      </c>
    </row>
    <row r="756" spans="2:65" s="1" customFormat="1" ht="24.2" customHeight="1">
      <c r="B756" s="33"/>
      <c r="C756" s="174" t="s">
        <v>1361</v>
      </c>
      <c r="D756" s="174" t="s">
        <v>341</v>
      </c>
      <c r="E756" s="175" t="s">
        <v>1362</v>
      </c>
      <c r="F756" s="176" t="s">
        <v>1363</v>
      </c>
      <c r="G756" s="177" t="s">
        <v>221</v>
      </c>
      <c r="H756" s="178">
        <v>258.714</v>
      </c>
      <c r="I756" s="179"/>
      <c r="J756" s="180">
        <f>ROUND(I756*H756,2)</f>
        <v>0</v>
      </c>
      <c r="K756" s="176" t="s">
        <v>222</v>
      </c>
      <c r="L756" s="181"/>
      <c r="M756" s="182" t="s">
        <v>19</v>
      </c>
      <c r="N756" s="183" t="s">
        <v>42</v>
      </c>
      <c r="P756" s="138">
        <f>O756*H756</f>
        <v>0</v>
      </c>
      <c r="Q756" s="138">
        <v>1.5E-3</v>
      </c>
      <c r="R756" s="138">
        <f>Q756*H756</f>
        <v>0.388071</v>
      </c>
      <c r="S756" s="138">
        <v>0</v>
      </c>
      <c r="T756" s="139">
        <f>S756*H756</f>
        <v>0</v>
      </c>
      <c r="AR756" s="140" t="s">
        <v>409</v>
      </c>
      <c r="AT756" s="140" t="s">
        <v>341</v>
      </c>
      <c r="AU756" s="140" t="s">
        <v>81</v>
      </c>
      <c r="AY756" s="18" t="s">
        <v>216</v>
      </c>
      <c r="BE756" s="141">
        <f>IF(N756="základní",J756,0)</f>
        <v>0</v>
      </c>
      <c r="BF756" s="141">
        <f>IF(N756="snížená",J756,0)</f>
        <v>0</v>
      </c>
      <c r="BG756" s="141">
        <f>IF(N756="zákl. přenesená",J756,0)</f>
        <v>0</v>
      </c>
      <c r="BH756" s="141">
        <f>IF(N756="sníž. přenesená",J756,0)</f>
        <v>0</v>
      </c>
      <c r="BI756" s="141">
        <f>IF(N756="nulová",J756,0)</f>
        <v>0</v>
      </c>
      <c r="BJ756" s="18" t="s">
        <v>79</v>
      </c>
      <c r="BK756" s="141">
        <f>ROUND(I756*H756,2)</f>
        <v>0</v>
      </c>
      <c r="BL756" s="18" t="s">
        <v>317</v>
      </c>
      <c r="BM756" s="140" t="s">
        <v>1364</v>
      </c>
    </row>
    <row r="757" spans="2:65" s="12" customFormat="1" ht="11.25">
      <c r="B757" s="146"/>
      <c r="D757" s="147" t="s">
        <v>227</v>
      </c>
      <c r="E757" s="148" t="s">
        <v>19</v>
      </c>
      <c r="F757" s="149" t="s">
        <v>1365</v>
      </c>
      <c r="H757" s="150">
        <v>254.107</v>
      </c>
      <c r="I757" s="151"/>
      <c r="L757" s="146"/>
      <c r="M757" s="152"/>
      <c r="T757" s="153"/>
      <c r="AT757" s="148" t="s">
        <v>227</v>
      </c>
      <c r="AU757" s="148" t="s">
        <v>81</v>
      </c>
      <c r="AV757" s="12" t="s">
        <v>81</v>
      </c>
      <c r="AW757" s="12" t="s">
        <v>32</v>
      </c>
      <c r="AX757" s="12" t="s">
        <v>71</v>
      </c>
      <c r="AY757" s="148" t="s">
        <v>216</v>
      </c>
    </row>
    <row r="758" spans="2:65" s="12" customFormat="1" ht="11.25">
      <c r="B758" s="146"/>
      <c r="D758" s="147" t="s">
        <v>227</v>
      </c>
      <c r="E758" s="148" t="s">
        <v>19</v>
      </c>
      <c r="F758" s="149" t="s">
        <v>1366</v>
      </c>
      <c r="H758" s="150">
        <v>4.6070000000000002</v>
      </c>
      <c r="I758" s="151"/>
      <c r="L758" s="146"/>
      <c r="M758" s="152"/>
      <c r="T758" s="153"/>
      <c r="AT758" s="148" t="s">
        <v>227</v>
      </c>
      <c r="AU758" s="148" t="s">
        <v>81</v>
      </c>
      <c r="AV758" s="12" t="s">
        <v>81</v>
      </c>
      <c r="AW758" s="12" t="s">
        <v>32</v>
      </c>
      <c r="AX758" s="12" t="s">
        <v>71</v>
      </c>
      <c r="AY758" s="148" t="s">
        <v>216</v>
      </c>
    </row>
    <row r="759" spans="2:65" s="15" customFormat="1" ht="11.25">
      <c r="B759" s="167"/>
      <c r="D759" s="147" t="s">
        <v>227</v>
      </c>
      <c r="E759" s="168" t="s">
        <v>19</v>
      </c>
      <c r="F759" s="169" t="s">
        <v>245</v>
      </c>
      <c r="H759" s="170">
        <v>258.714</v>
      </c>
      <c r="I759" s="171"/>
      <c r="L759" s="167"/>
      <c r="M759" s="172"/>
      <c r="T759" s="173"/>
      <c r="AT759" s="168" t="s">
        <v>227</v>
      </c>
      <c r="AU759" s="168" t="s">
        <v>81</v>
      </c>
      <c r="AV759" s="15" t="s">
        <v>223</v>
      </c>
      <c r="AW759" s="15" t="s">
        <v>32</v>
      </c>
      <c r="AX759" s="15" t="s">
        <v>79</v>
      </c>
      <c r="AY759" s="168" t="s">
        <v>216</v>
      </c>
    </row>
    <row r="760" spans="2:65" s="1" customFormat="1" ht="24.2" customHeight="1">
      <c r="B760" s="33"/>
      <c r="C760" s="174" t="s">
        <v>1367</v>
      </c>
      <c r="D760" s="174" t="s">
        <v>341</v>
      </c>
      <c r="E760" s="175" t="s">
        <v>1368</v>
      </c>
      <c r="F760" s="176" t="s">
        <v>1369</v>
      </c>
      <c r="G760" s="177" t="s">
        <v>221</v>
      </c>
      <c r="H760" s="178">
        <v>254.107</v>
      </c>
      <c r="I760" s="179"/>
      <c r="J760" s="180">
        <f>ROUND(I760*H760,2)</f>
        <v>0</v>
      </c>
      <c r="K760" s="176" t="s">
        <v>222</v>
      </c>
      <c r="L760" s="181"/>
      <c r="M760" s="182" t="s">
        <v>19</v>
      </c>
      <c r="N760" s="183" t="s">
        <v>42</v>
      </c>
      <c r="P760" s="138">
        <f>O760*H760</f>
        <v>0</v>
      </c>
      <c r="Q760" s="138">
        <v>1.1999999999999999E-3</v>
      </c>
      <c r="R760" s="138">
        <f>Q760*H760</f>
        <v>0.30492839999999999</v>
      </c>
      <c r="S760" s="138">
        <v>0</v>
      </c>
      <c r="T760" s="139">
        <f>S760*H760</f>
        <v>0</v>
      </c>
      <c r="AR760" s="140" t="s">
        <v>409</v>
      </c>
      <c r="AT760" s="140" t="s">
        <v>341</v>
      </c>
      <c r="AU760" s="140" t="s">
        <v>81</v>
      </c>
      <c r="AY760" s="18" t="s">
        <v>216</v>
      </c>
      <c r="BE760" s="141">
        <f>IF(N760="základní",J760,0)</f>
        <v>0</v>
      </c>
      <c r="BF760" s="141">
        <f>IF(N760="snížená",J760,0)</f>
        <v>0</v>
      </c>
      <c r="BG760" s="141">
        <f>IF(N760="zákl. přenesená",J760,0)</f>
        <v>0</v>
      </c>
      <c r="BH760" s="141">
        <f>IF(N760="sníž. přenesená",J760,0)</f>
        <v>0</v>
      </c>
      <c r="BI760" s="141">
        <f>IF(N760="nulová",J760,0)</f>
        <v>0</v>
      </c>
      <c r="BJ760" s="18" t="s">
        <v>79</v>
      </c>
      <c r="BK760" s="141">
        <f>ROUND(I760*H760,2)</f>
        <v>0</v>
      </c>
      <c r="BL760" s="18" t="s">
        <v>317</v>
      </c>
      <c r="BM760" s="140" t="s">
        <v>1370</v>
      </c>
    </row>
    <row r="761" spans="2:65" s="12" customFormat="1" ht="11.25">
      <c r="B761" s="146"/>
      <c r="D761" s="147" t="s">
        <v>227</v>
      </c>
      <c r="E761" s="148" t="s">
        <v>19</v>
      </c>
      <c r="F761" s="149" t="s">
        <v>1365</v>
      </c>
      <c r="H761" s="150">
        <v>254.107</v>
      </c>
      <c r="I761" s="151"/>
      <c r="L761" s="146"/>
      <c r="M761" s="152"/>
      <c r="T761" s="153"/>
      <c r="AT761" s="148" t="s">
        <v>227</v>
      </c>
      <c r="AU761" s="148" t="s">
        <v>81</v>
      </c>
      <c r="AV761" s="12" t="s">
        <v>81</v>
      </c>
      <c r="AW761" s="12" t="s">
        <v>32</v>
      </c>
      <c r="AX761" s="12" t="s">
        <v>79</v>
      </c>
      <c r="AY761" s="148" t="s">
        <v>216</v>
      </c>
    </row>
    <row r="762" spans="2:65" s="1" customFormat="1" ht="24.2" customHeight="1">
      <c r="B762" s="33"/>
      <c r="C762" s="129" t="s">
        <v>1371</v>
      </c>
      <c r="D762" s="129" t="s">
        <v>218</v>
      </c>
      <c r="E762" s="130" t="s">
        <v>1372</v>
      </c>
      <c r="F762" s="131" t="s">
        <v>1373</v>
      </c>
      <c r="G762" s="132" t="s">
        <v>236</v>
      </c>
      <c r="H762" s="133">
        <v>51.064</v>
      </c>
      <c r="I762" s="134"/>
      <c r="J762" s="135">
        <f>ROUND(I762*H762,2)</f>
        <v>0</v>
      </c>
      <c r="K762" s="131" t="s">
        <v>222</v>
      </c>
      <c r="L762" s="33"/>
      <c r="M762" s="136" t="s">
        <v>19</v>
      </c>
      <c r="N762" s="137" t="s">
        <v>42</v>
      </c>
      <c r="P762" s="138">
        <f>O762*H762</f>
        <v>0</v>
      </c>
      <c r="Q762" s="138">
        <v>0.06</v>
      </c>
      <c r="R762" s="138">
        <f>Q762*H762</f>
        <v>3.0638399999999999</v>
      </c>
      <c r="S762" s="138">
        <v>0</v>
      </c>
      <c r="T762" s="139">
        <f>S762*H762</f>
        <v>0</v>
      </c>
      <c r="AR762" s="140" t="s">
        <v>317</v>
      </c>
      <c r="AT762" s="140" t="s">
        <v>218</v>
      </c>
      <c r="AU762" s="140" t="s">
        <v>81</v>
      </c>
      <c r="AY762" s="18" t="s">
        <v>216</v>
      </c>
      <c r="BE762" s="141">
        <f>IF(N762="základní",J762,0)</f>
        <v>0</v>
      </c>
      <c r="BF762" s="141">
        <f>IF(N762="snížená",J762,0)</f>
        <v>0</v>
      </c>
      <c r="BG762" s="141">
        <f>IF(N762="zákl. přenesená",J762,0)</f>
        <v>0</v>
      </c>
      <c r="BH762" s="141">
        <f>IF(N762="sníž. přenesená",J762,0)</f>
        <v>0</v>
      </c>
      <c r="BI762" s="141">
        <f>IF(N762="nulová",J762,0)</f>
        <v>0</v>
      </c>
      <c r="BJ762" s="18" t="s">
        <v>79</v>
      </c>
      <c r="BK762" s="141">
        <f>ROUND(I762*H762,2)</f>
        <v>0</v>
      </c>
      <c r="BL762" s="18" t="s">
        <v>317</v>
      </c>
      <c r="BM762" s="140" t="s">
        <v>1374</v>
      </c>
    </row>
    <row r="763" spans="2:65" s="1" customFormat="1" ht="11.25">
      <c r="B763" s="33"/>
      <c r="D763" s="142" t="s">
        <v>225</v>
      </c>
      <c r="F763" s="143" t="s">
        <v>1375</v>
      </c>
      <c r="I763" s="144"/>
      <c r="L763" s="33"/>
      <c r="M763" s="145"/>
      <c r="T763" s="54"/>
      <c r="AT763" s="18" t="s">
        <v>225</v>
      </c>
      <c r="AU763" s="18" t="s">
        <v>81</v>
      </c>
    </row>
    <row r="764" spans="2:65" s="12" customFormat="1" ht="11.25">
      <c r="B764" s="146"/>
      <c r="D764" s="147" t="s">
        <v>227</v>
      </c>
      <c r="E764" s="148" t="s">
        <v>19</v>
      </c>
      <c r="F764" s="149" t="s">
        <v>1376</v>
      </c>
      <c r="H764" s="150">
        <v>51.064</v>
      </c>
      <c r="I764" s="151"/>
      <c r="L764" s="146"/>
      <c r="M764" s="152"/>
      <c r="T764" s="153"/>
      <c r="AT764" s="148" t="s">
        <v>227</v>
      </c>
      <c r="AU764" s="148" t="s">
        <v>81</v>
      </c>
      <c r="AV764" s="12" t="s">
        <v>81</v>
      </c>
      <c r="AW764" s="12" t="s">
        <v>32</v>
      </c>
      <c r="AX764" s="12" t="s">
        <v>79</v>
      </c>
      <c r="AY764" s="148" t="s">
        <v>216</v>
      </c>
    </row>
    <row r="765" spans="2:65" s="1" customFormat="1" ht="24.2" customHeight="1">
      <c r="B765" s="33"/>
      <c r="C765" s="129" t="s">
        <v>1377</v>
      </c>
      <c r="D765" s="129" t="s">
        <v>218</v>
      </c>
      <c r="E765" s="130" t="s">
        <v>1378</v>
      </c>
      <c r="F765" s="131" t="s">
        <v>1379</v>
      </c>
      <c r="G765" s="132" t="s">
        <v>221</v>
      </c>
      <c r="H765" s="133">
        <v>389.42700000000002</v>
      </c>
      <c r="I765" s="134"/>
      <c r="J765" s="135">
        <f>ROUND(I765*H765,2)</f>
        <v>0</v>
      </c>
      <c r="K765" s="131" t="s">
        <v>222</v>
      </c>
      <c r="L765" s="33"/>
      <c r="M765" s="136" t="s">
        <v>19</v>
      </c>
      <c r="N765" s="137" t="s">
        <v>42</v>
      </c>
      <c r="P765" s="138">
        <f>O765*H765</f>
        <v>0</v>
      </c>
      <c r="Q765" s="138">
        <v>0</v>
      </c>
      <c r="R765" s="138">
        <f>Q765*H765</f>
        <v>0</v>
      </c>
      <c r="S765" s="138">
        <v>0</v>
      </c>
      <c r="T765" s="139">
        <f>S765*H765</f>
        <v>0</v>
      </c>
      <c r="AR765" s="140" t="s">
        <v>317</v>
      </c>
      <c r="AT765" s="140" t="s">
        <v>218</v>
      </c>
      <c r="AU765" s="140" t="s">
        <v>81</v>
      </c>
      <c r="AY765" s="18" t="s">
        <v>216</v>
      </c>
      <c r="BE765" s="141">
        <f>IF(N765="základní",J765,0)</f>
        <v>0</v>
      </c>
      <c r="BF765" s="141">
        <f>IF(N765="snížená",J765,0)</f>
        <v>0</v>
      </c>
      <c r="BG765" s="141">
        <f>IF(N765="zákl. přenesená",J765,0)</f>
        <v>0</v>
      </c>
      <c r="BH765" s="141">
        <f>IF(N765="sníž. přenesená",J765,0)</f>
        <v>0</v>
      </c>
      <c r="BI765" s="141">
        <f>IF(N765="nulová",J765,0)</f>
        <v>0</v>
      </c>
      <c r="BJ765" s="18" t="s">
        <v>79</v>
      </c>
      <c r="BK765" s="141">
        <f>ROUND(I765*H765,2)</f>
        <v>0</v>
      </c>
      <c r="BL765" s="18" t="s">
        <v>317</v>
      </c>
      <c r="BM765" s="140" t="s">
        <v>1380</v>
      </c>
    </row>
    <row r="766" spans="2:65" s="1" customFormat="1" ht="11.25">
      <c r="B766" s="33"/>
      <c r="D766" s="142" t="s">
        <v>225</v>
      </c>
      <c r="F766" s="143" t="s">
        <v>1381</v>
      </c>
      <c r="I766" s="144"/>
      <c r="L766" s="33"/>
      <c r="M766" s="145"/>
      <c r="T766" s="54"/>
      <c r="AT766" s="18" t="s">
        <v>225</v>
      </c>
      <c r="AU766" s="18" t="s">
        <v>81</v>
      </c>
    </row>
    <row r="767" spans="2:65" s="13" customFormat="1" ht="11.25">
      <c r="B767" s="154"/>
      <c r="D767" s="147" t="s">
        <v>227</v>
      </c>
      <c r="E767" s="155" t="s">
        <v>19</v>
      </c>
      <c r="F767" s="156" t="s">
        <v>1382</v>
      </c>
      <c r="H767" s="155" t="s">
        <v>19</v>
      </c>
      <c r="I767" s="157"/>
      <c r="L767" s="154"/>
      <c r="M767" s="158"/>
      <c r="T767" s="159"/>
      <c r="AT767" s="155" t="s">
        <v>227</v>
      </c>
      <c r="AU767" s="155" t="s">
        <v>81</v>
      </c>
      <c r="AV767" s="13" t="s">
        <v>79</v>
      </c>
      <c r="AW767" s="13" t="s">
        <v>32</v>
      </c>
      <c r="AX767" s="13" t="s">
        <v>71</v>
      </c>
      <c r="AY767" s="155" t="s">
        <v>216</v>
      </c>
    </row>
    <row r="768" spans="2:65" s="12" customFormat="1" ht="11.25">
      <c r="B768" s="146"/>
      <c r="D768" s="147" t="s">
        <v>227</v>
      </c>
      <c r="E768" s="148" t="s">
        <v>19</v>
      </c>
      <c r="F768" s="149" t="s">
        <v>139</v>
      </c>
      <c r="H768" s="150">
        <v>76.418999999999997</v>
      </c>
      <c r="I768" s="151"/>
      <c r="L768" s="146"/>
      <c r="M768" s="152"/>
      <c r="T768" s="153"/>
      <c r="AT768" s="148" t="s">
        <v>227</v>
      </c>
      <c r="AU768" s="148" t="s">
        <v>81</v>
      </c>
      <c r="AV768" s="12" t="s">
        <v>81</v>
      </c>
      <c r="AW768" s="12" t="s">
        <v>32</v>
      </c>
      <c r="AX768" s="12" t="s">
        <v>71</v>
      </c>
      <c r="AY768" s="148" t="s">
        <v>216</v>
      </c>
    </row>
    <row r="769" spans="2:65" s="12" customFormat="1" ht="11.25">
      <c r="B769" s="146"/>
      <c r="D769" s="147" t="s">
        <v>227</v>
      </c>
      <c r="E769" s="148" t="s">
        <v>19</v>
      </c>
      <c r="F769" s="149" t="s">
        <v>1383</v>
      </c>
      <c r="H769" s="150">
        <v>313.00799999999998</v>
      </c>
      <c r="I769" s="151"/>
      <c r="L769" s="146"/>
      <c r="M769" s="152"/>
      <c r="T769" s="153"/>
      <c r="AT769" s="148" t="s">
        <v>227</v>
      </c>
      <c r="AU769" s="148" t="s">
        <v>81</v>
      </c>
      <c r="AV769" s="12" t="s">
        <v>81</v>
      </c>
      <c r="AW769" s="12" t="s">
        <v>32</v>
      </c>
      <c r="AX769" s="12" t="s">
        <v>71</v>
      </c>
      <c r="AY769" s="148" t="s">
        <v>216</v>
      </c>
    </row>
    <row r="770" spans="2:65" s="15" customFormat="1" ht="11.25">
      <c r="B770" s="167"/>
      <c r="D770" s="147" t="s">
        <v>227</v>
      </c>
      <c r="E770" s="168" t="s">
        <v>19</v>
      </c>
      <c r="F770" s="169" t="s">
        <v>245</v>
      </c>
      <c r="H770" s="170">
        <v>389.42700000000002</v>
      </c>
      <c r="I770" s="171"/>
      <c r="L770" s="167"/>
      <c r="M770" s="172"/>
      <c r="T770" s="173"/>
      <c r="AT770" s="168" t="s">
        <v>227</v>
      </c>
      <c r="AU770" s="168" t="s">
        <v>81</v>
      </c>
      <c r="AV770" s="15" t="s">
        <v>223</v>
      </c>
      <c r="AW770" s="15" t="s">
        <v>32</v>
      </c>
      <c r="AX770" s="15" t="s">
        <v>79</v>
      </c>
      <c r="AY770" s="168" t="s">
        <v>216</v>
      </c>
    </row>
    <row r="771" spans="2:65" s="1" customFormat="1" ht="24.2" customHeight="1">
      <c r="B771" s="33"/>
      <c r="C771" s="174" t="s">
        <v>1384</v>
      </c>
      <c r="D771" s="174" t="s">
        <v>341</v>
      </c>
      <c r="E771" s="175" t="s">
        <v>1385</v>
      </c>
      <c r="F771" s="176" t="s">
        <v>1386</v>
      </c>
      <c r="G771" s="177" t="s">
        <v>221</v>
      </c>
      <c r="H771" s="178">
        <v>408.899</v>
      </c>
      <c r="I771" s="179"/>
      <c r="J771" s="180">
        <f>ROUND(I771*H771,2)</f>
        <v>0</v>
      </c>
      <c r="K771" s="176" t="s">
        <v>222</v>
      </c>
      <c r="L771" s="181"/>
      <c r="M771" s="182" t="s">
        <v>19</v>
      </c>
      <c r="N771" s="183" t="s">
        <v>42</v>
      </c>
      <c r="P771" s="138">
        <f>O771*H771</f>
        <v>0</v>
      </c>
      <c r="Q771" s="138">
        <v>4.5599999999999998E-3</v>
      </c>
      <c r="R771" s="138">
        <f>Q771*H771</f>
        <v>1.86457944</v>
      </c>
      <c r="S771" s="138">
        <v>0</v>
      </c>
      <c r="T771" s="139">
        <f>S771*H771</f>
        <v>0</v>
      </c>
      <c r="AR771" s="140" t="s">
        <v>409</v>
      </c>
      <c r="AT771" s="140" t="s">
        <v>341</v>
      </c>
      <c r="AU771" s="140" t="s">
        <v>81</v>
      </c>
      <c r="AY771" s="18" t="s">
        <v>216</v>
      </c>
      <c r="BE771" s="141">
        <f>IF(N771="základní",J771,0)</f>
        <v>0</v>
      </c>
      <c r="BF771" s="141">
        <f>IF(N771="snížená",J771,0)</f>
        <v>0</v>
      </c>
      <c r="BG771" s="141">
        <f>IF(N771="zákl. přenesená",J771,0)</f>
        <v>0</v>
      </c>
      <c r="BH771" s="141">
        <f>IF(N771="sníž. přenesená",J771,0)</f>
        <v>0</v>
      </c>
      <c r="BI771" s="141">
        <f>IF(N771="nulová",J771,0)</f>
        <v>0</v>
      </c>
      <c r="BJ771" s="18" t="s">
        <v>79</v>
      </c>
      <c r="BK771" s="141">
        <f>ROUND(I771*H771,2)</f>
        <v>0</v>
      </c>
      <c r="BL771" s="18" t="s">
        <v>317</v>
      </c>
      <c r="BM771" s="140" t="s">
        <v>1387</v>
      </c>
    </row>
    <row r="772" spans="2:65" s="12" customFormat="1" ht="11.25">
      <c r="B772" s="146"/>
      <c r="D772" s="147" t="s">
        <v>227</v>
      </c>
      <c r="E772" s="148" t="s">
        <v>19</v>
      </c>
      <c r="F772" s="149" t="s">
        <v>1388</v>
      </c>
      <c r="H772" s="150">
        <v>408.899</v>
      </c>
      <c r="I772" s="151"/>
      <c r="L772" s="146"/>
      <c r="M772" s="152"/>
      <c r="T772" s="153"/>
      <c r="AT772" s="148" t="s">
        <v>227</v>
      </c>
      <c r="AU772" s="148" t="s">
        <v>81</v>
      </c>
      <c r="AV772" s="12" t="s">
        <v>81</v>
      </c>
      <c r="AW772" s="12" t="s">
        <v>32</v>
      </c>
      <c r="AX772" s="12" t="s">
        <v>79</v>
      </c>
      <c r="AY772" s="148" t="s">
        <v>216</v>
      </c>
    </row>
    <row r="773" spans="2:65" s="1" customFormat="1" ht="24.2" customHeight="1">
      <c r="B773" s="33"/>
      <c r="C773" s="129" t="s">
        <v>1389</v>
      </c>
      <c r="D773" s="129" t="s">
        <v>218</v>
      </c>
      <c r="E773" s="130" t="s">
        <v>1390</v>
      </c>
      <c r="F773" s="131" t="s">
        <v>1391</v>
      </c>
      <c r="G773" s="132" t="s">
        <v>221</v>
      </c>
      <c r="H773" s="133">
        <v>778.85500000000002</v>
      </c>
      <c r="I773" s="134"/>
      <c r="J773" s="135">
        <f>ROUND(I773*H773,2)</f>
        <v>0</v>
      </c>
      <c r="K773" s="131" t="s">
        <v>222</v>
      </c>
      <c r="L773" s="33"/>
      <c r="M773" s="136" t="s">
        <v>19</v>
      </c>
      <c r="N773" s="137" t="s">
        <v>42</v>
      </c>
      <c r="P773" s="138">
        <f>O773*H773</f>
        <v>0</v>
      </c>
      <c r="Q773" s="138">
        <v>0</v>
      </c>
      <c r="R773" s="138">
        <f>Q773*H773</f>
        <v>0</v>
      </c>
      <c r="S773" s="138">
        <v>0</v>
      </c>
      <c r="T773" s="139">
        <f>S773*H773</f>
        <v>0</v>
      </c>
      <c r="AR773" s="140" t="s">
        <v>317</v>
      </c>
      <c r="AT773" s="140" t="s">
        <v>218</v>
      </c>
      <c r="AU773" s="140" t="s">
        <v>81</v>
      </c>
      <c r="AY773" s="18" t="s">
        <v>216</v>
      </c>
      <c r="BE773" s="141">
        <f>IF(N773="základní",J773,0)</f>
        <v>0</v>
      </c>
      <c r="BF773" s="141">
        <f>IF(N773="snížená",J773,0)</f>
        <v>0</v>
      </c>
      <c r="BG773" s="141">
        <f>IF(N773="zákl. přenesená",J773,0)</f>
        <v>0</v>
      </c>
      <c r="BH773" s="141">
        <f>IF(N773="sníž. přenesená",J773,0)</f>
        <v>0</v>
      </c>
      <c r="BI773" s="141">
        <f>IF(N773="nulová",J773,0)</f>
        <v>0</v>
      </c>
      <c r="BJ773" s="18" t="s">
        <v>79</v>
      </c>
      <c r="BK773" s="141">
        <f>ROUND(I773*H773,2)</f>
        <v>0</v>
      </c>
      <c r="BL773" s="18" t="s">
        <v>317</v>
      </c>
      <c r="BM773" s="140" t="s">
        <v>1392</v>
      </c>
    </row>
    <row r="774" spans="2:65" s="1" customFormat="1" ht="11.25">
      <c r="B774" s="33"/>
      <c r="D774" s="142" t="s">
        <v>225</v>
      </c>
      <c r="F774" s="143" t="s">
        <v>1393</v>
      </c>
      <c r="I774" s="144"/>
      <c r="L774" s="33"/>
      <c r="M774" s="145"/>
      <c r="T774" s="54"/>
      <c r="AT774" s="18" t="s">
        <v>225</v>
      </c>
      <c r="AU774" s="18" t="s">
        <v>81</v>
      </c>
    </row>
    <row r="775" spans="2:65" s="13" customFormat="1" ht="11.25">
      <c r="B775" s="154"/>
      <c r="D775" s="147" t="s">
        <v>227</v>
      </c>
      <c r="E775" s="155" t="s">
        <v>19</v>
      </c>
      <c r="F775" s="156" t="s">
        <v>1382</v>
      </c>
      <c r="H775" s="155" t="s">
        <v>19</v>
      </c>
      <c r="I775" s="157"/>
      <c r="L775" s="154"/>
      <c r="M775" s="158"/>
      <c r="T775" s="159"/>
      <c r="AT775" s="155" t="s">
        <v>227</v>
      </c>
      <c r="AU775" s="155" t="s">
        <v>81</v>
      </c>
      <c r="AV775" s="13" t="s">
        <v>79</v>
      </c>
      <c r="AW775" s="13" t="s">
        <v>32</v>
      </c>
      <c r="AX775" s="13" t="s">
        <v>71</v>
      </c>
      <c r="AY775" s="155" t="s">
        <v>216</v>
      </c>
    </row>
    <row r="776" spans="2:65" s="12" customFormat="1" ht="11.25">
      <c r="B776" s="146"/>
      <c r="D776" s="147" t="s">
        <v>227</v>
      </c>
      <c r="E776" s="148" t="s">
        <v>19</v>
      </c>
      <c r="F776" s="149" t="s">
        <v>1394</v>
      </c>
      <c r="H776" s="150">
        <v>152.83799999999999</v>
      </c>
      <c r="I776" s="151"/>
      <c r="L776" s="146"/>
      <c r="M776" s="152"/>
      <c r="T776" s="153"/>
      <c r="AT776" s="148" t="s">
        <v>227</v>
      </c>
      <c r="AU776" s="148" t="s">
        <v>81</v>
      </c>
      <c r="AV776" s="12" t="s">
        <v>81</v>
      </c>
      <c r="AW776" s="12" t="s">
        <v>32</v>
      </c>
      <c r="AX776" s="12" t="s">
        <v>71</v>
      </c>
      <c r="AY776" s="148" t="s">
        <v>216</v>
      </c>
    </row>
    <row r="777" spans="2:65" s="12" customFormat="1" ht="11.25">
      <c r="B777" s="146"/>
      <c r="D777" s="147" t="s">
        <v>227</v>
      </c>
      <c r="E777" s="148" t="s">
        <v>19</v>
      </c>
      <c r="F777" s="149" t="s">
        <v>1395</v>
      </c>
      <c r="H777" s="150">
        <v>626.01700000000005</v>
      </c>
      <c r="I777" s="151"/>
      <c r="L777" s="146"/>
      <c r="M777" s="152"/>
      <c r="T777" s="153"/>
      <c r="AT777" s="148" t="s">
        <v>227</v>
      </c>
      <c r="AU777" s="148" t="s">
        <v>81</v>
      </c>
      <c r="AV777" s="12" t="s">
        <v>81</v>
      </c>
      <c r="AW777" s="12" t="s">
        <v>32</v>
      </c>
      <c r="AX777" s="12" t="s">
        <v>71</v>
      </c>
      <c r="AY777" s="148" t="s">
        <v>216</v>
      </c>
    </row>
    <row r="778" spans="2:65" s="15" customFormat="1" ht="11.25">
      <c r="B778" s="167"/>
      <c r="D778" s="147" t="s">
        <v>227</v>
      </c>
      <c r="E778" s="168" t="s">
        <v>19</v>
      </c>
      <c r="F778" s="169" t="s">
        <v>245</v>
      </c>
      <c r="H778" s="170">
        <v>778.85500000000002</v>
      </c>
      <c r="I778" s="171"/>
      <c r="L778" s="167"/>
      <c r="M778" s="172"/>
      <c r="T778" s="173"/>
      <c r="AT778" s="168" t="s">
        <v>227</v>
      </c>
      <c r="AU778" s="168" t="s">
        <v>81</v>
      </c>
      <c r="AV778" s="15" t="s">
        <v>223</v>
      </c>
      <c r="AW778" s="15" t="s">
        <v>32</v>
      </c>
      <c r="AX778" s="15" t="s">
        <v>79</v>
      </c>
      <c r="AY778" s="168" t="s">
        <v>216</v>
      </c>
    </row>
    <row r="779" spans="2:65" s="1" customFormat="1" ht="24.2" customHeight="1">
      <c r="B779" s="33"/>
      <c r="C779" s="174" t="s">
        <v>1396</v>
      </c>
      <c r="D779" s="174" t="s">
        <v>341</v>
      </c>
      <c r="E779" s="175" t="s">
        <v>1397</v>
      </c>
      <c r="F779" s="176" t="s">
        <v>1398</v>
      </c>
      <c r="G779" s="177" t="s">
        <v>221</v>
      </c>
      <c r="H779" s="178">
        <v>408.899</v>
      </c>
      <c r="I779" s="179"/>
      <c r="J779" s="180">
        <f>ROUND(I779*H779,2)</f>
        <v>0</v>
      </c>
      <c r="K779" s="176" t="s">
        <v>222</v>
      </c>
      <c r="L779" s="181"/>
      <c r="M779" s="182" t="s">
        <v>19</v>
      </c>
      <c r="N779" s="183" t="s">
        <v>42</v>
      </c>
      <c r="P779" s="138">
        <f>O779*H779</f>
        <v>0</v>
      </c>
      <c r="Q779" s="138">
        <v>3.0400000000000002E-3</v>
      </c>
      <c r="R779" s="138">
        <f>Q779*H779</f>
        <v>1.24305296</v>
      </c>
      <c r="S779" s="138">
        <v>0</v>
      </c>
      <c r="T779" s="139">
        <f>S779*H779</f>
        <v>0</v>
      </c>
      <c r="AR779" s="140" t="s">
        <v>409</v>
      </c>
      <c r="AT779" s="140" t="s">
        <v>341</v>
      </c>
      <c r="AU779" s="140" t="s">
        <v>81</v>
      </c>
      <c r="AY779" s="18" t="s">
        <v>216</v>
      </c>
      <c r="BE779" s="141">
        <f>IF(N779="základní",J779,0)</f>
        <v>0</v>
      </c>
      <c r="BF779" s="141">
        <f>IF(N779="snížená",J779,0)</f>
        <v>0</v>
      </c>
      <c r="BG779" s="141">
        <f>IF(N779="zákl. přenesená",J779,0)</f>
        <v>0</v>
      </c>
      <c r="BH779" s="141">
        <f>IF(N779="sníž. přenesená",J779,0)</f>
        <v>0</v>
      </c>
      <c r="BI779" s="141">
        <f>IF(N779="nulová",J779,0)</f>
        <v>0</v>
      </c>
      <c r="BJ779" s="18" t="s">
        <v>79</v>
      </c>
      <c r="BK779" s="141">
        <f>ROUND(I779*H779,2)</f>
        <v>0</v>
      </c>
      <c r="BL779" s="18" t="s">
        <v>317</v>
      </c>
      <c r="BM779" s="140" t="s">
        <v>1399</v>
      </c>
    </row>
    <row r="780" spans="2:65" s="12" customFormat="1" ht="11.25">
      <c r="B780" s="146"/>
      <c r="D780" s="147" t="s">
        <v>227</v>
      </c>
      <c r="E780" s="148" t="s">
        <v>19</v>
      </c>
      <c r="F780" s="149" t="s">
        <v>1388</v>
      </c>
      <c r="H780" s="150">
        <v>408.899</v>
      </c>
      <c r="I780" s="151"/>
      <c r="L780" s="146"/>
      <c r="M780" s="152"/>
      <c r="T780" s="153"/>
      <c r="AT780" s="148" t="s">
        <v>227</v>
      </c>
      <c r="AU780" s="148" t="s">
        <v>81</v>
      </c>
      <c r="AV780" s="12" t="s">
        <v>81</v>
      </c>
      <c r="AW780" s="12" t="s">
        <v>32</v>
      </c>
      <c r="AX780" s="12" t="s">
        <v>79</v>
      </c>
      <c r="AY780" s="148" t="s">
        <v>216</v>
      </c>
    </row>
    <row r="781" spans="2:65" s="1" customFormat="1" ht="24.2" customHeight="1">
      <c r="B781" s="33"/>
      <c r="C781" s="174" t="s">
        <v>1400</v>
      </c>
      <c r="D781" s="174" t="s">
        <v>341</v>
      </c>
      <c r="E781" s="175" t="s">
        <v>1401</v>
      </c>
      <c r="F781" s="176" t="s">
        <v>1402</v>
      </c>
      <c r="G781" s="177" t="s">
        <v>221</v>
      </c>
      <c r="H781" s="178">
        <v>428.37</v>
      </c>
      <c r="I781" s="179"/>
      <c r="J781" s="180">
        <f>ROUND(I781*H781,2)</f>
        <v>0</v>
      </c>
      <c r="K781" s="176" t="s">
        <v>222</v>
      </c>
      <c r="L781" s="181"/>
      <c r="M781" s="182" t="s">
        <v>19</v>
      </c>
      <c r="N781" s="183" t="s">
        <v>42</v>
      </c>
      <c r="P781" s="138">
        <f>O781*H781</f>
        <v>0</v>
      </c>
      <c r="Q781" s="138">
        <v>1.7000000000000001E-4</v>
      </c>
      <c r="R781" s="138">
        <f>Q781*H781</f>
        <v>7.282290000000001E-2</v>
      </c>
      <c r="S781" s="138">
        <v>0</v>
      </c>
      <c r="T781" s="139">
        <f>S781*H781</f>
        <v>0</v>
      </c>
      <c r="AR781" s="140" t="s">
        <v>409</v>
      </c>
      <c r="AT781" s="140" t="s">
        <v>341</v>
      </c>
      <c r="AU781" s="140" t="s">
        <v>81</v>
      </c>
      <c r="AY781" s="18" t="s">
        <v>216</v>
      </c>
      <c r="BE781" s="141">
        <f>IF(N781="základní",J781,0)</f>
        <v>0</v>
      </c>
      <c r="BF781" s="141">
        <f>IF(N781="snížená",J781,0)</f>
        <v>0</v>
      </c>
      <c r="BG781" s="141">
        <f>IF(N781="zákl. přenesená",J781,0)</f>
        <v>0</v>
      </c>
      <c r="BH781" s="141">
        <f>IF(N781="sníž. přenesená",J781,0)</f>
        <v>0</v>
      </c>
      <c r="BI781" s="141">
        <f>IF(N781="nulová",J781,0)</f>
        <v>0</v>
      </c>
      <c r="BJ781" s="18" t="s">
        <v>79</v>
      </c>
      <c r="BK781" s="141">
        <f>ROUND(I781*H781,2)</f>
        <v>0</v>
      </c>
      <c r="BL781" s="18" t="s">
        <v>317</v>
      </c>
      <c r="BM781" s="140" t="s">
        <v>1403</v>
      </c>
    </row>
    <row r="782" spans="2:65" s="12" customFormat="1" ht="11.25">
      <c r="B782" s="146"/>
      <c r="D782" s="147" t="s">
        <v>227</v>
      </c>
      <c r="E782" s="148" t="s">
        <v>19</v>
      </c>
      <c r="F782" s="149" t="s">
        <v>1404</v>
      </c>
      <c r="H782" s="150">
        <v>428.37</v>
      </c>
      <c r="I782" s="151"/>
      <c r="L782" s="146"/>
      <c r="M782" s="152"/>
      <c r="T782" s="153"/>
      <c r="AT782" s="148" t="s">
        <v>227</v>
      </c>
      <c r="AU782" s="148" t="s">
        <v>81</v>
      </c>
      <c r="AV782" s="12" t="s">
        <v>81</v>
      </c>
      <c r="AW782" s="12" t="s">
        <v>32</v>
      </c>
      <c r="AX782" s="12" t="s">
        <v>79</v>
      </c>
      <c r="AY782" s="148" t="s">
        <v>216</v>
      </c>
    </row>
    <row r="783" spans="2:65" s="1" customFormat="1" ht="37.9" customHeight="1">
      <c r="B783" s="33"/>
      <c r="C783" s="129" t="s">
        <v>1405</v>
      </c>
      <c r="D783" s="129" t="s">
        <v>218</v>
      </c>
      <c r="E783" s="130" t="s">
        <v>1406</v>
      </c>
      <c r="F783" s="131" t="s">
        <v>1407</v>
      </c>
      <c r="G783" s="132" t="s">
        <v>221</v>
      </c>
      <c r="H783" s="133">
        <v>48.558999999999997</v>
      </c>
      <c r="I783" s="134"/>
      <c r="J783" s="135">
        <f>ROUND(I783*H783,2)</f>
        <v>0</v>
      </c>
      <c r="K783" s="131" t="s">
        <v>222</v>
      </c>
      <c r="L783" s="33"/>
      <c r="M783" s="136" t="s">
        <v>19</v>
      </c>
      <c r="N783" s="137" t="s">
        <v>42</v>
      </c>
      <c r="P783" s="138">
        <f>O783*H783</f>
        <v>0</v>
      </c>
      <c r="Q783" s="138">
        <v>1.8000000000000001E-4</v>
      </c>
      <c r="R783" s="138">
        <f>Q783*H783</f>
        <v>8.7406199999999993E-3</v>
      </c>
      <c r="S783" s="138">
        <v>0</v>
      </c>
      <c r="T783" s="139">
        <f>S783*H783</f>
        <v>0</v>
      </c>
      <c r="AR783" s="140" t="s">
        <v>317</v>
      </c>
      <c r="AT783" s="140" t="s">
        <v>218</v>
      </c>
      <c r="AU783" s="140" t="s">
        <v>81</v>
      </c>
      <c r="AY783" s="18" t="s">
        <v>216</v>
      </c>
      <c r="BE783" s="141">
        <f>IF(N783="základní",J783,0)</f>
        <v>0</v>
      </c>
      <c r="BF783" s="141">
        <f>IF(N783="snížená",J783,0)</f>
        <v>0</v>
      </c>
      <c r="BG783" s="141">
        <f>IF(N783="zákl. přenesená",J783,0)</f>
        <v>0</v>
      </c>
      <c r="BH783" s="141">
        <f>IF(N783="sníž. přenesená",J783,0)</f>
        <v>0</v>
      </c>
      <c r="BI783" s="141">
        <f>IF(N783="nulová",J783,0)</f>
        <v>0</v>
      </c>
      <c r="BJ783" s="18" t="s">
        <v>79</v>
      </c>
      <c r="BK783" s="141">
        <f>ROUND(I783*H783,2)</f>
        <v>0</v>
      </c>
      <c r="BL783" s="18" t="s">
        <v>317</v>
      </c>
      <c r="BM783" s="140" t="s">
        <v>1408</v>
      </c>
    </row>
    <row r="784" spans="2:65" s="1" customFormat="1" ht="11.25">
      <c r="B784" s="33"/>
      <c r="D784" s="142" t="s">
        <v>225</v>
      </c>
      <c r="F784" s="143" t="s">
        <v>1409</v>
      </c>
      <c r="I784" s="144"/>
      <c r="L784" s="33"/>
      <c r="M784" s="145"/>
      <c r="T784" s="54"/>
      <c r="AT784" s="18" t="s">
        <v>225</v>
      </c>
      <c r="AU784" s="18" t="s">
        <v>81</v>
      </c>
    </row>
    <row r="785" spans="2:65" s="12" customFormat="1" ht="11.25">
      <c r="B785" s="146"/>
      <c r="D785" s="147" t="s">
        <v>227</v>
      </c>
      <c r="E785" s="148" t="s">
        <v>19</v>
      </c>
      <c r="F785" s="149" t="s">
        <v>1410</v>
      </c>
      <c r="H785" s="150">
        <v>48.558999999999997</v>
      </c>
      <c r="I785" s="151"/>
      <c r="L785" s="146"/>
      <c r="M785" s="152"/>
      <c r="T785" s="153"/>
      <c r="AT785" s="148" t="s">
        <v>227</v>
      </c>
      <c r="AU785" s="148" t="s">
        <v>81</v>
      </c>
      <c r="AV785" s="12" t="s">
        <v>81</v>
      </c>
      <c r="AW785" s="12" t="s">
        <v>32</v>
      </c>
      <c r="AX785" s="12" t="s">
        <v>79</v>
      </c>
      <c r="AY785" s="148" t="s">
        <v>216</v>
      </c>
    </row>
    <row r="786" spans="2:65" s="1" customFormat="1" ht="37.9" customHeight="1">
      <c r="B786" s="33"/>
      <c r="C786" s="174" t="s">
        <v>1411</v>
      </c>
      <c r="D786" s="174" t="s">
        <v>341</v>
      </c>
      <c r="E786" s="175" t="s">
        <v>1412</v>
      </c>
      <c r="F786" s="176" t="s">
        <v>1413</v>
      </c>
      <c r="G786" s="177" t="s">
        <v>221</v>
      </c>
      <c r="H786" s="178">
        <v>50.987000000000002</v>
      </c>
      <c r="I786" s="179"/>
      <c r="J786" s="180">
        <f>ROUND(I786*H786,2)</f>
        <v>0</v>
      </c>
      <c r="K786" s="176" t="s">
        <v>222</v>
      </c>
      <c r="L786" s="181"/>
      <c r="M786" s="182" t="s">
        <v>19</v>
      </c>
      <c r="N786" s="183" t="s">
        <v>42</v>
      </c>
      <c r="P786" s="138">
        <f>O786*H786</f>
        <v>0</v>
      </c>
      <c r="Q786" s="138">
        <v>7.1999999999999998E-3</v>
      </c>
      <c r="R786" s="138">
        <f>Q786*H786</f>
        <v>0.3671064</v>
      </c>
      <c r="S786" s="138">
        <v>0</v>
      </c>
      <c r="T786" s="139">
        <f>S786*H786</f>
        <v>0</v>
      </c>
      <c r="AR786" s="140" t="s">
        <v>409</v>
      </c>
      <c r="AT786" s="140" t="s">
        <v>341</v>
      </c>
      <c r="AU786" s="140" t="s">
        <v>81</v>
      </c>
      <c r="AY786" s="18" t="s">
        <v>216</v>
      </c>
      <c r="BE786" s="141">
        <f>IF(N786="základní",J786,0)</f>
        <v>0</v>
      </c>
      <c r="BF786" s="141">
        <f>IF(N786="snížená",J786,0)</f>
        <v>0</v>
      </c>
      <c r="BG786" s="141">
        <f>IF(N786="zákl. přenesená",J786,0)</f>
        <v>0</v>
      </c>
      <c r="BH786" s="141">
        <f>IF(N786="sníž. přenesená",J786,0)</f>
        <v>0</v>
      </c>
      <c r="BI786" s="141">
        <f>IF(N786="nulová",J786,0)</f>
        <v>0</v>
      </c>
      <c r="BJ786" s="18" t="s">
        <v>79</v>
      </c>
      <c r="BK786" s="141">
        <f>ROUND(I786*H786,2)</f>
        <v>0</v>
      </c>
      <c r="BL786" s="18" t="s">
        <v>317</v>
      </c>
      <c r="BM786" s="140" t="s">
        <v>1414</v>
      </c>
    </row>
    <row r="787" spans="2:65" s="12" customFormat="1" ht="11.25">
      <c r="B787" s="146"/>
      <c r="D787" s="147" t="s">
        <v>227</v>
      </c>
      <c r="E787" s="148" t="s">
        <v>19</v>
      </c>
      <c r="F787" s="149" t="s">
        <v>1415</v>
      </c>
      <c r="H787" s="150">
        <v>50.987000000000002</v>
      </c>
      <c r="I787" s="151"/>
      <c r="L787" s="146"/>
      <c r="M787" s="152"/>
      <c r="T787" s="153"/>
      <c r="AT787" s="148" t="s">
        <v>227</v>
      </c>
      <c r="AU787" s="148" t="s">
        <v>81</v>
      </c>
      <c r="AV787" s="12" t="s">
        <v>81</v>
      </c>
      <c r="AW787" s="12" t="s">
        <v>32</v>
      </c>
      <c r="AX787" s="12" t="s">
        <v>79</v>
      </c>
      <c r="AY787" s="148" t="s">
        <v>216</v>
      </c>
    </row>
    <row r="788" spans="2:65" s="1" customFormat="1" ht="33" customHeight="1">
      <c r="B788" s="33"/>
      <c r="C788" s="129" t="s">
        <v>1416</v>
      </c>
      <c r="D788" s="129" t="s">
        <v>218</v>
      </c>
      <c r="E788" s="130" t="s">
        <v>1417</v>
      </c>
      <c r="F788" s="131" t="s">
        <v>1418</v>
      </c>
      <c r="G788" s="132" t="s">
        <v>1307</v>
      </c>
      <c r="H788" s="184"/>
      <c r="I788" s="134"/>
      <c r="J788" s="135">
        <f>ROUND(I788*H788,2)</f>
        <v>0</v>
      </c>
      <c r="K788" s="131" t="s">
        <v>222</v>
      </c>
      <c r="L788" s="33"/>
      <c r="M788" s="136" t="s">
        <v>19</v>
      </c>
      <c r="N788" s="137" t="s">
        <v>42</v>
      </c>
      <c r="P788" s="138">
        <f>O788*H788</f>
        <v>0</v>
      </c>
      <c r="Q788" s="138">
        <v>0</v>
      </c>
      <c r="R788" s="138">
        <f>Q788*H788</f>
        <v>0</v>
      </c>
      <c r="S788" s="138">
        <v>0</v>
      </c>
      <c r="T788" s="139">
        <f>S788*H788</f>
        <v>0</v>
      </c>
      <c r="AR788" s="140" t="s">
        <v>317</v>
      </c>
      <c r="AT788" s="140" t="s">
        <v>218</v>
      </c>
      <c r="AU788" s="140" t="s">
        <v>81</v>
      </c>
      <c r="AY788" s="18" t="s">
        <v>216</v>
      </c>
      <c r="BE788" s="141">
        <f>IF(N788="základní",J788,0)</f>
        <v>0</v>
      </c>
      <c r="BF788" s="141">
        <f>IF(N788="snížená",J788,0)</f>
        <v>0</v>
      </c>
      <c r="BG788" s="141">
        <f>IF(N788="zákl. přenesená",J788,0)</f>
        <v>0</v>
      </c>
      <c r="BH788" s="141">
        <f>IF(N788="sníž. přenesená",J788,0)</f>
        <v>0</v>
      </c>
      <c r="BI788" s="141">
        <f>IF(N788="nulová",J788,0)</f>
        <v>0</v>
      </c>
      <c r="BJ788" s="18" t="s">
        <v>79</v>
      </c>
      <c r="BK788" s="141">
        <f>ROUND(I788*H788,2)</f>
        <v>0</v>
      </c>
      <c r="BL788" s="18" t="s">
        <v>317</v>
      </c>
      <c r="BM788" s="140" t="s">
        <v>1419</v>
      </c>
    </row>
    <row r="789" spans="2:65" s="1" customFormat="1" ht="11.25">
      <c r="B789" s="33"/>
      <c r="D789" s="142" t="s">
        <v>225</v>
      </c>
      <c r="F789" s="143" t="s">
        <v>1420</v>
      </c>
      <c r="I789" s="144"/>
      <c r="L789" s="33"/>
      <c r="M789" s="145"/>
      <c r="T789" s="54"/>
      <c r="AT789" s="18" t="s">
        <v>225</v>
      </c>
      <c r="AU789" s="18" t="s">
        <v>81</v>
      </c>
    </row>
    <row r="790" spans="2:65" s="11" customFormat="1" ht="22.9" customHeight="1">
      <c r="B790" s="117"/>
      <c r="D790" s="118" t="s">
        <v>70</v>
      </c>
      <c r="E790" s="127" t="s">
        <v>1421</v>
      </c>
      <c r="F790" s="127" t="s">
        <v>1422</v>
      </c>
      <c r="I790" s="120"/>
      <c r="J790" s="128">
        <f>BK790</f>
        <v>0</v>
      </c>
      <c r="L790" s="117"/>
      <c r="M790" s="122"/>
      <c r="P790" s="123">
        <f>SUM(P791:P794)</f>
        <v>0</v>
      </c>
      <c r="R790" s="123">
        <f>SUM(R791:R794)</f>
        <v>6.1800000000000001E-2</v>
      </c>
      <c r="T790" s="124">
        <f>SUM(T791:T794)</f>
        <v>0</v>
      </c>
      <c r="AR790" s="118" t="s">
        <v>81</v>
      </c>
      <c r="AT790" s="125" t="s">
        <v>70</v>
      </c>
      <c r="AU790" s="125" t="s">
        <v>79</v>
      </c>
      <c r="AY790" s="118" t="s">
        <v>216</v>
      </c>
      <c r="BK790" s="126">
        <f>SUM(BK791:BK794)</f>
        <v>0</v>
      </c>
    </row>
    <row r="791" spans="2:65" s="1" customFormat="1" ht="24.2" customHeight="1">
      <c r="B791" s="33"/>
      <c r="C791" s="129" t="s">
        <v>1423</v>
      </c>
      <c r="D791" s="129" t="s">
        <v>218</v>
      </c>
      <c r="E791" s="130" t="s">
        <v>1424</v>
      </c>
      <c r="F791" s="131" t="s">
        <v>1425</v>
      </c>
      <c r="G791" s="132" t="s">
        <v>357</v>
      </c>
      <c r="H791" s="133">
        <v>2</v>
      </c>
      <c r="I791" s="134"/>
      <c r="J791" s="135">
        <f>ROUND(I791*H791,2)</f>
        <v>0</v>
      </c>
      <c r="K791" s="131" t="s">
        <v>222</v>
      </c>
      <c r="L791" s="33"/>
      <c r="M791" s="136" t="s">
        <v>19</v>
      </c>
      <c r="N791" s="137" t="s">
        <v>42</v>
      </c>
      <c r="P791" s="138">
        <f>O791*H791</f>
        <v>0</v>
      </c>
      <c r="Q791" s="138">
        <v>3.09E-2</v>
      </c>
      <c r="R791" s="138">
        <f>Q791*H791</f>
        <v>6.1800000000000001E-2</v>
      </c>
      <c r="S791" s="138">
        <v>0</v>
      </c>
      <c r="T791" s="139">
        <f>S791*H791</f>
        <v>0</v>
      </c>
      <c r="AR791" s="140" t="s">
        <v>317</v>
      </c>
      <c r="AT791" s="140" t="s">
        <v>218</v>
      </c>
      <c r="AU791" s="140" t="s">
        <v>81</v>
      </c>
      <c r="AY791" s="18" t="s">
        <v>216</v>
      </c>
      <c r="BE791" s="141">
        <f>IF(N791="základní",J791,0)</f>
        <v>0</v>
      </c>
      <c r="BF791" s="141">
        <f>IF(N791="snížená",J791,0)</f>
        <v>0</v>
      </c>
      <c r="BG791" s="141">
        <f>IF(N791="zákl. přenesená",J791,0)</f>
        <v>0</v>
      </c>
      <c r="BH791" s="141">
        <f>IF(N791="sníž. přenesená",J791,0)</f>
        <v>0</v>
      </c>
      <c r="BI791" s="141">
        <f>IF(N791="nulová",J791,0)</f>
        <v>0</v>
      </c>
      <c r="BJ791" s="18" t="s">
        <v>79</v>
      </c>
      <c r="BK791" s="141">
        <f>ROUND(I791*H791,2)</f>
        <v>0</v>
      </c>
      <c r="BL791" s="18" t="s">
        <v>317</v>
      </c>
      <c r="BM791" s="140" t="s">
        <v>1426</v>
      </c>
    </row>
    <row r="792" spans="2:65" s="1" customFormat="1" ht="11.25">
      <c r="B792" s="33"/>
      <c r="D792" s="142" t="s">
        <v>225</v>
      </c>
      <c r="F792" s="143" t="s">
        <v>1427</v>
      </c>
      <c r="I792" s="144"/>
      <c r="L792" s="33"/>
      <c r="M792" s="145"/>
      <c r="T792" s="54"/>
      <c r="AT792" s="18" t="s">
        <v>225</v>
      </c>
      <c r="AU792" s="18" t="s">
        <v>81</v>
      </c>
    </row>
    <row r="793" spans="2:65" s="1" customFormat="1" ht="33" customHeight="1">
      <c r="B793" s="33"/>
      <c r="C793" s="129" t="s">
        <v>1428</v>
      </c>
      <c r="D793" s="129" t="s">
        <v>218</v>
      </c>
      <c r="E793" s="130" t="s">
        <v>1429</v>
      </c>
      <c r="F793" s="131" t="s">
        <v>1430</v>
      </c>
      <c r="G793" s="132" t="s">
        <v>1307</v>
      </c>
      <c r="H793" s="184"/>
      <c r="I793" s="134"/>
      <c r="J793" s="135">
        <f>ROUND(I793*H793,2)</f>
        <v>0</v>
      </c>
      <c r="K793" s="131" t="s">
        <v>222</v>
      </c>
      <c r="L793" s="33"/>
      <c r="M793" s="136" t="s">
        <v>19</v>
      </c>
      <c r="N793" s="137" t="s">
        <v>42</v>
      </c>
      <c r="P793" s="138">
        <f>O793*H793</f>
        <v>0</v>
      </c>
      <c r="Q793" s="138">
        <v>0</v>
      </c>
      <c r="R793" s="138">
        <f>Q793*H793</f>
        <v>0</v>
      </c>
      <c r="S793" s="138">
        <v>0</v>
      </c>
      <c r="T793" s="139">
        <f>S793*H793</f>
        <v>0</v>
      </c>
      <c r="AR793" s="140" t="s">
        <v>317</v>
      </c>
      <c r="AT793" s="140" t="s">
        <v>218</v>
      </c>
      <c r="AU793" s="140" t="s">
        <v>81</v>
      </c>
      <c r="AY793" s="18" t="s">
        <v>216</v>
      </c>
      <c r="BE793" s="141">
        <f>IF(N793="základní",J793,0)</f>
        <v>0</v>
      </c>
      <c r="BF793" s="141">
        <f>IF(N793="snížená",J793,0)</f>
        <v>0</v>
      </c>
      <c r="BG793" s="141">
        <f>IF(N793="zákl. přenesená",J793,0)</f>
        <v>0</v>
      </c>
      <c r="BH793" s="141">
        <f>IF(N793="sníž. přenesená",J793,0)</f>
        <v>0</v>
      </c>
      <c r="BI793" s="141">
        <f>IF(N793="nulová",J793,0)</f>
        <v>0</v>
      </c>
      <c r="BJ793" s="18" t="s">
        <v>79</v>
      </c>
      <c r="BK793" s="141">
        <f>ROUND(I793*H793,2)</f>
        <v>0</v>
      </c>
      <c r="BL793" s="18" t="s">
        <v>317</v>
      </c>
      <c r="BM793" s="140" t="s">
        <v>1431</v>
      </c>
    </row>
    <row r="794" spans="2:65" s="1" customFormat="1" ht="11.25">
      <c r="B794" s="33"/>
      <c r="D794" s="142" t="s">
        <v>225</v>
      </c>
      <c r="F794" s="143" t="s">
        <v>1432</v>
      </c>
      <c r="I794" s="144"/>
      <c r="L794" s="33"/>
      <c r="M794" s="145"/>
      <c r="T794" s="54"/>
      <c r="AT794" s="18" t="s">
        <v>225</v>
      </c>
      <c r="AU794" s="18" t="s">
        <v>81</v>
      </c>
    </row>
    <row r="795" spans="2:65" s="11" customFormat="1" ht="22.9" customHeight="1">
      <c r="B795" s="117"/>
      <c r="D795" s="118" t="s">
        <v>70</v>
      </c>
      <c r="E795" s="127" t="s">
        <v>1433</v>
      </c>
      <c r="F795" s="127" t="s">
        <v>1434</v>
      </c>
      <c r="I795" s="120"/>
      <c r="J795" s="128">
        <f>BK795</f>
        <v>0</v>
      </c>
      <c r="L795" s="117"/>
      <c r="M795" s="122"/>
      <c r="P795" s="123">
        <f>SUM(P796:P896)</f>
        <v>0</v>
      </c>
      <c r="R795" s="123">
        <f>SUM(R796:R896)</f>
        <v>12.908924150000001</v>
      </c>
      <c r="T795" s="124">
        <f>SUM(T796:T896)</f>
        <v>15.040510000000001</v>
      </c>
      <c r="AR795" s="118" t="s">
        <v>81</v>
      </c>
      <c r="AT795" s="125" t="s">
        <v>70</v>
      </c>
      <c r="AU795" s="125" t="s">
        <v>79</v>
      </c>
      <c r="AY795" s="118" t="s">
        <v>216</v>
      </c>
      <c r="BK795" s="126">
        <f>SUM(BK796:BK896)</f>
        <v>0</v>
      </c>
    </row>
    <row r="796" spans="2:65" s="1" customFormat="1" ht="33" customHeight="1">
      <c r="B796" s="33"/>
      <c r="C796" s="129" t="s">
        <v>1435</v>
      </c>
      <c r="D796" s="129" t="s">
        <v>218</v>
      </c>
      <c r="E796" s="130" t="s">
        <v>1436</v>
      </c>
      <c r="F796" s="131" t="s">
        <v>1437</v>
      </c>
      <c r="G796" s="132" t="s">
        <v>236</v>
      </c>
      <c r="H796" s="133">
        <v>9.8800000000000008</v>
      </c>
      <c r="I796" s="134"/>
      <c r="J796" s="135">
        <f>ROUND(I796*H796,2)</f>
        <v>0</v>
      </c>
      <c r="K796" s="131" t="s">
        <v>222</v>
      </c>
      <c r="L796" s="33"/>
      <c r="M796" s="136" t="s">
        <v>19</v>
      </c>
      <c r="N796" s="137" t="s">
        <v>42</v>
      </c>
      <c r="P796" s="138">
        <f>O796*H796</f>
        <v>0</v>
      </c>
      <c r="Q796" s="138">
        <v>1.08E-3</v>
      </c>
      <c r="R796" s="138">
        <f>Q796*H796</f>
        <v>1.0670400000000002E-2</v>
      </c>
      <c r="S796" s="138">
        <v>0</v>
      </c>
      <c r="T796" s="139">
        <f>S796*H796</f>
        <v>0</v>
      </c>
      <c r="AR796" s="140" t="s">
        <v>317</v>
      </c>
      <c r="AT796" s="140" t="s">
        <v>218</v>
      </c>
      <c r="AU796" s="140" t="s">
        <v>81</v>
      </c>
      <c r="AY796" s="18" t="s">
        <v>216</v>
      </c>
      <c r="BE796" s="141">
        <f>IF(N796="základní",J796,0)</f>
        <v>0</v>
      </c>
      <c r="BF796" s="141">
        <f>IF(N796="snížená",J796,0)</f>
        <v>0</v>
      </c>
      <c r="BG796" s="141">
        <f>IF(N796="zákl. přenesená",J796,0)</f>
        <v>0</v>
      </c>
      <c r="BH796" s="141">
        <f>IF(N796="sníž. přenesená",J796,0)</f>
        <v>0</v>
      </c>
      <c r="BI796" s="141">
        <f>IF(N796="nulová",J796,0)</f>
        <v>0</v>
      </c>
      <c r="BJ796" s="18" t="s">
        <v>79</v>
      </c>
      <c r="BK796" s="141">
        <f>ROUND(I796*H796,2)</f>
        <v>0</v>
      </c>
      <c r="BL796" s="18" t="s">
        <v>317</v>
      </c>
      <c r="BM796" s="140" t="s">
        <v>1438</v>
      </c>
    </row>
    <row r="797" spans="2:65" s="1" customFormat="1" ht="11.25">
      <c r="B797" s="33"/>
      <c r="D797" s="142" t="s">
        <v>225</v>
      </c>
      <c r="F797" s="143" t="s">
        <v>1439</v>
      </c>
      <c r="I797" s="144"/>
      <c r="L797" s="33"/>
      <c r="M797" s="145"/>
      <c r="T797" s="54"/>
      <c r="AT797" s="18" t="s">
        <v>225</v>
      </c>
      <c r="AU797" s="18" t="s">
        <v>81</v>
      </c>
    </row>
    <row r="798" spans="2:65" s="12" customFormat="1" ht="11.25">
      <c r="B798" s="146"/>
      <c r="D798" s="147" t="s">
        <v>227</v>
      </c>
      <c r="E798" s="148" t="s">
        <v>19</v>
      </c>
      <c r="F798" s="149" t="s">
        <v>1440</v>
      </c>
      <c r="H798" s="150">
        <v>8.3800000000000008</v>
      </c>
      <c r="I798" s="151"/>
      <c r="L798" s="146"/>
      <c r="M798" s="152"/>
      <c r="T798" s="153"/>
      <c r="AT798" s="148" t="s">
        <v>227</v>
      </c>
      <c r="AU798" s="148" t="s">
        <v>81</v>
      </c>
      <c r="AV798" s="12" t="s">
        <v>81</v>
      </c>
      <c r="AW798" s="12" t="s">
        <v>32</v>
      </c>
      <c r="AX798" s="12" t="s">
        <v>71</v>
      </c>
      <c r="AY798" s="148" t="s">
        <v>216</v>
      </c>
    </row>
    <row r="799" spans="2:65" s="12" customFormat="1" ht="11.25">
      <c r="B799" s="146"/>
      <c r="D799" s="147" t="s">
        <v>227</v>
      </c>
      <c r="E799" s="148" t="s">
        <v>19</v>
      </c>
      <c r="F799" s="149" t="s">
        <v>1441</v>
      </c>
      <c r="H799" s="150">
        <v>1.5</v>
      </c>
      <c r="I799" s="151"/>
      <c r="L799" s="146"/>
      <c r="M799" s="152"/>
      <c r="T799" s="153"/>
      <c r="AT799" s="148" t="s">
        <v>227</v>
      </c>
      <c r="AU799" s="148" t="s">
        <v>81</v>
      </c>
      <c r="AV799" s="12" t="s">
        <v>81</v>
      </c>
      <c r="AW799" s="12" t="s">
        <v>32</v>
      </c>
      <c r="AX799" s="12" t="s">
        <v>71</v>
      </c>
      <c r="AY799" s="148" t="s">
        <v>216</v>
      </c>
    </row>
    <row r="800" spans="2:65" s="15" customFormat="1" ht="11.25">
      <c r="B800" s="167"/>
      <c r="D800" s="147" t="s">
        <v>227</v>
      </c>
      <c r="E800" s="168" t="s">
        <v>19</v>
      </c>
      <c r="F800" s="169" t="s">
        <v>245</v>
      </c>
      <c r="H800" s="170">
        <v>9.8800000000000008</v>
      </c>
      <c r="I800" s="171"/>
      <c r="L800" s="167"/>
      <c r="M800" s="172"/>
      <c r="T800" s="173"/>
      <c r="AT800" s="168" t="s">
        <v>227</v>
      </c>
      <c r="AU800" s="168" t="s">
        <v>81</v>
      </c>
      <c r="AV800" s="15" t="s">
        <v>223</v>
      </c>
      <c r="AW800" s="15" t="s">
        <v>32</v>
      </c>
      <c r="AX800" s="15" t="s">
        <v>79</v>
      </c>
      <c r="AY800" s="168" t="s">
        <v>216</v>
      </c>
    </row>
    <row r="801" spans="2:65" s="1" customFormat="1" ht="16.5" customHeight="1">
      <c r="B801" s="33"/>
      <c r="C801" s="129" t="s">
        <v>1442</v>
      </c>
      <c r="D801" s="129" t="s">
        <v>218</v>
      </c>
      <c r="E801" s="130" t="s">
        <v>1443</v>
      </c>
      <c r="F801" s="131" t="s">
        <v>1444</v>
      </c>
      <c r="G801" s="132" t="s">
        <v>221</v>
      </c>
      <c r="H801" s="133">
        <v>41.222999999999999</v>
      </c>
      <c r="I801" s="134"/>
      <c r="J801" s="135">
        <f>ROUND(I801*H801,2)</f>
        <v>0</v>
      </c>
      <c r="K801" s="131" t="s">
        <v>222</v>
      </c>
      <c r="L801" s="33"/>
      <c r="M801" s="136" t="s">
        <v>19</v>
      </c>
      <c r="N801" s="137" t="s">
        <v>42</v>
      </c>
      <c r="P801" s="138">
        <f>O801*H801</f>
        <v>0</v>
      </c>
      <c r="Q801" s="138">
        <v>0</v>
      </c>
      <c r="R801" s="138">
        <f>Q801*H801</f>
        <v>0</v>
      </c>
      <c r="S801" s="138">
        <v>0.03</v>
      </c>
      <c r="T801" s="139">
        <f>S801*H801</f>
        <v>1.2366899999999998</v>
      </c>
      <c r="AR801" s="140" t="s">
        <v>317</v>
      </c>
      <c r="AT801" s="140" t="s">
        <v>218</v>
      </c>
      <c r="AU801" s="140" t="s">
        <v>81</v>
      </c>
      <c r="AY801" s="18" t="s">
        <v>216</v>
      </c>
      <c r="BE801" s="141">
        <f>IF(N801="základní",J801,0)</f>
        <v>0</v>
      </c>
      <c r="BF801" s="141">
        <f>IF(N801="snížená",J801,0)</f>
        <v>0</v>
      </c>
      <c r="BG801" s="141">
        <f>IF(N801="zákl. přenesená",J801,0)</f>
        <v>0</v>
      </c>
      <c r="BH801" s="141">
        <f>IF(N801="sníž. přenesená",J801,0)</f>
        <v>0</v>
      </c>
      <c r="BI801" s="141">
        <f>IF(N801="nulová",J801,0)</f>
        <v>0</v>
      </c>
      <c r="BJ801" s="18" t="s">
        <v>79</v>
      </c>
      <c r="BK801" s="141">
        <f>ROUND(I801*H801,2)</f>
        <v>0</v>
      </c>
      <c r="BL801" s="18" t="s">
        <v>317</v>
      </c>
      <c r="BM801" s="140" t="s">
        <v>1445</v>
      </c>
    </row>
    <row r="802" spans="2:65" s="1" customFormat="1" ht="11.25">
      <c r="B802" s="33"/>
      <c r="D802" s="142" t="s">
        <v>225</v>
      </c>
      <c r="F802" s="143" t="s">
        <v>1446</v>
      </c>
      <c r="I802" s="144"/>
      <c r="L802" s="33"/>
      <c r="M802" s="145"/>
      <c r="T802" s="54"/>
      <c r="AT802" s="18" t="s">
        <v>225</v>
      </c>
      <c r="AU802" s="18" t="s">
        <v>81</v>
      </c>
    </row>
    <row r="803" spans="2:65" s="12" customFormat="1" ht="11.25">
      <c r="B803" s="146"/>
      <c r="D803" s="147" t="s">
        <v>227</v>
      </c>
      <c r="E803" s="148" t="s">
        <v>19</v>
      </c>
      <c r="F803" s="149" t="s">
        <v>1447</v>
      </c>
      <c r="H803" s="150">
        <v>41.222999999999999</v>
      </c>
      <c r="I803" s="151"/>
      <c r="L803" s="146"/>
      <c r="M803" s="152"/>
      <c r="T803" s="153"/>
      <c r="AT803" s="148" t="s">
        <v>227</v>
      </c>
      <c r="AU803" s="148" t="s">
        <v>81</v>
      </c>
      <c r="AV803" s="12" t="s">
        <v>81</v>
      </c>
      <c r="AW803" s="12" t="s">
        <v>32</v>
      </c>
      <c r="AX803" s="12" t="s">
        <v>79</v>
      </c>
      <c r="AY803" s="148" t="s">
        <v>216</v>
      </c>
    </row>
    <row r="804" spans="2:65" s="1" customFormat="1" ht="33" customHeight="1">
      <c r="B804" s="33"/>
      <c r="C804" s="129" t="s">
        <v>1448</v>
      </c>
      <c r="D804" s="129" t="s">
        <v>218</v>
      </c>
      <c r="E804" s="130" t="s">
        <v>1449</v>
      </c>
      <c r="F804" s="131" t="s">
        <v>1450</v>
      </c>
      <c r="G804" s="132" t="s">
        <v>368</v>
      </c>
      <c r="H804" s="133">
        <v>21</v>
      </c>
      <c r="I804" s="134"/>
      <c r="J804" s="135">
        <f>ROUND(I804*H804,2)</f>
        <v>0</v>
      </c>
      <c r="K804" s="131" t="s">
        <v>222</v>
      </c>
      <c r="L804" s="33"/>
      <c r="M804" s="136" t="s">
        <v>19</v>
      </c>
      <c r="N804" s="137" t="s">
        <v>42</v>
      </c>
      <c r="P804" s="138">
        <f>O804*H804</f>
        <v>0</v>
      </c>
      <c r="Q804" s="138">
        <v>0</v>
      </c>
      <c r="R804" s="138">
        <f>Q804*H804</f>
        <v>0</v>
      </c>
      <c r="S804" s="138">
        <v>0.3</v>
      </c>
      <c r="T804" s="139">
        <f>S804*H804</f>
        <v>6.3</v>
      </c>
      <c r="AR804" s="140" t="s">
        <v>317</v>
      </c>
      <c r="AT804" s="140" t="s">
        <v>218</v>
      </c>
      <c r="AU804" s="140" t="s">
        <v>81</v>
      </c>
      <c r="AY804" s="18" t="s">
        <v>216</v>
      </c>
      <c r="BE804" s="141">
        <f>IF(N804="základní",J804,0)</f>
        <v>0</v>
      </c>
      <c r="BF804" s="141">
        <f>IF(N804="snížená",J804,0)</f>
        <v>0</v>
      </c>
      <c r="BG804" s="141">
        <f>IF(N804="zákl. přenesená",J804,0)</f>
        <v>0</v>
      </c>
      <c r="BH804" s="141">
        <f>IF(N804="sníž. přenesená",J804,0)</f>
        <v>0</v>
      </c>
      <c r="BI804" s="141">
        <f>IF(N804="nulová",J804,0)</f>
        <v>0</v>
      </c>
      <c r="BJ804" s="18" t="s">
        <v>79</v>
      </c>
      <c r="BK804" s="141">
        <f>ROUND(I804*H804,2)</f>
        <v>0</v>
      </c>
      <c r="BL804" s="18" t="s">
        <v>317</v>
      </c>
      <c r="BM804" s="140" t="s">
        <v>1451</v>
      </c>
    </row>
    <row r="805" spans="2:65" s="1" customFormat="1" ht="11.25">
      <c r="B805" s="33"/>
      <c r="D805" s="142" t="s">
        <v>225</v>
      </c>
      <c r="F805" s="143" t="s">
        <v>1452</v>
      </c>
      <c r="I805" s="144"/>
      <c r="L805" s="33"/>
      <c r="M805" s="145"/>
      <c r="T805" s="54"/>
      <c r="AT805" s="18" t="s">
        <v>225</v>
      </c>
      <c r="AU805" s="18" t="s">
        <v>81</v>
      </c>
    </row>
    <row r="806" spans="2:65" s="12" customFormat="1" ht="11.25">
      <c r="B806" s="146"/>
      <c r="D806" s="147" t="s">
        <v>227</v>
      </c>
      <c r="E806" s="148" t="s">
        <v>19</v>
      </c>
      <c r="F806" s="149" t="s">
        <v>1453</v>
      </c>
      <c r="H806" s="150">
        <v>21</v>
      </c>
      <c r="I806" s="151"/>
      <c r="L806" s="146"/>
      <c r="M806" s="152"/>
      <c r="T806" s="153"/>
      <c r="AT806" s="148" t="s">
        <v>227</v>
      </c>
      <c r="AU806" s="148" t="s">
        <v>81</v>
      </c>
      <c r="AV806" s="12" t="s">
        <v>81</v>
      </c>
      <c r="AW806" s="12" t="s">
        <v>32</v>
      </c>
      <c r="AX806" s="12" t="s">
        <v>79</v>
      </c>
      <c r="AY806" s="148" t="s">
        <v>216</v>
      </c>
    </row>
    <row r="807" spans="2:65" s="1" customFormat="1" ht="33" customHeight="1">
      <c r="B807" s="33"/>
      <c r="C807" s="129" t="s">
        <v>1454</v>
      </c>
      <c r="D807" s="129" t="s">
        <v>218</v>
      </c>
      <c r="E807" s="130" t="s">
        <v>1455</v>
      </c>
      <c r="F807" s="131" t="s">
        <v>1456</v>
      </c>
      <c r="G807" s="132" t="s">
        <v>221</v>
      </c>
      <c r="H807" s="133">
        <v>352</v>
      </c>
      <c r="I807" s="134"/>
      <c r="J807" s="135">
        <f>ROUND(I807*H807,2)</f>
        <v>0</v>
      </c>
      <c r="K807" s="131" t="s">
        <v>19</v>
      </c>
      <c r="L807" s="33"/>
      <c r="M807" s="136" t="s">
        <v>19</v>
      </c>
      <c r="N807" s="137" t="s">
        <v>42</v>
      </c>
      <c r="P807" s="138">
        <f>O807*H807</f>
        <v>0</v>
      </c>
      <c r="Q807" s="138">
        <v>0</v>
      </c>
      <c r="R807" s="138">
        <f>Q807*H807</f>
        <v>0</v>
      </c>
      <c r="S807" s="138">
        <v>0</v>
      </c>
      <c r="T807" s="139">
        <f>S807*H807</f>
        <v>0</v>
      </c>
      <c r="AR807" s="140" t="s">
        <v>317</v>
      </c>
      <c r="AT807" s="140" t="s">
        <v>218</v>
      </c>
      <c r="AU807" s="140" t="s">
        <v>81</v>
      </c>
      <c r="AY807" s="18" t="s">
        <v>216</v>
      </c>
      <c r="BE807" s="141">
        <f>IF(N807="základní",J807,0)</f>
        <v>0</v>
      </c>
      <c r="BF807" s="141">
        <f>IF(N807="snížená",J807,0)</f>
        <v>0</v>
      </c>
      <c r="BG807" s="141">
        <f>IF(N807="zákl. přenesená",J807,0)</f>
        <v>0</v>
      </c>
      <c r="BH807" s="141">
        <f>IF(N807="sníž. přenesená",J807,0)</f>
        <v>0</v>
      </c>
      <c r="BI807" s="141">
        <f>IF(N807="nulová",J807,0)</f>
        <v>0</v>
      </c>
      <c r="BJ807" s="18" t="s">
        <v>79</v>
      </c>
      <c r="BK807" s="141">
        <f>ROUND(I807*H807,2)</f>
        <v>0</v>
      </c>
      <c r="BL807" s="18" t="s">
        <v>317</v>
      </c>
      <c r="BM807" s="140" t="s">
        <v>1457</v>
      </c>
    </row>
    <row r="808" spans="2:65" s="12" customFormat="1" ht="22.5">
      <c r="B808" s="146"/>
      <c r="D808" s="147" t="s">
        <v>227</v>
      </c>
      <c r="E808" s="148" t="s">
        <v>19</v>
      </c>
      <c r="F808" s="149" t="s">
        <v>1458</v>
      </c>
      <c r="H808" s="150">
        <v>352</v>
      </c>
      <c r="I808" s="151"/>
      <c r="L808" s="146"/>
      <c r="M808" s="152"/>
      <c r="T808" s="153"/>
      <c r="AT808" s="148" t="s">
        <v>227</v>
      </c>
      <c r="AU808" s="148" t="s">
        <v>81</v>
      </c>
      <c r="AV808" s="12" t="s">
        <v>81</v>
      </c>
      <c r="AW808" s="12" t="s">
        <v>32</v>
      </c>
      <c r="AX808" s="12" t="s">
        <v>79</v>
      </c>
      <c r="AY808" s="148" t="s">
        <v>216</v>
      </c>
    </row>
    <row r="809" spans="2:65" s="1" customFormat="1" ht="208.9" customHeight="1">
      <c r="B809" s="33"/>
      <c r="C809" s="129" t="s">
        <v>1459</v>
      </c>
      <c r="D809" s="129" t="s">
        <v>218</v>
      </c>
      <c r="E809" s="130" t="s">
        <v>1460</v>
      </c>
      <c r="F809" s="131" t="s">
        <v>1461</v>
      </c>
      <c r="G809" s="132" t="s">
        <v>368</v>
      </c>
      <c r="H809" s="133">
        <v>9</v>
      </c>
      <c r="I809" s="134"/>
      <c r="J809" s="135">
        <f>ROUND(I809*H809,2)</f>
        <v>0</v>
      </c>
      <c r="K809" s="131" t="s">
        <v>19</v>
      </c>
      <c r="L809" s="33"/>
      <c r="M809" s="136" t="s">
        <v>19</v>
      </c>
      <c r="N809" s="137" t="s">
        <v>42</v>
      </c>
      <c r="P809" s="138">
        <f>O809*H809</f>
        <v>0</v>
      </c>
      <c r="Q809" s="138">
        <v>0</v>
      </c>
      <c r="R809" s="138">
        <f>Q809*H809</f>
        <v>0</v>
      </c>
      <c r="S809" s="138">
        <v>0</v>
      </c>
      <c r="T809" s="139">
        <f>S809*H809</f>
        <v>0</v>
      </c>
      <c r="AR809" s="140" t="s">
        <v>317</v>
      </c>
      <c r="AT809" s="140" t="s">
        <v>218</v>
      </c>
      <c r="AU809" s="140" t="s">
        <v>81</v>
      </c>
      <c r="AY809" s="18" t="s">
        <v>216</v>
      </c>
      <c r="BE809" s="141">
        <f>IF(N809="základní",J809,0)</f>
        <v>0</v>
      </c>
      <c r="BF809" s="141">
        <f>IF(N809="snížená",J809,0)</f>
        <v>0</v>
      </c>
      <c r="BG809" s="141">
        <f>IF(N809="zákl. přenesená",J809,0)</f>
        <v>0</v>
      </c>
      <c r="BH809" s="141">
        <f>IF(N809="sníž. přenesená",J809,0)</f>
        <v>0</v>
      </c>
      <c r="BI809" s="141">
        <f>IF(N809="nulová",J809,0)</f>
        <v>0</v>
      </c>
      <c r="BJ809" s="18" t="s">
        <v>79</v>
      </c>
      <c r="BK809" s="141">
        <f>ROUND(I809*H809,2)</f>
        <v>0</v>
      </c>
      <c r="BL809" s="18" t="s">
        <v>317</v>
      </c>
      <c r="BM809" s="140" t="s">
        <v>1462</v>
      </c>
    </row>
    <row r="810" spans="2:65" s="1" customFormat="1" ht="16.5" customHeight="1">
      <c r="B810" s="33"/>
      <c r="C810" s="174" t="s">
        <v>1463</v>
      </c>
      <c r="D810" s="174" t="s">
        <v>341</v>
      </c>
      <c r="E810" s="175" t="s">
        <v>1464</v>
      </c>
      <c r="F810" s="176" t="s">
        <v>1465</v>
      </c>
      <c r="G810" s="177" t="s">
        <v>236</v>
      </c>
      <c r="H810" s="178">
        <v>1.5</v>
      </c>
      <c r="I810" s="179"/>
      <c r="J810" s="180">
        <f>ROUND(I810*H810,2)</f>
        <v>0</v>
      </c>
      <c r="K810" s="176" t="s">
        <v>19</v>
      </c>
      <c r="L810" s="181"/>
      <c r="M810" s="182" t="s">
        <v>19</v>
      </c>
      <c r="N810" s="183" t="s">
        <v>42</v>
      </c>
      <c r="P810" s="138">
        <f>O810*H810</f>
        <v>0</v>
      </c>
      <c r="Q810" s="138">
        <v>0</v>
      </c>
      <c r="R810" s="138">
        <f>Q810*H810</f>
        <v>0</v>
      </c>
      <c r="S810" s="138">
        <v>0</v>
      </c>
      <c r="T810" s="139">
        <f>S810*H810</f>
        <v>0</v>
      </c>
      <c r="AR810" s="140" t="s">
        <v>409</v>
      </c>
      <c r="AT810" s="140" t="s">
        <v>341</v>
      </c>
      <c r="AU810" s="140" t="s">
        <v>81</v>
      </c>
      <c r="AY810" s="18" t="s">
        <v>216</v>
      </c>
      <c r="BE810" s="141">
        <f>IF(N810="základní",J810,0)</f>
        <v>0</v>
      </c>
      <c r="BF810" s="141">
        <f>IF(N810="snížená",J810,0)</f>
        <v>0</v>
      </c>
      <c r="BG810" s="141">
        <f>IF(N810="zákl. přenesená",J810,0)</f>
        <v>0</v>
      </c>
      <c r="BH810" s="141">
        <f>IF(N810="sníž. přenesená",J810,0)</f>
        <v>0</v>
      </c>
      <c r="BI810" s="141">
        <f>IF(N810="nulová",J810,0)</f>
        <v>0</v>
      </c>
      <c r="BJ810" s="18" t="s">
        <v>79</v>
      </c>
      <c r="BK810" s="141">
        <f>ROUND(I810*H810,2)</f>
        <v>0</v>
      </c>
      <c r="BL810" s="18" t="s">
        <v>317</v>
      </c>
      <c r="BM810" s="140" t="s">
        <v>1466</v>
      </c>
    </row>
    <row r="811" spans="2:65" s="12" customFormat="1" ht="11.25">
      <c r="B811" s="146"/>
      <c r="D811" s="147" t="s">
        <v>227</v>
      </c>
      <c r="E811" s="148" t="s">
        <v>19</v>
      </c>
      <c r="F811" s="149" t="s">
        <v>1467</v>
      </c>
      <c r="H811" s="150">
        <v>1.5</v>
      </c>
      <c r="I811" s="151"/>
      <c r="L811" s="146"/>
      <c r="M811" s="152"/>
      <c r="T811" s="153"/>
      <c r="AT811" s="148" t="s">
        <v>227</v>
      </c>
      <c r="AU811" s="148" t="s">
        <v>81</v>
      </c>
      <c r="AV811" s="12" t="s">
        <v>81</v>
      </c>
      <c r="AW811" s="12" t="s">
        <v>32</v>
      </c>
      <c r="AX811" s="12" t="s">
        <v>79</v>
      </c>
      <c r="AY811" s="148" t="s">
        <v>216</v>
      </c>
    </row>
    <row r="812" spans="2:65" s="1" customFormat="1" ht="24.2" customHeight="1">
      <c r="B812" s="33"/>
      <c r="C812" s="129" t="s">
        <v>1468</v>
      </c>
      <c r="D812" s="129" t="s">
        <v>218</v>
      </c>
      <c r="E812" s="130" t="s">
        <v>1469</v>
      </c>
      <c r="F812" s="131" t="s">
        <v>1470</v>
      </c>
      <c r="G812" s="132" t="s">
        <v>447</v>
      </c>
      <c r="H812" s="133">
        <v>1</v>
      </c>
      <c r="I812" s="134"/>
      <c r="J812" s="135">
        <f>ROUND(I812*H812,2)</f>
        <v>0</v>
      </c>
      <c r="K812" s="131" t="s">
        <v>19</v>
      </c>
      <c r="L812" s="33"/>
      <c r="M812" s="136" t="s">
        <v>19</v>
      </c>
      <c r="N812" s="137" t="s">
        <v>42</v>
      </c>
      <c r="P812" s="138">
        <f>O812*H812</f>
        <v>0</v>
      </c>
      <c r="Q812" s="138">
        <v>0</v>
      </c>
      <c r="R812" s="138">
        <f>Q812*H812</f>
        <v>0</v>
      </c>
      <c r="S812" s="138">
        <v>0</v>
      </c>
      <c r="T812" s="139">
        <f>S812*H812</f>
        <v>0</v>
      </c>
      <c r="AR812" s="140" t="s">
        <v>317</v>
      </c>
      <c r="AT812" s="140" t="s">
        <v>218</v>
      </c>
      <c r="AU812" s="140" t="s">
        <v>81</v>
      </c>
      <c r="AY812" s="18" t="s">
        <v>216</v>
      </c>
      <c r="BE812" s="141">
        <f>IF(N812="základní",J812,0)</f>
        <v>0</v>
      </c>
      <c r="BF812" s="141">
        <f>IF(N812="snížená",J812,0)</f>
        <v>0</v>
      </c>
      <c r="BG812" s="141">
        <f>IF(N812="zákl. přenesená",J812,0)</f>
        <v>0</v>
      </c>
      <c r="BH812" s="141">
        <f>IF(N812="sníž. přenesená",J812,0)</f>
        <v>0</v>
      </c>
      <c r="BI812" s="141">
        <f>IF(N812="nulová",J812,0)</f>
        <v>0</v>
      </c>
      <c r="BJ812" s="18" t="s">
        <v>79</v>
      </c>
      <c r="BK812" s="141">
        <f>ROUND(I812*H812,2)</f>
        <v>0</v>
      </c>
      <c r="BL812" s="18" t="s">
        <v>317</v>
      </c>
      <c r="BM812" s="140" t="s">
        <v>1471</v>
      </c>
    </row>
    <row r="813" spans="2:65" s="1" customFormat="1" ht="33" customHeight="1">
      <c r="B813" s="33"/>
      <c r="C813" s="129" t="s">
        <v>1472</v>
      </c>
      <c r="D813" s="129" t="s">
        <v>218</v>
      </c>
      <c r="E813" s="130" t="s">
        <v>1473</v>
      </c>
      <c r="F813" s="131" t="s">
        <v>1474</v>
      </c>
      <c r="G813" s="132" t="s">
        <v>221</v>
      </c>
      <c r="H813" s="133">
        <v>110</v>
      </c>
      <c r="I813" s="134"/>
      <c r="J813" s="135">
        <f>ROUND(I813*H813,2)</f>
        <v>0</v>
      </c>
      <c r="K813" s="131" t="s">
        <v>19</v>
      </c>
      <c r="L813" s="33"/>
      <c r="M813" s="136" t="s">
        <v>19</v>
      </c>
      <c r="N813" s="137" t="s">
        <v>42</v>
      </c>
      <c r="P813" s="138">
        <f>O813*H813</f>
        <v>0</v>
      </c>
      <c r="Q813" s="138">
        <v>0</v>
      </c>
      <c r="R813" s="138">
        <f>Q813*H813</f>
        <v>0</v>
      </c>
      <c r="S813" s="138">
        <v>0</v>
      </c>
      <c r="T813" s="139">
        <f>S813*H813</f>
        <v>0</v>
      </c>
      <c r="AR813" s="140" t="s">
        <v>317</v>
      </c>
      <c r="AT813" s="140" t="s">
        <v>218</v>
      </c>
      <c r="AU813" s="140" t="s">
        <v>81</v>
      </c>
      <c r="AY813" s="18" t="s">
        <v>216</v>
      </c>
      <c r="BE813" s="141">
        <f>IF(N813="základní",J813,0)</f>
        <v>0</v>
      </c>
      <c r="BF813" s="141">
        <f>IF(N813="snížená",J813,0)</f>
        <v>0</v>
      </c>
      <c r="BG813" s="141">
        <f>IF(N813="zákl. přenesená",J813,0)</f>
        <v>0</v>
      </c>
      <c r="BH813" s="141">
        <f>IF(N813="sníž. přenesená",J813,0)</f>
        <v>0</v>
      </c>
      <c r="BI813" s="141">
        <f>IF(N813="nulová",J813,0)</f>
        <v>0</v>
      </c>
      <c r="BJ813" s="18" t="s">
        <v>79</v>
      </c>
      <c r="BK813" s="141">
        <f>ROUND(I813*H813,2)</f>
        <v>0</v>
      </c>
      <c r="BL813" s="18" t="s">
        <v>317</v>
      </c>
      <c r="BM813" s="140" t="s">
        <v>1475</v>
      </c>
    </row>
    <row r="814" spans="2:65" s="12" customFormat="1" ht="11.25">
      <c r="B814" s="146"/>
      <c r="D814" s="147" t="s">
        <v>227</v>
      </c>
      <c r="E814" s="148" t="s">
        <v>19</v>
      </c>
      <c r="F814" s="149" t="s">
        <v>1476</v>
      </c>
      <c r="H814" s="150">
        <v>110</v>
      </c>
      <c r="I814" s="151"/>
      <c r="L814" s="146"/>
      <c r="M814" s="152"/>
      <c r="T814" s="153"/>
      <c r="AT814" s="148" t="s">
        <v>227</v>
      </c>
      <c r="AU814" s="148" t="s">
        <v>81</v>
      </c>
      <c r="AV814" s="12" t="s">
        <v>81</v>
      </c>
      <c r="AW814" s="12" t="s">
        <v>32</v>
      </c>
      <c r="AX814" s="12" t="s">
        <v>79</v>
      </c>
      <c r="AY814" s="148" t="s">
        <v>216</v>
      </c>
    </row>
    <row r="815" spans="2:65" s="1" customFormat="1" ht="24.2" customHeight="1">
      <c r="B815" s="33"/>
      <c r="C815" s="129" t="s">
        <v>1477</v>
      </c>
      <c r="D815" s="129" t="s">
        <v>218</v>
      </c>
      <c r="E815" s="130" t="s">
        <v>1478</v>
      </c>
      <c r="F815" s="131" t="s">
        <v>1479</v>
      </c>
      <c r="G815" s="132" t="s">
        <v>368</v>
      </c>
      <c r="H815" s="133">
        <v>20</v>
      </c>
      <c r="I815" s="134"/>
      <c r="J815" s="135">
        <f>ROUND(I815*H815,2)</f>
        <v>0</v>
      </c>
      <c r="K815" s="131" t="s">
        <v>222</v>
      </c>
      <c r="L815" s="33"/>
      <c r="M815" s="136" t="s">
        <v>19</v>
      </c>
      <c r="N815" s="137" t="s">
        <v>42</v>
      </c>
      <c r="P815" s="138">
        <f>O815*H815</f>
        <v>0</v>
      </c>
      <c r="Q815" s="138">
        <v>0</v>
      </c>
      <c r="R815" s="138">
        <f>Q815*H815</f>
        <v>0</v>
      </c>
      <c r="S815" s="138">
        <v>1.2319999999999999E-2</v>
      </c>
      <c r="T815" s="139">
        <f>S815*H815</f>
        <v>0.24639999999999998</v>
      </c>
      <c r="AR815" s="140" t="s">
        <v>317</v>
      </c>
      <c r="AT815" s="140" t="s">
        <v>218</v>
      </c>
      <c r="AU815" s="140" t="s">
        <v>81</v>
      </c>
      <c r="AY815" s="18" t="s">
        <v>216</v>
      </c>
      <c r="BE815" s="141">
        <f>IF(N815="základní",J815,0)</f>
        <v>0</v>
      </c>
      <c r="BF815" s="141">
        <f>IF(N815="snížená",J815,0)</f>
        <v>0</v>
      </c>
      <c r="BG815" s="141">
        <f>IF(N815="zákl. přenesená",J815,0)</f>
        <v>0</v>
      </c>
      <c r="BH815" s="141">
        <f>IF(N815="sníž. přenesená",J815,0)</f>
        <v>0</v>
      </c>
      <c r="BI815" s="141">
        <f>IF(N815="nulová",J815,0)</f>
        <v>0</v>
      </c>
      <c r="BJ815" s="18" t="s">
        <v>79</v>
      </c>
      <c r="BK815" s="141">
        <f>ROUND(I815*H815,2)</f>
        <v>0</v>
      </c>
      <c r="BL815" s="18" t="s">
        <v>317</v>
      </c>
      <c r="BM815" s="140" t="s">
        <v>1480</v>
      </c>
    </row>
    <row r="816" spans="2:65" s="1" customFormat="1" ht="11.25">
      <c r="B816" s="33"/>
      <c r="D816" s="142" t="s">
        <v>225</v>
      </c>
      <c r="F816" s="143" t="s">
        <v>1481</v>
      </c>
      <c r="I816" s="144"/>
      <c r="L816" s="33"/>
      <c r="M816" s="145"/>
      <c r="T816" s="54"/>
      <c r="AT816" s="18" t="s">
        <v>225</v>
      </c>
      <c r="AU816" s="18" t="s">
        <v>81</v>
      </c>
    </row>
    <row r="817" spans="2:65" s="12" customFormat="1" ht="22.5">
      <c r="B817" s="146"/>
      <c r="D817" s="147" t="s">
        <v>227</v>
      </c>
      <c r="E817" s="148" t="s">
        <v>19</v>
      </c>
      <c r="F817" s="149" t="s">
        <v>1482</v>
      </c>
      <c r="H817" s="150">
        <v>20</v>
      </c>
      <c r="I817" s="151"/>
      <c r="L817" s="146"/>
      <c r="M817" s="152"/>
      <c r="T817" s="153"/>
      <c r="AT817" s="148" t="s">
        <v>227</v>
      </c>
      <c r="AU817" s="148" t="s">
        <v>81</v>
      </c>
      <c r="AV817" s="12" t="s">
        <v>81</v>
      </c>
      <c r="AW817" s="12" t="s">
        <v>32</v>
      </c>
      <c r="AX817" s="12" t="s">
        <v>79</v>
      </c>
      <c r="AY817" s="148" t="s">
        <v>216</v>
      </c>
    </row>
    <row r="818" spans="2:65" s="1" customFormat="1" ht="24.2" customHeight="1">
      <c r="B818" s="33"/>
      <c r="C818" s="129" t="s">
        <v>1483</v>
      </c>
      <c r="D818" s="129" t="s">
        <v>218</v>
      </c>
      <c r="E818" s="130" t="s">
        <v>1484</v>
      </c>
      <c r="F818" s="131" t="s">
        <v>1485</v>
      </c>
      <c r="G818" s="132" t="s">
        <v>368</v>
      </c>
      <c r="H818" s="133">
        <v>154</v>
      </c>
      <c r="I818" s="134"/>
      <c r="J818" s="135">
        <f>ROUND(I818*H818,2)</f>
        <v>0</v>
      </c>
      <c r="K818" s="131" t="s">
        <v>222</v>
      </c>
      <c r="L818" s="33"/>
      <c r="M818" s="136" t="s">
        <v>19</v>
      </c>
      <c r="N818" s="137" t="s">
        <v>42</v>
      </c>
      <c r="P818" s="138">
        <f>O818*H818</f>
        <v>0</v>
      </c>
      <c r="Q818" s="138">
        <v>1.363E-2</v>
      </c>
      <c r="R818" s="138">
        <f>Q818*H818</f>
        <v>2.0990199999999999</v>
      </c>
      <c r="S818" s="138">
        <v>0</v>
      </c>
      <c r="T818" s="139">
        <f>S818*H818</f>
        <v>0</v>
      </c>
      <c r="AR818" s="140" t="s">
        <v>317</v>
      </c>
      <c r="AT818" s="140" t="s">
        <v>218</v>
      </c>
      <c r="AU818" s="140" t="s">
        <v>81</v>
      </c>
      <c r="AY818" s="18" t="s">
        <v>216</v>
      </c>
      <c r="BE818" s="141">
        <f>IF(N818="základní",J818,0)</f>
        <v>0</v>
      </c>
      <c r="BF818" s="141">
        <f>IF(N818="snížená",J818,0)</f>
        <v>0</v>
      </c>
      <c r="BG818" s="141">
        <f>IF(N818="zákl. přenesená",J818,0)</f>
        <v>0</v>
      </c>
      <c r="BH818" s="141">
        <f>IF(N818="sníž. přenesená",J818,0)</f>
        <v>0</v>
      </c>
      <c r="BI818" s="141">
        <f>IF(N818="nulová",J818,0)</f>
        <v>0</v>
      </c>
      <c r="BJ818" s="18" t="s">
        <v>79</v>
      </c>
      <c r="BK818" s="141">
        <f>ROUND(I818*H818,2)</f>
        <v>0</v>
      </c>
      <c r="BL818" s="18" t="s">
        <v>317</v>
      </c>
      <c r="BM818" s="140" t="s">
        <v>1486</v>
      </c>
    </row>
    <row r="819" spans="2:65" s="1" customFormat="1" ht="11.25">
      <c r="B819" s="33"/>
      <c r="D819" s="142" t="s">
        <v>225</v>
      </c>
      <c r="F819" s="143" t="s">
        <v>1487</v>
      </c>
      <c r="I819" s="144"/>
      <c r="L819" s="33"/>
      <c r="M819" s="145"/>
      <c r="T819" s="54"/>
      <c r="AT819" s="18" t="s">
        <v>225</v>
      </c>
      <c r="AU819" s="18" t="s">
        <v>81</v>
      </c>
    </row>
    <row r="820" spans="2:65" s="12" customFormat="1" ht="11.25">
      <c r="B820" s="146"/>
      <c r="D820" s="147" t="s">
        <v>227</v>
      </c>
      <c r="E820" s="148" t="s">
        <v>19</v>
      </c>
      <c r="F820" s="149" t="s">
        <v>1488</v>
      </c>
      <c r="H820" s="150">
        <v>112</v>
      </c>
      <c r="I820" s="151"/>
      <c r="L820" s="146"/>
      <c r="M820" s="152"/>
      <c r="T820" s="153"/>
      <c r="AT820" s="148" t="s">
        <v>227</v>
      </c>
      <c r="AU820" s="148" t="s">
        <v>81</v>
      </c>
      <c r="AV820" s="12" t="s">
        <v>81</v>
      </c>
      <c r="AW820" s="12" t="s">
        <v>32</v>
      </c>
      <c r="AX820" s="12" t="s">
        <v>71</v>
      </c>
      <c r="AY820" s="148" t="s">
        <v>216</v>
      </c>
    </row>
    <row r="821" spans="2:65" s="12" customFormat="1" ht="11.25">
      <c r="B821" s="146"/>
      <c r="D821" s="147" t="s">
        <v>227</v>
      </c>
      <c r="E821" s="148" t="s">
        <v>19</v>
      </c>
      <c r="F821" s="149" t="s">
        <v>1489</v>
      </c>
      <c r="H821" s="150">
        <v>42</v>
      </c>
      <c r="I821" s="151"/>
      <c r="L821" s="146"/>
      <c r="M821" s="152"/>
      <c r="T821" s="153"/>
      <c r="AT821" s="148" t="s">
        <v>227</v>
      </c>
      <c r="AU821" s="148" t="s">
        <v>81</v>
      </c>
      <c r="AV821" s="12" t="s">
        <v>81</v>
      </c>
      <c r="AW821" s="12" t="s">
        <v>32</v>
      </c>
      <c r="AX821" s="12" t="s">
        <v>71</v>
      </c>
      <c r="AY821" s="148" t="s">
        <v>216</v>
      </c>
    </row>
    <row r="822" spans="2:65" s="15" customFormat="1" ht="11.25">
      <c r="B822" s="167"/>
      <c r="D822" s="147" t="s">
        <v>227</v>
      </c>
      <c r="E822" s="168" t="s">
        <v>19</v>
      </c>
      <c r="F822" s="169" t="s">
        <v>245</v>
      </c>
      <c r="H822" s="170">
        <v>154</v>
      </c>
      <c r="I822" s="171"/>
      <c r="L822" s="167"/>
      <c r="M822" s="172"/>
      <c r="T822" s="173"/>
      <c r="AT822" s="168" t="s">
        <v>227</v>
      </c>
      <c r="AU822" s="168" t="s">
        <v>81</v>
      </c>
      <c r="AV822" s="15" t="s">
        <v>223</v>
      </c>
      <c r="AW822" s="15" t="s">
        <v>32</v>
      </c>
      <c r="AX822" s="15" t="s">
        <v>79</v>
      </c>
      <c r="AY822" s="168" t="s">
        <v>216</v>
      </c>
    </row>
    <row r="823" spans="2:65" s="1" customFormat="1" ht="24.2" customHeight="1">
      <c r="B823" s="33"/>
      <c r="C823" s="129" t="s">
        <v>1490</v>
      </c>
      <c r="D823" s="129" t="s">
        <v>218</v>
      </c>
      <c r="E823" s="130" t="s">
        <v>1491</v>
      </c>
      <c r="F823" s="131" t="s">
        <v>1492</v>
      </c>
      <c r="G823" s="132" t="s">
        <v>368</v>
      </c>
      <c r="H823" s="133">
        <v>10</v>
      </c>
      <c r="I823" s="134"/>
      <c r="J823" s="135">
        <f>ROUND(I823*H823,2)</f>
        <v>0</v>
      </c>
      <c r="K823" s="131" t="s">
        <v>222</v>
      </c>
      <c r="L823" s="33"/>
      <c r="M823" s="136" t="s">
        <v>19</v>
      </c>
      <c r="N823" s="137" t="s">
        <v>42</v>
      </c>
      <c r="P823" s="138">
        <f>O823*H823</f>
        <v>0</v>
      </c>
      <c r="Q823" s="138">
        <v>3.6400000000000002E-2</v>
      </c>
      <c r="R823" s="138">
        <f>Q823*H823</f>
        <v>0.36399999999999999</v>
      </c>
      <c r="S823" s="138">
        <v>0</v>
      </c>
      <c r="T823" s="139">
        <f>S823*H823</f>
        <v>0</v>
      </c>
      <c r="AR823" s="140" t="s">
        <v>317</v>
      </c>
      <c r="AT823" s="140" t="s">
        <v>218</v>
      </c>
      <c r="AU823" s="140" t="s">
        <v>81</v>
      </c>
      <c r="AY823" s="18" t="s">
        <v>216</v>
      </c>
      <c r="BE823" s="141">
        <f>IF(N823="základní",J823,0)</f>
        <v>0</v>
      </c>
      <c r="BF823" s="141">
        <f>IF(N823="snížená",J823,0)</f>
        <v>0</v>
      </c>
      <c r="BG823" s="141">
        <f>IF(N823="zákl. přenesená",J823,0)</f>
        <v>0</v>
      </c>
      <c r="BH823" s="141">
        <f>IF(N823="sníž. přenesená",J823,0)</f>
        <v>0</v>
      </c>
      <c r="BI823" s="141">
        <f>IF(N823="nulová",J823,0)</f>
        <v>0</v>
      </c>
      <c r="BJ823" s="18" t="s">
        <v>79</v>
      </c>
      <c r="BK823" s="141">
        <f>ROUND(I823*H823,2)</f>
        <v>0</v>
      </c>
      <c r="BL823" s="18" t="s">
        <v>317</v>
      </c>
      <c r="BM823" s="140" t="s">
        <v>1493</v>
      </c>
    </row>
    <row r="824" spans="2:65" s="1" customFormat="1" ht="11.25">
      <c r="B824" s="33"/>
      <c r="D824" s="142" t="s">
        <v>225</v>
      </c>
      <c r="F824" s="143" t="s">
        <v>1494</v>
      </c>
      <c r="I824" s="144"/>
      <c r="L824" s="33"/>
      <c r="M824" s="145"/>
      <c r="T824" s="54"/>
      <c r="AT824" s="18" t="s">
        <v>225</v>
      </c>
      <c r="AU824" s="18" t="s">
        <v>81</v>
      </c>
    </row>
    <row r="825" spans="2:65" s="12" customFormat="1" ht="11.25">
      <c r="B825" s="146"/>
      <c r="D825" s="147" t="s">
        <v>227</v>
      </c>
      <c r="E825" s="148" t="s">
        <v>19</v>
      </c>
      <c r="F825" s="149" t="s">
        <v>1495</v>
      </c>
      <c r="H825" s="150">
        <v>10</v>
      </c>
      <c r="I825" s="151"/>
      <c r="L825" s="146"/>
      <c r="M825" s="152"/>
      <c r="T825" s="153"/>
      <c r="AT825" s="148" t="s">
        <v>227</v>
      </c>
      <c r="AU825" s="148" t="s">
        <v>81</v>
      </c>
      <c r="AV825" s="12" t="s">
        <v>81</v>
      </c>
      <c r="AW825" s="12" t="s">
        <v>32</v>
      </c>
      <c r="AX825" s="12" t="s">
        <v>79</v>
      </c>
      <c r="AY825" s="148" t="s">
        <v>216</v>
      </c>
    </row>
    <row r="826" spans="2:65" s="1" customFormat="1" ht="33" customHeight="1">
      <c r="B826" s="33"/>
      <c r="C826" s="129" t="s">
        <v>1496</v>
      </c>
      <c r="D826" s="129" t="s">
        <v>218</v>
      </c>
      <c r="E826" s="130" t="s">
        <v>1497</v>
      </c>
      <c r="F826" s="131" t="s">
        <v>1498</v>
      </c>
      <c r="G826" s="132" t="s">
        <v>447</v>
      </c>
      <c r="H826" s="133">
        <v>1</v>
      </c>
      <c r="I826" s="134"/>
      <c r="J826" s="135">
        <f>ROUND(I826*H826,2)</f>
        <v>0</v>
      </c>
      <c r="K826" s="131" t="s">
        <v>19</v>
      </c>
      <c r="L826" s="33"/>
      <c r="M826" s="136" t="s">
        <v>19</v>
      </c>
      <c r="N826" s="137" t="s">
        <v>42</v>
      </c>
      <c r="P826" s="138">
        <f>O826*H826</f>
        <v>0</v>
      </c>
      <c r="Q826" s="138">
        <v>0</v>
      </c>
      <c r="R826" s="138">
        <f>Q826*H826</f>
        <v>0</v>
      </c>
      <c r="S826" s="138">
        <v>0</v>
      </c>
      <c r="T826" s="139">
        <f>S826*H826</f>
        <v>0</v>
      </c>
      <c r="AR826" s="140" t="s">
        <v>317</v>
      </c>
      <c r="AT826" s="140" t="s">
        <v>218</v>
      </c>
      <c r="AU826" s="140" t="s">
        <v>81</v>
      </c>
      <c r="AY826" s="18" t="s">
        <v>216</v>
      </c>
      <c r="BE826" s="141">
        <f>IF(N826="základní",J826,0)</f>
        <v>0</v>
      </c>
      <c r="BF826" s="141">
        <f>IF(N826="snížená",J826,0)</f>
        <v>0</v>
      </c>
      <c r="BG826" s="141">
        <f>IF(N826="zákl. přenesená",J826,0)</f>
        <v>0</v>
      </c>
      <c r="BH826" s="141">
        <f>IF(N826="sníž. přenesená",J826,0)</f>
        <v>0</v>
      </c>
      <c r="BI826" s="141">
        <f>IF(N826="nulová",J826,0)</f>
        <v>0</v>
      </c>
      <c r="BJ826" s="18" t="s">
        <v>79</v>
      </c>
      <c r="BK826" s="141">
        <f>ROUND(I826*H826,2)</f>
        <v>0</v>
      </c>
      <c r="BL826" s="18" t="s">
        <v>317</v>
      </c>
      <c r="BM826" s="140" t="s">
        <v>1499</v>
      </c>
    </row>
    <row r="827" spans="2:65" s="1" customFormat="1" ht="24.2" customHeight="1">
      <c r="B827" s="33"/>
      <c r="C827" s="129" t="s">
        <v>1500</v>
      </c>
      <c r="D827" s="129" t="s">
        <v>218</v>
      </c>
      <c r="E827" s="130" t="s">
        <v>1501</v>
      </c>
      <c r="F827" s="131" t="s">
        <v>1502</v>
      </c>
      <c r="G827" s="132" t="s">
        <v>221</v>
      </c>
      <c r="H827" s="133">
        <v>284.553</v>
      </c>
      <c r="I827" s="134"/>
      <c r="J827" s="135">
        <f>ROUND(I827*H827,2)</f>
        <v>0</v>
      </c>
      <c r="K827" s="131" t="s">
        <v>222</v>
      </c>
      <c r="L827" s="33"/>
      <c r="M827" s="136" t="s">
        <v>19</v>
      </c>
      <c r="N827" s="137" t="s">
        <v>42</v>
      </c>
      <c r="P827" s="138">
        <f>O827*H827</f>
        <v>0</v>
      </c>
      <c r="Q827" s="138">
        <v>0</v>
      </c>
      <c r="R827" s="138">
        <f>Q827*H827</f>
        <v>0</v>
      </c>
      <c r="S827" s="138">
        <v>0</v>
      </c>
      <c r="T827" s="139">
        <f>S827*H827</f>
        <v>0</v>
      </c>
      <c r="AR827" s="140" t="s">
        <v>317</v>
      </c>
      <c r="AT827" s="140" t="s">
        <v>218</v>
      </c>
      <c r="AU827" s="140" t="s">
        <v>81</v>
      </c>
      <c r="AY827" s="18" t="s">
        <v>216</v>
      </c>
      <c r="BE827" s="141">
        <f>IF(N827="základní",J827,0)</f>
        <v>0</v>
      </c>
      <c r="BF827" s="141">
        <f>IF(N827="snížená",J827,0)</f>
        <v>0</v>
      </c>
      <c r="BG827" s="141">
        <f>IF(N827="zákl. přenesená",J827,0)</f>
        <v>0</v>
      </c>
      <c r="BH827" s="141">
        <f>IF(N827="sníž. přenesená",J827,0)</f>
        <v>0</v>
      </c>
      <c r="BI827" s="141">
        <f>IF(N827="nulová",J827,0)</f>
        <v>0</v>
      </c>
      <c r="BJ827" s="18" t="s">
        <v>79</v>
      </c>
      <c r="BK827" s="141">
        <f>ROUND(I827*H827,2)</f>
        <v>0</v>
      </c>
      <c r="BL827" s="18" t="s">
        <v>317</v>
      </c>
      <c r="BM827" s="140" t="s">
        <v>1503</v>
      </c>
    </row>
    <row r="828" spans="2:65" s="1" customFormat="1" ht="11.25">
      <c r="B828" s="33"/>
      <c r="D828" s="142" t="s">
        <v>225</v>
      </c>
      <c r="F828" s="143" t="s">
        <v>1504</v>
      </c>
      <c r="I828" s="144"/>
      <c r="L828" s="33"/>
      <c r="M828" s="145"/>
      <c r="T828" s="54"/>
      <c r="AT828" s="18" t="s">
        <v>225</v>
      </c>
      <c r="AU828" s="18" t="s">
        <v>81</v>
      </c>
    </row>
    <row r="829" spans="2:65" s="12" customFormat="1" ht="11.25">
      <c r="B829" s="146"/>
      <c r="D829" s="147" t="s">
        <v>227</v>
      </c>
      <c r="E829" s="148" t="s">
        <v>19</v>
      </c>
      <c r="F829" s="149" t="s">
        <v>136</v>
      </c>
      <c r="H829" s="150">
        <v>284.553</v>
      </c>
      <c r="I829" s="151"/>
      <c r="L829" s="146"/>
      <c r="M829" s="152"/>
      <c r="T829" s="153"/>
      <c r="AT829" s="148" t="s">
        <v>227</v>
      </c>
      <c r="AU829" s="148" t="s">
        <v>81</v>
      </c>
      <c r="AV829" s="12" t="s">
        <v>81</v>
      </c>
      <c r="AW829" s="12" t="s">
        <v>32</v>
      </c>
      <c r="AX829" s="12" t="s">
        <v>79</v>
      </c>
      <c r="AY829" s="148" t="s">
        <v>216</v>
      </c>
    </row>
    <row r="830" spans="2:65" s="1" customFormat="1" ht="16.5" customHeight="1">
      <c r="B830" s="33"/>
      <c r="C830" s="174" t="s">
        <v>1505</v>
      </c>
      <c r="D830" s="174" t="s">
        <v>341</v>
      </c>
      <c r="E830" s="175" t="s">
        <v>1506</v>
      </c>
      <c r="F830" s="176" t="s">
        <v>1507</v>
      </c>
      <c r="G830" s="177" t="s">
        <v>236</v>
      </c>
      <c r="H830" s="178">
        <v>4.1740000000000004</v>
      </c>
      <c r="I830" s="179"/>
      <c r="J830" s="180">
        <f>ROUND(I830*H830,2)</f>
        <v>0</v>
      </c>
      <c r="K830" s="176" t="s">
        <v>222</v>
      </c>
      <c r="L830" s="181"/>
      <c r="M830" s="182" t="s">
        <v>19</v>
      </c>
      <c r="N830" s="183" t="s">
        <v>42</v>
      </c>
      <c r="P830" s="138">
        <f>O830*H830</f>
        <v>0</v>
      </c>
      <c r="Q830" s="138">
        <v>0.55000000000000004</v>
      </c>
      <c r="R830" s="138">
        <f>Q830*H830</f>
        <v>2.2957000000000005</v>
      </c>
      <c r="S830" s="138">
        <v>0</v>
      </c>
      <c r="T830" s="139">
        <f>S830*H830</f>
        <v>0</v>
      </c>
      <c r="AR830" s="140" t="s">
        <v>409</v>
      </c>
      <c r="AT830" s="140" t="s">
        <v>341</v>
      </c>
      <c r="AU830" s="140" t="s">
        <v>81</v>
      </c>
      <c r="AY830" s="18" t="s">
        <v>216</v>
      </c>
      <c r="BE830" s="141">
        <f>IF(N830="základní",J830,0)</f>
        <v>0</v>
      </c>
      <c r="BF830" s="141">
        <f>IF(N830="snížená",J830,0)</f>
        <v>0</v>
      </c>
      <c r="BG830" s="141">
        <f>IF(N830="zákl. přenesená",J830,0)</f>
        <v>0</v>
      </c>
      <c r="BH830" s="141">
        <f>IF(N830="sníž. přenesená",J830,0)</f>
        <v>0</v>
      </c>
      <c r="BI830" s="141">
        <f>IF(N830="nulová",J830,0)</f>
        <v>0</v>
      </c>
      <c r="BJ830" s="18" t="s">
        <v>79</v>
      </c>
      <c r="BK830" s="141">
        <f>ROUND(I830*H830,2)</f>
        <v>0</v>
      </c>
      <c r="BL830" s="18" t="s">
        <v>317</v>
      </c>
      <c r="BM830" s="140" t="s">
        <v>1508</v>
      </c>
    </row>
    <row r="831" spans="2:65" s="12" customFormat="1" ht="11.25">
      <c r="B831" s="146"/>
      <c r="D831" s="147" t="s">
        <v>227</v>
      </c>
      <c r="E831" s="148" t="s">
        <v>19</v>
      </c>
      <c r="F831" s="149" t="s">
        <v>1509</v>
      </c>
      <c r="H831" s="150">
        <v>4.1740000000000004</v>
      </c>
      <c r="I831" s="151"/>
      <c r="L831" s="146"/>
      <c r="M831" s="152"/>
      <c r="T831" s="153"/>
      <c r="AT831" s="148" t="s">
        <v>227</v>
      </c>
      <c r="AU831" s="148" t="s">
        <v>81</v>
      </c>
      <c r="AV831" s="12" t="s">
        <v>81</v>
      </c>
      <c r="AW831" s="12" t="s">
        <v>32</v>
      </c>
      <c r="AX831" s="12" t="s">
        <v>79</v>
      </c>
      <c r="AY831" s="148" t="s">
        <v>216</v>
      </c>
    </row>
    <row r="832" spans="2:65" s="1" customFormat="1" ht="16.5" customHeight="1">
      <c r="B832" s="33"/>
      <c r="C832" s="129" t="s">
        <v>1510</v>
      </c>
      <c r="D832" s="129" t="s">
        <v>218</v>
      </c>
      <c r="E832" s="130" t="s">
        <v>1511</v>
      </c>
      <c r="F832" s="131" t="s">
        <v>1512</v>
      </c>
      <c r="G832" s="132" t="s">
        <v>368</v>
      </c>
      <c r="H832" s="133">
        <v>316.17</v>
      </c>
      <c r="I832" s="134"/>
      <c r="J832" s="135">
        <f>ROUND(I832*H832,2)</f>
        <v>0</v>
      </c>
      <c r="K832" s="131" t="s">
        <v>222</v>
      </c>
      <c r="L832" s="33"/>
      <c r="M832" s="136" t="s">
        <v>19</v>
      </c>
      <c r="N832" s="137" t="s">
        <v>42</v>
      </c>
      <c r="P832" s="138">
        <f>O832*H832</f>
        <v>0</v>
      </c>
      <c r="Q832" s="138">
        <v>2.0000000000000002E-5</v>
      </c>
      <c r="R832" s="138">
        <f>Q832*H832</f>
        <v>6.3234000000000007E-3</v>
      </c>
      <c r="S832" s="138">
        <v>0</v>
      </c>
      <c r="T832" s="139">
        <f>S832*H832</f>
        <v>0</v>
      </c>
      <c r="AR832" s="140" t="s">
        <v>317</v>
      </c>
      <c r="AT832" s="140" t="s">
        <v>218</v>
      </c>
      <c r="AU832" s="140" t="s">
        <v>81</v>
      </c>
      <c r="AY832" s="18" t="s">
        <v>216</v>
      </c>
      <c r="BE832" s="141">
        <f>IF(N832="základní",J832,0)</f>
        <v>0</v>
      </c>
      <c r="BF832" s="141">
        <f>IF(N832="snížená",J832,0)</f>
        <v>0</v>
      </c>
      <c r="BG832" s="141">
        <f>IF(N832="zákl. přenesená",J832,0)</f>
        <v>0</v>
      </c>
      <c r="BH832" s="141">
        <f>IF(N832="sníž. přenesená",J832,0)</f>
        <v>0</v>
      </c>
      <c r="BI832" s="141">
        <f>IF(N832="nulová",J832,0)</f>
        <v>0</v>
      </c>
      <c r="BJ832" s="18" t="s">
        <v>79</v>
      </c>
      <c r="BK832" s="141">
        <f>ROUND(I832*H832,2)</f>
        <v>0</v>
      </c>
      <c r="BL832" s="18" t="s">
        <v>317</v>
      </c>
      <c r="BM832" s="140" t="s">
        <v>1513</v>
      </c>
    </row>
    <row r="833" spans="2:65" s="1" customFormat="1" ht="11.25">
      <c r="B833" s="33"/>
      <c r="D833" s="142" t="s">
        <v>225</v>
      </c>
      <c r="F833" s="143" t="s">
        <v>1514</v>
      </c>
      <c r="I833" s="144"/>
      <c r="L833" s="33"/>
      <c r="M833" s="145"/>
      <c r="T833" s="54"/>
      <c r="AT833" s="18" t="s">
        <v>225</v>
      </c>
      <c r="AU833" s="18" t="s">
        <v>81</v>
      </c>
    </row>
    <row r="834" spans="2:65" s="12" customFormat="1" ht="11.25">
      <c r="B834" s="146"/>
      <c r="D834" s="147" t="s">
        <v>227</v>
      </c>
      <c r="E834" s="148" t="s">
        <v>19</v>
      </c>
      <c r="F834" s="149" t="s">
        <v>1515</v>
      </c>
      <c r="H834" s="150">
        <v>316.17</v>
      </c>
      <c r="I834" s="151"/>
      <c r="L834" s="146"/>
      <c r="M834" s="152"/>
      <c r="T834" s="153"/>
      <c r="AT834" s="148" t="s">
        <v>227</v>
      </c>
      <c r="AU834" s="148" t="s">
        <v>81</v>
      </c>
      <c r="AV834" s="12" t="s">
        <v>81</v>
      </c>
      <c r="AW834" s="12" t="s">
        <v>32</v>
      </c>
      <c r="AX834" s="12" t="s">
        <v>79</v>
      </c>
      <c r="AY834" s="148" t="s">
        <v>216</v>
      </c>
    </row>
    <row r="835" spans="2:65" s="1" customFormat="1" ht="16.5" customHeight="1">
      <c r="B835" s="33"/>
      <c r="C835" s="174" t="s">
        <v>1516</v>
      </c>
      <c r="D835" s="174" t="s">
        <v>341</v>
      </c>
      <c r="E835" s="175" t="s">
        <v>1506</v>
      </c>
      <c r="F835" s="176" t="s">
        <v>1507</v>
      </c>
      <c r="G835" s="177" t="s">
        <v>236</v>
      </c>
      <c r="H835" s="178">
        <v>0.86899999999999999</v>
      </c>
      <c r="I835" s="179"/>
      <c r="J835" s="180">
        <f>ROUND(I835*H835,2)</f>
        <v>0</v>
      </c>
      <c r="K835" s="176" t="s">
        <v>222</v>
      </c>
      <c r="L835" s="181"/>
      <c r="M835" s="182" t="s">
        <v>19</v>
      </c>
      <c r="N835" s="183" t="s">
        <v>42</v>
      </c>
      <c r="P835" s="138">
        <f>O835*H835</f>
        <v>0</v>
      </c>
      <c r="Q835" s="138">
        <v>0.55000000000000004</v>
      </c>
      <c r="R835" s="138">
        <f>Q835*H835</f>
        <v>0.47795000000000004</v>
      </c>
      <c r="S835" s="138">
        <v>0</v>
      </c>
      <c r="T835" s="139">
        <f>S835*H835</f>
        <v>0</v>
      </c>
      <c r="AR835" s="140" t="s">
        <v>409</v>
      </c>
      <c r="AT835" s="140" t="s">
        <v>341</v>
      </c>
      <c r="AU835" s="140" t="s">
        <v>81</v>
      </c>
      <c r="AY835" s="18" t="s">
        <v>216</v>
      </c>
      <c r="BE835" s="141">
        <f>IF(N835="základní",J835,0)</f>
        <v>0</v>
      </c>
      <c r="BF835" s="141">
        <f>IF(N835="snížená",J835,0)</f>
        <v>0</v>
      </c>
      <c r="BG835" s="141">
        <f>IF(N835="zákl. přenesená",J835,0)</f>
        <v>0</v>
      </c>
      <c r="BH835" s="141">
        <f>IF(N835="sníž. přenesená",J835,0)</f>
        <v>0</v>
      </c>
      <c r="BI835" s="141">
        <f>IF(N835="nulová",J835,0)</f>
        <v>0</v>
      </c>
      <c r="BJ835" s="18" t="s">
        <v>79</v>
      </c>
      <c r="BK835" s="141">
        <f>ROUND(I835*H835,2)</f>
        <v>0</v>
      </c>
      <c r="BL835" s="18" t="s">
        <v>317</v>
      </c>
      <c r="BM835" s="140" t="s">
        <v>1517</v>
      </c>
    </row>
    <row r="836" spans="2:65" s="12" customFormat="1" ht="11.25">
      <c r="B836" s="146"/>
      <c r="D836" s="147" t="s">
        <v>227</v>
      </c>
      <c r="E836" s="148" t="s">
        <v>19</v>
      </c>
      <c r="F836" s="149" t="s">
        <v>1518</v>
      </c>
      <c r="H836" s="150">
        <v>0.86899999999999999</v>
      </c>
      <c r="I836" s="151"/>
      <c r="L836" s="146"/>
      <c r="M836" s="152"/>
      <c r="T836" s="153"/>
      <c r="AT836" s="148" t="s">
        <v>227</v>
      </c>
      <c r="AU836" s="148" t="s">
        <v>81</v>
      </c>
      <c r="AV836" s="12" t="s">
        <v>81</v>
      </c>
      <c r="AW836" s="12" t="s">
        <v>32</v>
      </c>
      <c r="AX836" s="12" t="s">
        <v>79</v>
      </c>
      <c r="AY836" s="148" t="s">
        <v>216</v>
      </c>
    </row>
    <row r="837" spans="2:65" s="1" customFormat="1" ht="24.2" customHeight="1">
      <c r="B837" s="33"/>
      <c r="C837" s="129" t="s">
        <v>1519</v>
      </c>
      <c r="D837" s="129" t="s">
        <v>218</v>
      </c>
      <c r="E837" s="130" t="s">
        <v>1520</v>
      </c>
      <c r="F837" s="131" t="s">
        <v>1521</v>
      </c>
      <c r="G837" s="132" t="s">
        <v>236</v>
      </c>
      <c r="H837" s="133">
        <v>8.3800000000000008</v>
      </c>
      <c r="I837" s="134"/>
      <c r="J837" s="135">
        <f>ROUND(I837*H837,2)</f>
        <v>0</v>
      </c>
      <c r="K837" s="131" t="s">
        <v>222</v>
      </c>
      <c r="L837" s="33"/>
      <c r="M837" s="136" t="s">
        <v>19</v>
      </c>
      <c r="N837" s="137" t="s">
        <v>42</v>
      </c>
      <c r="P837" s="138">
        <f>O837*H837</f>
        <v>0</v>
      </c>
      <c r="Q837" s="138">
        <v>2.3300000000000001E-2</v>
      </c>
      <c r="R837" s="138">
        <f>Q837*H837</f>
        <v>0.19525400000000004</v>
      </c>
      <c r="S837" s="138">
        <v>0</v>
      </c>
      <c r="T837" s="139">
        <f>S837*H837</f>
        <v>0</v>
      </c>
      <c r="AR837" s="140" t="s">
        <v>317</v>
      </c>
      <c r="AT837" s="140" t="s">
        <v>218</v>
      </c>
      <c r="AU837" s="140" t="s">
        <v>81</v>
      </c>
      <c r="AY837" s="18" t="s">
        <v>216</v>
      </c>
      <c r="BE837" s="141">
        <f>IF(N837="základní",J837,0)</f>
        <v>0</v>
      </c>
      <c r="BF837" s="141">
        <f>IF(N837="snížená",J837,0)</f>
        <v>0</v>
      </c>
      <c r="BG837" s="141">
        <f>IF(N837="zákl. přenesená",J837,0)</f>
        <v>0</v>
      </c>
      <c r="BH837" s="141">
        <f>IF(N837="sníž. přenesená",J837,0)</f>
        <v>0</v>
      </c>
      <c r="BI837" s="141">
        <f>IF(N837="nulová",J837,0)</f>
        <v>0</v>
      </c>
      <c r="BJ837" s="18" t="s">
        <v>79</v>
      </c>
      <c r="BK837" s="141">
        <f>ROUND(I837*H837,2)</f>
        <v>0</v>
      </c>
      <c r="BL837" s="18" t="s">
        <v>317</v>
      </c>
      <c r="BM837" s="140" t="s">
        <v>1522</v>
      </c>
    </row>
    <row r="838" spans="2:65" s="1" customFormat="1" ht="11.25">
      <c r="B838" s="33"/>
      <c r="D838" s="142" t="s">
        <v>225</v>
      </c>
      <c r="F838" s="143" t="s">
        <v>1523</v>
      </c>
      <c r="I838" s="144"/>
      <c r="L838" s="33"/>
      <c r="M838" s="145"/>
      <c r="T838" s="54"/>
      <c r="AT838" s="18" t="s">
        <v>225</v>
      </c>
      <c r="AU838" s="18" t="s">
        <v>81</v>
      </c>
    </row>
    <row r="839" spans="2:65" s="1" customFormat="1" ht="16.5" customHeight="1">
      <c r="B839" s="33"/>
      <c r="C839" s="129" t="s">
        <v>1524</v>
      </c>
      <c r="D839" s="129" t="s">
        <v>218</v>
      </c>
      <c r="E839" s="130" t="s">
        <v>1525</v>
      </c>
      <c r="F839" s="131" t="s">
        <v>1526</v>
      </c>
      <c r="G839" s="132" t="s">
        <v>221</v>
      </c>
      <c r="H839" s="133">
        <v>33.314999999999998</v>
      </c>
      <c r="I839" s="134"/>
      <c r="J839" s="135">
        <f>ROUND(I839*H839,2)</f>
        <v>0</v>
      </c>
      <c r="K839" s="131" t="s">
        <v>19</v>
      </c>
      <c r="L839" s="33"/>
      <c r="M839" s="136" t="s">
        <v>19</v>
      </c>
      <c r="N839" s="137" t="s">
        <v>42</v>
      </c>
      <c r="P839" s="138">
        <f>O839*H839</f>
        <v>0</v>
      </c>
      <c r="Q839" s="138">
        <v>1.423E-2</v>
      </c>
      <c r="R839" s="138">
        <f>Q839*H839</f>
        <v>0.47407244999999998</v>
      </c>
      <c r="S839" s="138">
        <v>0</v>
      </c>
      <c r="T839" s="139">
        <f>S839*H839</f>
        <v>0</v>
      </c>
      <c r="AR839" s="140" t="s">
        <v>317</v>
      </c>
      <c r="AT839" s="140" t="s">
        <v>218</v>
      </c>
      <c r="AU839" s="140" t="s">
        <v>81</v>
      </c>
      <c r="AY839" s="18" t="s">
        <v>216</v>
      </c>
      <c r="BE839" s="141">
        <f>IF(N839="základní",J839,0)</f>
        <v>0</v>
      </c>
      <c r="BF839" s="141">
        <f>IF(N839="snížená",J839,0)</f>
        <v>0</v>
      </c>
      <c r="BG839" s="141">
        <f>IF(N839="zákl. přenesená",J839,0)</f>
        <v>0</v>
      </c>
      <c r="BH839" s="141">
        <f>IF(N839="sníž. přenesená",J839,0)</f>
        <v>0</v>
      </c>
      <c r="BI839" s="141">
        <f>IF(N839="nulová",J839,0)</f>
        <v>0</v>
      </c>
      <c r="BJ839" s="18" t="s">
        <v>79</v>
      </c>
      <c r="BK839" s="141">
        <f>ROUND(I839*H839,2)</f>
        <v>0</v>
      </c>
      <c r="BL839" s="18" t="s">
        <v>317</v>
      </c>
      <c r="BM839" s="140" t="s">
        <v>1527</v>
      </c>
    </row>
    <row r="840" spans="2:65" s="13" customFormat="1" ht="11.25">
      <c r="B840" s="154"/>
      <c r="D840" s="147" t="s">
        <v>227</v>
      </c>
      <c r="E840" s="155" t="s">
        <v>19</v>
      </c>
      <c r="F840" s="156" t="s">
        <v>1528</v>
      </c>
      <c r="H840" s="155" t="s">
        <v>19</v>
      </c>
      <c r="I840" s="157"/>
      <c r="L840" s="154"/>
      <c r="M840" s="158"/>
      <c r="T840" s="159"/>
      <c r="AT840" s="155" t="s">
        <v>227</v>
      </c>
      <c r="AU840" s="155" t="s">
        <v>81</v>
      </c>
      <c r="AV840" s="13" t="s">
        <v>79</v>
      </c>
      <c r="AW840" s="13" t="s">
        <v>32</v>
      </c>
      <c r="AX840" s="13" t="s">
        <v>71</v>
      </c>
      <c r="AY840" s="155" t="s">
        <v>216</v>
      </c>
    </row>
    <row r="841" spans="2:65" s="13" customFormat="1" ht="22.5">
      <c r="B841" s="154"/>
      <c r="D841" s="147" t="s">
        <v>227</v>
      </c>
      <c r="E841" s="155" t="s">
        <v>19</v>
      </c>
      <c r="F841" s="156" t="s">
        <v>1529</v>
      </c>
      <c r="H841" s="155" t="s">
        <v>19</v>
      </c>
      <c r="I841" s="157"/>
      <c r="L841" s="154"/>
      <c r="M841" s="158"/>
      <c r="T841" s="159"/>
      <c r="AT841" s="155" t="s">
        <v>227</v>
      </c>
      <c r="AU841" s="155" t="s">
        <v>81</v>
      </c>
      <c r="AV841" s="13" t="s">
        <v>79</v>
      </c>
      <c r="AW841" s="13" t="s">
        <v>32</v>
      </c>
      <c r="AX841" s="13" t="s">
        <v>71</v>
      </c>
      <c r="AY841" s="155" t="s">
        <v>216</v>
      </c>
    </row>
    <row r="842" spans="2:65" s="13" customFormat="1" ht="11.25">
      <c r="B842" s="154"/>
      <c r="D842" s="147" t="s">
        <v>227</v>
      </c>
      <c r="E842" s="155" t="s">
        <v>19</v>
      </c>
      <c r="F842" s="156" t="s">
        <v>1530</v>
      </c>
      <c r="H842" s="155" t="s">
        <v>19</v>
      </c>
      <c r="I842" s="157"/>
      <c r="L842" s="154"/>
      <c r="M842" s="158"/>
      <c r="T842" s="159"/>
      <c r="AT842" s="155" t="s">
        <v>227</v>
      </c>
      <c r="AU842" s="155" t="s">
        <v>81</v>
      </c>
      <c r="AV842" s="13" t="s">
        <v>79</v>
      </c>
      <c r="AW842" s="13" t="s">
        <v>32</v>
      </c>
      <c r="AX842" s="13" t="s">
        <v>71</v>
      </c>
      <c r="AY842" s="155" t="s">
        <v>216</v>
      </c>
    </row>
    <row r="843" spans="2:65" s="13" customFormat="1" ht="22.5">
      <c r="B843" s="154"/>
      <c r="D843" s="147" t="s">
        <v>227</v>
      </c>
      <c r="E843" s="155" t="s">
        <v>19</v>
      </c>
      <c r="F843" s="156" t="s">
        <v>1529</v>
      </c>
      <c r="H843" s="155" t="s">
        <v>19</v>
      </c>
      <c r="I843" s="157"/>
      <c r="L843" s="154"/>
      <c r="M843" s="158"/>
      <c r="T843" s="159"/>
      <c r="AT843" s="155" t="s">
        <v>227</v>
      </c>
      <c r="AU843" s="155" t="s">
        <v>81</v>
      </c>
      <c r="AV843" s="13" t="s">
        <v>79</v>
      </c>
      <c r="AW843" s="13" t="s">
        <v>32</v>
      </c>
      <c r="AX843" s="13" t="s">
        <v>71</v>
      </c>
      <c r="AY843" s="155" t="s">
        <v>216</v>
      </c>
    </row>
    <row r="844" spans="2:65" s="12" customFormat="1" ht="11.25">
      <c r="B844" s="146"/>
      <c r="D844" s="147" t="s">
        <v>227</v>
      </c>
      <c r="E844" s="148" t="s">
        <v>19</v>
      </c>
      <c r="F844" s="149" t="s">
        <v>1531</v>
      </c>
      <c r="H844" s="150">
        <v>33.314999999999998</v>
      </c>
      <c r="I844" s="151"/>
      <c r="L844" s="146"/>
      <c r="M844" s="152"/>
      <c r="T844" s="153"/>
      <c r="AT844" s="148" t="s">
        <v>227</v>
      </c>
      <c r="AU844" s="148" t="s">
        <v>81</v>
      </c>
      <c r="AV844" s="12" t="s">
        <v>81</v>
      </c>
      <c r="AW844" s="12" t="s">
        <v>32</v>
      </c>
      <c r="AX844" s="12" t="s">
        <v>79</v>
      </c>
      <c r="AY844" s="148" t="s">
        <v>216</v>
      </c>
    </row>
    <row r="845" spans="2:65" s="1" customFormat="1" ht="16.5" customHeight="1">
      <c r="B845" s="33"/>
      <c r="C845" s="129" t="s">
        <v>1532</v>
      </c>
      <c r="D845" s="129" t="s">
        <v>218</v>
      </c>
      <c r="E845" s="130" t="s">
        <v>1533</v>
      </c>
      <c r="F845" s="131" t="s">
        <v>1534</v>
      </c>
      <c r="G845" s="132" t="s">
        <v>221</v>
      </c>
      <c r="H845" s="133">
        <v>34.338999999999999</v>
      </c>
      <c r="I845" s="134"/>
      <c r="J845" s="135">
        <f>ROUND(I845*H845,2)</f>
        <v>0</v>
      </c>
      <c r="K845" s="131" t="s">
        <v>19</v>
      </c>
      <c r="L845" s="33"/>
      <c r="M845" s="136" t="s">
        <v>19</v>
      </c>
      <c r="N845" s="137" t="s">
        <v>42</v>
      </c>
      <c r="P845" s="138">
        <f>O845*H845</f>
        <v>0</v>
      </c>
      <c r="Q845" s="138">
        <v>1.423E-2</v>
      </c>
      <c r="R845" s="138">
        <f>Q845*H845</f>
        <v>0.48864396999999998</v>
      </c>
      <c r="S845" s="138">
        <v>0</v>
      </c>
      <c r="T845" s="139">
        <f>S845*H845</f>
        <v>0</v>
      </c>
      <c r="AR845" s="140" t="s">
        <v>317</v>
      </c>
      <c r="AT845" s="140" t="s">
        <v>218</v>
      </c>
      <c r="AU845" s="140" t="s">
        <v>81</v>
      </c>
      <c r="AY845" s="18" t="s">
        <v>216</v>
      </c>
      <c r="BE845" s="141">
        <f>IF(N845="základní",J845,0)</f>
        <v>0</v>
      </c>
      <c r="BF845" s="141">
        <f>IF(N845="snížená",J845,0)</f>
        <v>0</v>
      </c>
      <c r="BG845" s="141">
        <f>IF(N845="zákl. přenesená",J845,0)</f>
        <v>0</v>
      </c>
      <c r="BH845" s="141">
        <f>IF(N845="sníž. přenesená",J845,0)</f>
        <v>0</v>
      </c>
      <c r="BI845" s="141">
        <f>IF(N845="nulová",J845,0)</f>
        <v>0</v>
      </c>
      <c r="BJ845" s="18" t="s">
        <v>79</v>
      </c>
      <c r="BK845" s="141">
        <f>ROUND(I845*H845,2)</f>
        <v>0</v>
      </c>
      <c r="BL845" s="18" t="s">
        <v>317</v>
      </c>
      <c r="BM845" s="140" t="s">
        <v>1535</v>
      </c>
    </row>
    <row r="846" spans="2:65" s="13" customFormat="1" ht="11.25">
      <c r="B846" s="154"/>
      <c r="D846" s="147" t="s">
        <v>227</v>
      </c>
      <c r="E846" s="155" t="s">
        <v>19</v>
      </c>
      <c r="F846" s="156" t="s">
        <v>1528</v>
      </c>
      <c r="H846" s="155" t="s">
        <v>19</v>
      </c>
      <c r="I846" s="157"/>
      <c r="L846" s="154"/>
      <c r="M846" s="158"/>
      <c r="T846" s="159"/>
      <c r="AT846" s="155" t="s">
        <v>227</v>
      </c>
      <c r="AU846" s="155" t="s">
        <v>81</v>
      </c>
      <c r="AV846" s="13" t="s">
        <v>79</v>
      </c>
      <c r="AW846" s="13" t="s">
        <v>32</v>
      </c>
      <c r="AX846" s="13" t="s">
        <v>71</v>
      </c>
      <c r="AY846" s="155" t="s">
        <v>216</v>
      </c>
    </row>
    <row r="847" spans="2:65" s="13" customFormat="1" ht="22.5">
      <c r="B847" s="154"/>
      <c r="D847" s="147" t="s">
        <v>227</v>
      </c>
      <c r="E847" s="155" t="s">
        <v>19</v>
      </c>
      <c r="F847" s="156" t="s">
        <v>1529</v>
      </c>
      <c r="H847" s="155" t="s">
        <v>19</v>
      </c>
      <c r="I847" s="157"/>
      <c r="L847" s="154"/>
      <c r="M847" s="158"/>
      <c r="T847" s="159"/>
      <c r="AT847" s="155" t="s">
        <v>227</v>
      </c>
      <c r="AU847" s="155" t="s">
        <v>81</v>
      </c>
      <c r="AV847" s="13" t="s">
        <v>79</v>
      </c>
      <c r="AW847" s="13" t="s">
        <v>32</v>
      </c>
      <c r="AX847" s="13" t="s">
        <v>71</v>
      </c>
      <c r="AY847" s="155" t="s">
        <v>216</v>
      </c>
    </row>
    <row r="848" spans="2:65" s="13" customFormat="1" ht="11.25">
      <c r="B848" s="154"/>
      <c r="D848" s="147" t="s">
        <v>227</v>
      </c>
      <c r="E848" s="155" t="s">
        <v>19</v>
      </c>
      <c r="F848" s="156" t="s">
        <v>1536</v>
      </c>
      <c r="H848" s="155" t="s">
        <v>19</v>
      </c>
      <c r="I848" s="157"/>
      <c r="L848" s="154"/>
      <c r="M848" s="158"/>
      <c r="T848" s="159"/>
      <c r="AT848" s="155" t="s">
        <v>227</v>
      </c>
      <c r="AU848" s="155" t="s">
        <v>81</v>
      </c>
      <c r="AV848" s="13" t="s">
        <v>79</v>
      </c>
      <c r="AW848" s="13" t="s">
        <v>32</v>
      </c>
      <c r="AX848" s="13" t="s">
        <v>71</v>
      </c>
      <c r="AY848" s="155" t="s">
        <v>216</v>
      </c>
    </row>
    <row r="849" spans="2:65" s="13" customFormat="1" ht="11.25">
      <c r="B849" s="154"/>
      <c r="D849" s="147" t="s">
        <v>227</v>
      </c>
      <c r="E849" s="155" t="s">
        <v>19</v>
      </c>
      <c r="F849" s="156" t="s">
        <v>1537</v>
      </c>
      <c r="H849" s="155" t="s">
        <v>19</v>
      </c>
      <c r="I849" s="157"/>
      <c r="L849" s="154"/>
      <c r="M849" s="158"/>
      <c r="T849" s="159"/>
      <c r="AT849" s="155" t="s">
        <v>227</v>
      </c>
      <c r="AU849" s="155" t="s">
        <v>81</v>
      </c>
      <c r="AV849" s="13" t="s">
        <v>79</v>
      </c>
      <c r="AW849" s="13" t="s">
        <v>32</v>
      </c>
      <c r="AX849" s="13" t="s">
        <v>71</v>
      </c>
      <c r="AY849" s="155" t="s">
        <v>216</v>
      </c>
    </row>
    <row r="850" spans="2:65" s="13" customFormat="1" ht="22.5">
      <c r="B850" s="154"/>
      <c r="D850" s="147" t="s">
        <v>227</v>
      </c>
      <c r="E850" s="155" t="s">
        <v>19</v>
      </c>
      <c r="F850" s="156" t="s">
        <v>1529</v>
      </c>
      <c r="H850" s="155" t="s">
        <v>19</v>
      </c>
      <c r="I850" s="157"/>
      <c r="L850" s="154"/>
      <c r="M850" s="158"/>
      <c r="T850" s="159"/>
      <c r="AT850" s="155" t="s">
        <v>227</v>
      </c>
      <c r="AU850" s="155" t="s">
        <v>81</v>
      </c>
      <c r="AV850" s="13" t="s">
        <v>79</v>
      </c>
      <c r="AW850" s="13" t="s">
        <v>32</v>
      </c>
      <c r="AX850" s="13" t="s">
        <v>71</v>
      </c>
      <c r="AY850" s="155" t="s">
        <v>216</v>
      </c>
    </row>
    <row r="851" spans="2:65" s="12" customFormat="1" ht="11.25">
      <c r="B851" s="146"/>
      <c r="D851" s="147" t="s">
        <v>227</v>
      </c>
      <c r="E851" s="148" t="s">
        <v>19</v>
      </c>
      <c r="F851" s="149" t="s">
        <v>1538</v>
      </c>
      <c r="H851" s="150">
        <v>34.338999999999999</v>
      </c>
      <c r="I851" s="151"/>
      <c r="L851" s="146"/>
      <c r="M851" s="152"/>
      <c r="T851" s="153"/>
      <c r="AT851" s="148" t="s">
        <v>227</v>
      </c>
      <c r="AU851" s="148" t="s">
        <v>81</v>
      </c>
      <c r="AV851" s="12" t="s">
        <v>81</v>
      </c>
      <c r="AW851" s="12" t="s">
        <v>32</v>
      </c>
      <c r="AX851" s="12" t="s">
        <v>79</v>
      </c>
      <c r="AY851" s="148" t="s">
        <v>216</v>
      </c>
    </row>
    <row r="852" spans="2:65" s="1" customFormat="1" ht="16.5" customHeight="1">
      <c r="B852" s="33"/>
      <c r="C852" s="129" t="s">
        <v>1539</v>
      </c>
      <c r="D852" s="129" t="s">
        <v>218</v>
      </c>
      <c r="E852" s="130" t="s">
        <v>1540</v>
      </c>
      <c r="F852" s="131" t="s">
        <v>1541</v>
      </c>
      <c r="G852" s="132" t="s">
        <v>221</v>
      </c>
      <c r="H852" s="133">
        <v>5.2249999999999996</v>
      </c>
      <c r="I852" s="134"/>
      <c r="J852" s="135">
        <f>ROUND(I852*H852,2)</f>
        <v>0</v>
      </c>
      <c r="K852" s="131" t="s">
        <v>19</v>
      </c>
      <c r="L852" s="33"/>
      <c r="M852" s="136" t="s">
        <v>19</v>
      </c>
      <c r="N852" s="137" t="s">
        <v>42</v>
      </c>
      <c r="P852" s="138">
        <f>O852*H852</f>
        <v>0</v>
      </c>
      <c r="Q852" s="138">
        <v>1.423E-2</v>
      </c>
      <c r="R852" s="138">
        <f>Q852*H852</f>
        <v>7.4351749999999994E-2</v>
      </c>
      <c r="S852" s="138">
        <v>0</v>
      </c>
      <c r="T852" s="139">
        <f>S852*H852</f>
        <v>0</v>
      </c>
      <c r="AR852" s="140" t="s">
        <v>317</v>
      </c>
      <c r="AT852" s="140" t="s">
        <v>218</v>
      </c>
      <c r="AU852" s="140" t="s">
        <v>81</v>
      </c>
      <c r="AY852" s="18" t="s">
        <v>216</v>
      </c>
      <c r="BE852" s="141">
        <f>IF(N852="základní",J852,0)</f>
        <v>0</v>
      </c>
      <c r="BF852" s="141">
        <f>IF(N852="snížená",J852,0)</f>
        <v>0</v>
      </c>
      <c r="BG852" s="141">
        <f>IF(N852="zákl. přenesená",J852,0)</f>
        <v>0</v>
      </c>
      <c r="BH852" s="141">
        <f>IF(N852="sníž. přenesená",J852,0)</f>
        <v>0</v>
      </c>
      <c r="BI852" s="141">
        <f>IF(N852="nulová",J852,0)</f>
        <v>0</v>
      </c>
      <c r="BJ852" s="18" t="s">
        <v>79</v>
      </c>
      <c r="BK852" s="141">
        <f>ROUND(I852*H852,2)</f>
        <v>0</v>
      </c>
      <c r="BL852" s="18" t="s">
        <v>317</v>
      </c>
      <c r="BM852" s="140" t="s">
        <v>1542</v>
      </c>
    </row>
    <row r="853" spans="2:65" s="13" customFormat="1" ht="11.25">
      <c r="B853" s="154"/>
      <c r="D853" s="147" t="s">
        <v>227</v>
      </c>
      <c r="E853" s="155" t="s">
        <v>19</v>
      </c>
      <c r="F853" s="156" t="s">
        <v>1528</v>
      </c>
      <c r="H853" s="155" t="s">
        <v>19</v>
      </c>
      <c r="I853" s="157"/>
      <c r="L853" s="154"/>
      <c r="M853" s="158"/>
      <c r="T853" s="159"/>
      <c r="AT853" s="155" t="s">
        <v>227</v>
      </c>
      <c r="AU853" s="155" t="s">
        <v>81</v>
      </c>
      <c r="AV853" s="13" t="s">
        <v>79</v>
      </c>
      <c r="AW853" s="13" t="s">
        <v>32</v>
      </c>
      <c r="AX853" s="13" t="s">
        <v>71</v>
      </c>
      <c r="AY853" s="155" t="s">
        <v>216</v>
      </c>
    </row>
    <row r="854" spans="2:65" s="13" customFormat="1" ht="22.5">
      <c r="B854" s="154"/>
      <c r="D854" s="147" t="s">
        <v>227</v>
      </c>
      <c r="E854" s="155" t="s">
        <v>19</v>
      </c>
      <c r="F854" s="156" t="s">
        <v>1529</v>
      </c>
      <c r="H854" s="155" t="s">
        <v>19</v>
      </c>
      <c r="I854" s="157"/>
      <c r="L854" s="154"/>
      <c r="M854" s="158"/>
      <c r="T854" s="159"/>
      <c r="AT854" s="155" t="s">
        <v>227</v>
      </c>
      <c r="AU854" s="155" t="s">
        <v>81</v>
      </c>
      <c r="AV854" s="13" t="s">
        <v>79</v>
      </c>
      <c r="AW854" s="13" t="s">
        <v>32</v>
      </c>
      <c r="AX854" s="13" t="s">
        <v>71</v>
      </c>
      <c r="AY854" s="155" t="s">
        <v>216</v>
      </c>
    </row>
    <row r="855" spans="2:65" s="13" customFormat="1" ht="11.25">
      <c r="B855" s="154"/>
      <c r="D855" s="147" t="s">
        <v>227</v>
      </c>
      <c r="E855" s="155" t="s">
        <v>19</v>
      </c>
      <c r="F855" s="156" t="s">
        <v>1530</v>
      </c>
      <c r="H855" s="155" t="s">
        <v>19</v>
      </c>
      <c r="I855" s="157"/>
      <c r="L855" s="154"/>
      <c r="M855" s="158"/>
      <c r="T855" s="159"/>
      <c r="AT855" s="155" t="s">
        <v>227</v>
      </c>
      <c r="AU855" s="155" t="s">
        <v>81</v>
      </c>
      <c r="AV855" s="13" t="s">
        <v>79</v>
      </c>
      <c r="AW855" s="13" t="s">
        <v>32</v>
      </c>
      <c r="AX855" s="13" t="s">
        <v>71</v>
      </c>
      <c r="AY855" s="155" t="s">
        <v>216</v>
      </c>
    </row>
    <row r="856" spans="2:65" s="13" customFormat="1" ht="22.5">
      <c r="B856" s="154"/>
      <c r="D856" s="147" t="s">
        <v>227</v>
      </c>
      <c r="E856" s="155" t="s">
        <v>19</v>
      </c>
      <c r="F856" s="156" t="s">
        <v>1529</v>
      </c>
      <c r="H856" s="155" t="s">
        <v>19</v>
      </c>
      <c r="I856" s="157"/>
      <c r="L856" s="154"/>
      <c r="M856" s="158"/>
      <c r="T856" s="159"/>
      <c r="AT856" s="155" t="s">
        <v>227</v>
      </c>
      <c r="AU856" s="155" t="s">
        <v>81</v>
      </c>
      <c r="AV856" s="13" t="s">
        <v>79</v>
      </c>
      <c r="AW856" s="13" t="s">
        <v>32</v>
      </c>
      <c r="AX856" s="13" t="s">
        <v>71</v>
      </c>
      <c r="AY856" s="155" t="s">
        <v>216</v>
      </c>
    </row>
    <row r="857" spans="2:65" s="12" customFormat="1" ht="11.25">
      <c r="B857" s="146"/>
      <c r="D857" s="147" t="s">
        <v>227</v>
      </c>
      <c r="E857" s="148" t="s">
        <v>19</v>
      </c>
      <c r="F857" s="149" t="s">
        <v>1543</v>
      </c>
      <c r="H857" s="150">
        <v>5.2249999999999996</v>
      </c>
      <c r="I857" s="151"/>
      <c r="L857" s="146"/>
      <c r="M857" s="152"/>
      <c r="T857" s="153"/>
      <c r="AT857" s="148" t="s">
        <v>227</v>
      </c>
      <c r="AU857" s="148" t="s">
        <v>81</v>
      </c>
      <c r="AV857" s="12" t="s">
        <v>81</v>
      </c>
      <c r="AW857" s="12" t="s">
        <v>32</v>
      </c>
      <c r="AX857" s="12" t="s">
        <v>79</v>
      </c>
      <c r="AY857" s="148" t="s">
        <v>216</v>
      </c>
    </row>
    <row r="858" spans="2:65" s="1" customFormat="1" ht="24.2" customHeight="1">
      <c r="B858" s="33"/>
      <c r="C858" s="129" t="s">
        <v>1544</v>
      </c>
      <c r="D858" s="129" t="s">
        <v>218</v>
      </c>
      <c r="E858" s="130" t="s">
        <v>1545</v>
      </c>
      <c r="F858" s="131" t="s">
        <v>1546</v>
      </c>
      <c r="G858" s="132" t="s">
        <v>221</v>
      </c>
      <c r="H858" s="133">
        <v>313.00799999999998</v>
      </c>
      <c r="I858" s="134"/>
      <c r="J858" s="135">
        <f>ROUND(I858*H858,2)</f>
        <v>0</v>
      </c>
      <c r="K858" s="131" t="s">
        <v>19</v>
      </c>
      <c r="L858" s="33"/>
      <c r="M858" s="136" t="s">
        <v>19</v>
      </c>
      <c r="N858" s="137" t="s">
        <v>42</v>
      </c>
      <c r="P858" s="138">
        <f>O858*H858</f>
        <v>0</v>
      </c>
      <c r="Q858" s="138">
        <v>1.423E-2</v>
      </c>
      <c r="R858" s="138">
        <f>Q858*H858</f>
        <v>4.4541038399999993</v>
      </c>
      <c r="S858" s="138">
        <v>0</v>
      </c>
      <c r="T858" s="139">
        <f>S858*H858</f>
        <v>0</v>
      </c>
      <c r="AR858" s="140" t="s">
        <v>317</v>
      </c>
      <c r="AT858" s="140" t="s">
        <v>218</v>
      </c>
      <c r="AU858" s="140" t="s">
        <v>81</v>
      </c>
      <c r="AY858" s="18" t="s">
        <v>216</v>
      </c>
      <c r="BE858" s="141">
        <f>IF(N858="základní",J858,0)</f>
        <v>0</v>
      </c>
      <c r="BF858" s="141">
        <f>IF(N858="snížená",J858,0)</f>
        <v>0</v>
      </c>
      <c r="BG858" s="141">
        <f>IF(N858="zákl. přenesená",J858,0)</f>
        <v>0</v>
      </c>
      <c r="BH858" s="141">
        <f>IF(N858="sníž. přenesená",J858,0)</f>
        <v>0</v>
      </c>
      <c r="BI858" s="141">
        <f>IF(N858="nulová",J858,0)</f>
        <v>0</v>
      </c>
      <c r="BJ858" s="18" t="s">
        <v>79</v>
      </c>
      <c r="BK858" s="141">
        <f>ROUND(I858*H858,2)</f>
        <v>0</v>
      </c>
      <c r="BL858" s="18" t="s">
        <v>317</v>
      </c>
      <c r="BM858" s="140" t="s">
        <v>1547</v>
      </c>
    </row>
    <row r="859" spans="2:65" s="13" customFormat="1" ht="11.25">
      <c r="B859" s="154"/>
      <c r="D859" s="147" t="s">
        <v>227</v>
      </c>
      <c r="E859" s="155" t="s">
        <v>19</v>
      </c>
      <c r="F859" s="156" t="s">
        <v>1528</v>
      </c>
      <c r="H859" s="155" t="s">
        <v>19</v>
      </c>
      <c r="I859" s="157"/>
      <c r="L859" s="154"/>
      <c r="M859" s="158"/>
      <c r="T859" s="159"/>
      <c r="AT859" s="155" t="s">
        <v>227</v>
      </c>
      <c r="AU859" s="155" t="s">
        <v>81</v>
      </c>
      <c r="AV859" s="13" t="s">
        <v>79</v>
      </c>
      <c r="AW859" s="13" t="s">
        <v>32</v>
      </c>
      <c r="AX859" s="13" t="s">
        <v>71</v>
      </c>
      <c r="AY859" s="155" t="s">
        <v>216</v>
      </c>
    </row>
    <row r="860" spans="2:65" s="13" customFormat="1" ht="11.25">
      <c r="B860" s="154"/>
      <c r="D860" s="147" t="s">
        <v>227</v>
      </c>
      <c r="E860" s="155" t="s">
        <v>19</v>
      </c>
      <c r="F860" s="156" t="s">
        <v>1548</v>
      </c>
      <c r="H860" s="155" t="s">
        <v>19</v>
      </c>
      <c r="I860" s="157"/>
      <c r="L860" s="154"/>
      <c r="M860" s="158"/>
      <c r="T860" s="159"/>
      <c r="AT860" s="155" t="s">
        <v>227</v>
      </c>
      <c r="AU860" s="155" t="s">
        <v>81</v>
      </c>
      <c r="AV860" s="13" t="s">
        <v>79</v>
      </c>
      <c r="AW860" s="13" t="s">
        <v>32</v>
      </c>
      <c r="AX860" s="13" t="s">
        <v>71</v>
      </c>
      <c r="AY860" s="155" t="s">
        <v>216</v>
      </c>
    </row>
    <row r="861" spans="2:65" s="13" customFormat="1" ht="11.25">
      <c r="B861" s="154"/>
      <c r="D861" s="147" t="s">
        <v>227</v>
      </c>
      <c r="E861" s="155" t="s">
        <v>19</v>
      </c>
      <c r="F861" s="156" t="s">
        <v>1549</v>
      </c>
      <c r="H861" s="155" t="s">
        <v>19</v>
      </c>
      <c r="I861" s="157"/>
      <c r="L861" s="154"/>
      <c r="M861" s="158"/>
      <c r="T861" s="159"/>
      <c r="AT861" s="155" t="s">
        <v>227</v>
      </c>
      <c r="AU861" s="155" t="s">
        <v>81</v>
      </c>
      <c r="AV861" s="13" t="s">
        <v>79</v>
      </c>
      <c r="AW861" s="13" t="s">
        <v>32</v>
      </c>
      <c r="AX861" s="13" t="s">
        <v>71</v>
      </c>
      <c r="AY861" s="155" t="s">
        <v>216</v>
      </c>
    </row>
    <row r="862" spans="2:65" s="13" customFormat="1" ht="22.5">
      <c r="B862" s="154"/>
      <c r="D862" s="147" t="s">
        <v>227</v>
      </c>
      <c r="E862" s="155" t="s">
        <v>19</v>
      </c>
      <c r="F862" s="156" t="s">
        <v>1529</v>
      </c>
      <c r="H862" s="155" t="s">
        <v>19</v>
      </c>
      <c r="I862" s="157"/>
      <c r="L862" s="154"/>
      <c r="M862" s="158"/>
      <c r="T862" s="159"/>
      <c r="AT862" s="155" t="s">
        <v>227</v>
      </c>
      <c r="AU862" s="155" t="s">
        <v>81</v>
      </c>
      <c r="AV862" s="13" t="s">
        <v>79</v>
      </c>
      <c r="AW862" s="13" t="s">
        <v>32</v>
      </c>
      <c r="AX862" s="13" t="s">
        <v>71</v>
      </c>
      <c r="AY862" s="155" t="s">
        <v>216</v>
      </c>
    </row>
    <row r="863" spans="2:65" s="13" customFormat="1" ht="22.5">
      <c r="B863" s="154"/>
      <c r="D863" s="147" t="s">
        <v>227</v>
      </c>
      <c r="E863" s="155" t="s">
        <v>19</v>
      </c>
      <c r="F863" s="156" t="s">
        <v>1550</v>
      </c>
      <c r="H863" s="155" t="s">
        <v>19</v>
      </c>
      <c r="I863" s="157"/>
      <c r="L863" s="154"/>
      <c r="M863" s="158"/>
      <c r="T863" s="159"/>
      <c r="AT863" s="155" t="s">
        <v>227</v>
      </c>
      <c r="AU863" s="155" t="s">
        <v>81</v>
      </c>
      <c r="AV863" s="13" t="s">
        <v>79</v>
      </c>
      <c r="AW863" s="13" t="s">
        <v>32</v>
      </c>
      <c r="AX863" s="13" t="s">
        <v>71</v>
      </c>
      <c r="AY863" s="155" t="s">
        <v>216</v>
      </c>
    </row>
    <row r="864" spans="2:65" s="12" customFormat="1" ht="11.25">
      <c r="B864" s="146"/>
      <c r="D864" s="147" t="s">
        <v>227</v>
      </c>
      <c r="E864" s="148" t="s">
        <v>19</v>
      </c>
      <c r="F864" s="149" t="s">
        <v>1383</v>
      </c>
      <c r="H864" s="150">
        <v>313.00799999999998</v>
      </c>
      <c r="I864" s="151"/>
      <c r="L864" s="146"/>
      <c r="M864" s="152"/>
      <c r="T864" s="153"/>
      <c r="AT864" s="148" t="s">
        <v>227</v>
      </c>
      <c r="AU864" s="148" t="s">
        <v>81</v>
      </c>
      <c r="AV864" s="12" t="s">
        <v>81</v>
      </c>
      <c r="AW864" s="12" t="s">
        <v>32</v>
      </c>
      <c r="AX864" s="12" t="s">
        <v>79</v>
      </c>
      <c r="AY864" s="148" t="s">
        <v>216</v>
      </c>
    </row>
    <row r="865" spans="2:65" s="1" customFormat="1" ht="24.2" customHeight="1">
      <c r="B865" s="33"/>
      <c r="C865" s="129" t="s">
        <v>1551</v>
      </c>
      <c r="D865" s="129" t="s">
        <v>218</v>
      </c>
      <c r="E865" s="130" t="s">
        <v>1552</v>
      </c>
      <c r="F865" s="131" t="s">
        <v>1553</v>
      </c>
      <c r="G865" s="132" t="s">
        <v>221</v>
      </c>
      <c r="H865" s="133">
        <v>48.558999999999997</v>
      </c>
      <c r="I865" s="134"/>
      <c r="J865" s="135">
        <f>ROUND(I865*H865,2)</f>
        <v>0</v>
      </c>
      <c r="K865" s="131" t="s">
        <v>19</v>
      </c>
      <c r="L865" s="33"/>
      <c r="M865" s="136" t="s">
        <v>19</v>
      </c>
      <c r="N865" s="137" t="s">
        <v>42</v>
      </c>
      <c r="P865" s="138">
        <f>O865*H865</f>
        <v>0</v>
      </c>
      <c r="Q865" s="138">
        <v>1.423E-2</v>
      </c>
      <c r="R865" s="138">
        <f>Q865*H865</f>
        <v>0.69099456999999997</v>
      </c>
      <c r="S865" s="138">
        <v>0</v>
      </c>
      <c r="T865" s="139">
        <f>S865*H865</f>
        <v>0</v>
      </c>
      <c r="AR865" s="140" t="s">
        <v>317</v>
      </c>
      <c r="AT865" s="140" t="s">
        <v>218</v>
      </c>
      <c r="AU865" s="140" t="s">
        <v>81</v>
      </c>
      <c r="AY865" s="18" t="s">
        <v>216</v>
      </c>
      <c r="BE865" s="141">
        <f>IF(N865="základní",J865,0)</f>
        <v>0</v>
      </c>
      <c r="BF865" s="141">
        <f>IF(N865="snížená",J865,0)</f>
        <v>0</v>
      </c>
      <c r="BG865" s="141">
        <f>IF(N865="zákl. přenesená",J865,0)</f>
        <v>0</v>
      </c>
      <c r="BH865" s="141">
        <f>IF(N865="sníž. přenesená",J865,0)</f>
        <v>0</v>
      </c>
      <c r="BI865" s="141">
        <f>IF(N865="nulová",J865,0)</f>
        <v>0</v>
      </c>
      <c r="BJ865" s="18" t="s">
        <v>79</v>
      </c>
      <c r="BK865" s="141">
        <f>ROUND(I865*H865,2)</f>
        <v>0</v>
      </c>
      <c r="BL865" s="18" t="s">
        <v>317</v>
      </c>
      <c r="BM865" s="140" t="s">
        <v>1554</v>
      </c>
    </row>
    <row r="866" spans="2:65" s="13" customFormat="1" ht="11.25">
      <c r="B866" s="154"/>
      <c r="D866" s="147" t="s">
        <v>227</v>
      </c>
      <c r="E866" s="155" t="s">
        <v>19</v>
      </c>
      <c r="F866" s="156" t="s">
        <v>1555</v>
      </c>
      <c r="H866" s="155" t="s">
        <v>19</v>
      </c>
      <c r="I866" s="157"/>
      <c r="L866" s="154"/>
      <c r="M866" s="158"/>
      <c r="T866" s="159"/>
      <c r="AT866" s="155" t="s">
        <v>227</v>
      </c>
      <c r="AU866" s="155" t="s">
        <v>81</v>
      </c>
      <c r="AV866" s="13" t="s">
        <v>79</v>
      </c>
      <c r="AW866" s="13" t="s">
        <v>32</v>
      </c>
      <c r="AX866" s="13" t="s">
        <v>71</v>
      </c>
      <c r="AY866" s="155" t="s">
        <v>216</v>
      </c>
    </row>
    <row r="867" spans="2:65" s="13" customFormat="1" ht="11.25">
      <c r="B867" s="154"/>
      <c r="D867" s="147" t="s">
        <v>227</v>
      </c>
      <c r="E867" s="155" t="s">
        <v>19</v>
      </c>
      <c r="F867" s="156" t="s">
        <v>1528</v>
      </c>
      <c r="H867" s="155" t="s">
        <v>19</v>
      </c>
      <c r="I867" s="157"/>
      <c r="L867" s="154"/>
      <c r="M867" s="158"/>
      <c r="T867" s="159"/>
      <c r="AT867" s="155" t="s">
        <v>227</v>
      </c>
      <c r="AU867" s="155" t="s">
        <v>81</v>
      </c>
      <c r="AV867" s="13" t="s">
        <v>79</v>
      </c>
      <c r="AW867" s="13" t="s">
        <v>32</v>
      </c>
      <c r="AX867" s="13" t="s">
        <v>71</v>
      </c>
      <c r="AY867" s="155" t="s">
        <v>216</v>
      </c>
    </row>
    <row r="868" spans="2:65" s="13" customFormat="1" ht="11.25">
      <c r="B868" s="154"/>
      <c r="D868" s="147" t="s">
        <v>227</v>
      </c>
      <c r="E868" s="155" t="s">
        <v>19</v>
      </c>
      <c r="F868" s="156" t="s">
        <v>1556</v>
      </c>
      <c r="H868" s="155" t="s">
        <v>19</v>
      </c>
      <c r="I868" s="157"/>
      <c r="L868" s="154"/>
      <c r="M868" s="158"/>
      <c r="T868" s="159"/>
      <c r="AT868" s="155" t="s">
        <v>227</v>
      </c>
      <c r="AU868" s="155" t="s">
        <v>81</v>
      </c>
      <c r="AV868" s="13" t="s">
        <v>79</v>
      </c>
      <c r="AW868" s="13" t="s">
        <v>32</v>
      </c>
      <c r="AX868" s="13" t="s">
        <v>71</v>
      </c>
      <c r="AY868" s="155" t="s">
        <v>216</v>
      </c>
    </row>
    <row r="869" spans="2:65" s="13" customFormat="1" ht="11.25">
      <c r="B869" s="154"/>
      <c r="D869" s="147" t="s">
        <v>227</v>
      </c>
      <c r="E869" s="155" t="s">
        <v>19</v>
      </c>
      <c r="F869" s="156" t="s">
        <v>1557</v>
      </c>
      <c r="H869" s="155" t="s">
        <v>19</v>
      </c>
      <c r="I869" s="157"/>
      <c r="L869" s="154"/>
      <c r="M869" s="158"/>
      <c r="T869" s="159"/>
      <c r="AT869" s="155" t="s">
        <v>227</v>
      </c>
      <c r="AU869" s="155" t="s">
        <v>81</v>
      </c>
      <c r="AV869" s="13" t="s">
        <v>79</v>
      </c>
      <c r="AW869" s="13" t="s">
        <v>32</v>
      </c>
      <c r="AX869" s="13" t="s">
        <v>71</v>
      </c>
      <c r="AY869" s="155" t="s">
        <v>216</v>
      </c>
    </row>
    <row r="870" spans="2:65" s="13" customFormat="1" ht="11.25">
      <c r="B870" s="154"/>
      <c r="D870" s="147" t="s">
        <v>227</v>
      </c>
      <c r="E870" s="155" t="s">
        <v>19</v>
      </c>
      <c r="F870" s="156" t="s">
        <v>1558</v>
      </c>
      <c r="H870" s="155" t="s">
        <v>19</v>
      </c>
      <c r="I870" s="157"/>
      <c r="L870" s="154"/>
      <c r="M870" s="158"/>
      <c r="T870" s="159"/>
      <c r="AT870" s="155" t="s">
        <v>227</v>
      </c>
      <c r="AU870" s="155" t="s">
        <v>81</v>
      </c>
      <c r="AV870" s="13" t="s">
        <v>79</v>
      </c>
      <c r="AW870" s="13" t="s">
        <v>32</v>
      </c>
      <c r="AX870" s="13" t="s">
        <v>71</v>
      </c>
      <c r="AY870" s="155" t="s">
        <v>216</v>
      </c>
    </row>
    <row r="871" spans="2:65" s="13" customFormat="1" ht="22.5">
      <c r="B871" s="154"/>
      <c r="D871" s="147" t="s">
        <v>227</v>
      </c>
      <c r="E871" s="155" t="s">
        <v>19</v>
      </c>
      <c r="F871" s="156" t="s">
        <v>1529</v>
      </c>
      <c r="H871" s="155" t="s">
        <v>19</v>
      </c>
      <c r="I871" s="157"/>
      <c r="L871" s="154"/>
      <c r="M871" s="158"/>
      <c r="T871" s="159"/>
      <c r="AT871" s="155" t="s">
        <v>227</v>
      </c>
      <c r="AU871" s="155" t="s">
        <v>81</v>
      </c>
      <c r="AV871" s="13" t="s">
        <v>79</v>
      </c>
      <c r="AW871" s="13" t="s">
        <v>32</v>
      </c>
      <c r="AX871" s="13" t="s">
        <v>71</v>
      </c>
      <c r="AY871" s="155" t="s">
        <v>216</v>
      </c>
    </row>
    <row r="872" spans="2:65" s="13" customFormat="1" ht="11.25">
      <c r="B872" s="154"/>
      <c r="D872" s="147" t="s">
        <v>227</v>
      </c>
      <c r="E872" s="155" t="s">
        <v>19</v>
      </c>
      <c r="F872" s="156" t="s">
        <v>1559</v>
      </c>
      <c r="H872" s="155" t="s">
        <v>19</v>
      </c>
      <c r="I872" s="157"/>
      <c r="L872" s="154"/>
      <c r="M872" s="158"/>
      <c r="T872" s="159"/>
      <c r="AT872" s="155" t="s">
        <v>227</v>
      </c>
      <c r="AU872" s="155" t="s">
        <v>81</v>
      </c>
      <c r="AV872" s="13" t="s">
        <v>79</v>
      </c>
      <c r="AW872" s="13" t="s">
        <v>32</v>
      </c>
      <c r="AX872" s="13" t="s">
        <v>71</v>
      </c>
      <c r="AY872" s="155" t="s">
        <v>216</v>
      </c>
    </row>
    <row r="873" spans="2:65" s="12" customFormat="1" ht="11.25">
      <c r="B873" s="146"/>
      <c r="D873" s="147" t="s">
        <v>227</v>
      </c>
      <c r="E873" s="148" t="s">
        <v>19</v>
      </c>
      <c r="F873" s="149" t="s">
        <v>1560</v>
      </c>
      <c r="H873" s="150">
        <v>48.558999999999997</v>
      </c>
      <c r="I873" s="151"/>
      <c r="L873" s="146"/>
      <c r="M873" s="152"/>
      <c r="T873" s="153"/>
      <c r="AT873" s="148" t="s">
        <v>227</v>
      </c>
      <c r="AU873" s="148" t="s">
        <v>81</v>
      </c>
      <c r="AV873" s="12" t="s">
        <v>81</v>
      </c>
      <c r="AW873" s="12" t="s">
        <v>32</v>
      </c>
      <c r="AX873" s="12" t="s">
        <v>79</v>
      </c>
      <c r="AY873" s="148" t="s">
        <v>216</v>
      </c>
    </row>
    <row r="874" spans="2:65" s="1" customFormat="1" ht="24.2" customHeight="1">
      <c r="B874" s="33"/>
      <c r="C874" s="129" t="s">
        <v>1561</v>
      </c>
      <c r="D874" s="129" t="s">
        <v>218</v>
      </c>
      <c r="E874" s="130" t="s">
        <v>1562</v>
      </c>
      <c r="F874" s="131" t="s">
        <v>1563</v>
      </c>
      <c r="G874" s="132" t="s">
        <v>221</v>
      </c>
      <c r="H874" s="133">
        <v>76.418999999999997</v>
      </c>
      <c r="I874" s="134"/>
      <c r="J874" s="135">
        <f>ROUND(I874*H874,2)</f>
        <v>0</v>
      </c>
      <c r="K874" s="131" t="s">
        <v>19</v>
      </c>
      <c r="L874" s="33"/>
      <c r="M874" s="136" t="s">
        <v>19</v>
      </c>
      <c r="N874" s="137" t="s">
        <v>42</v>
      </c>
      <c r="P874" s="138">
        <f>O874*H874</f>
        <v>0</v>
      </c>
      <c r="Q874" s="138">
        <v>1.423E-2</v>
      </c>
      <c r="R874" s="138">
        <f>Q874*H874</f>
        <v>1.08744237</v>
      </c>
      <c r="S874" s="138">
        <v>0</v>
      </c>
      <c r="T874" s="139">
        <f>S874*H874</f>
        <v>0</v>
      </c>
      <c r="AR874" s="140" t="s">
        <v>317</v>
      </c>
      <c r="AT874" s="140" t="s">
        <v>218</v>
      </c>
      <c r="AU874" s="140" t="s">
        <v>81</v>
      </c>
      <c r="AY874" s="18" t="s">
        <v>216</v>
      </c>
      <c r="BE874" s="141">
        <f>IF(N874="základní",J874,0)</f>
        <v>0</v>
      </c>
      <c r="BF874" s="141">
        <f>IF(N874="snížená",J874,0)</f>
        <v>0</v>
      </c>
      <c r="BG874" s="141">
        <f>IF(N874="zákl. přenesená",J874,0)</f>
        <v>0</v>
      </c>
      <c r="BH874" s="141">
        <f>IF(N874="sníž. přenesená",J874,0)</f>
        <v>0</v>
      </c>
      <c r="BI874" s="141">
        <f>IF(N874="nulová",J874,0)</f>
        <v>0</v>
      </c>
      <c r="BJ874" s="18" t="s">
        <v>79</v>
      </c>
      <c r="BK874" s="141">
        <f>ROUND(I874*H874,2)</f>
        <v>0</v>
      </c>
      <c r="BL874" s="18" t="s">
        <v>317</v>
      </c>
      <c r="BM874" s="140" t="s">
        <v>1564</v>
      </c>
    </row>
    <row r="875" spans="2:65" s="13" customFormat="1" ht="11.25">
      <c r="B875" s="154"/>
      <c r="D875" s="147" t="s">
        <v>227</v>
      </c>
      <c r="E875" s="155" t="s">
        <v>19</v>
      </c>
      <c r="F875" s="156" t="s">
        <v>1555</v>
      </c>
      <c r="H875" s="155" t="s">
        <v>19</v>
      </c>
      <c r="I875" s="157"/>
      <c r="L875" s="154"/>
      <c r="M875" s="158"/>
      <c r="T875" s="159"/>
      <c r="AT875" s="155" t="s">
        <v>227</v>
      </c>
      <c r="AU875" s="155" t="s">
        <v>81</v>
      </c>
      <c r="AV875" s="13" t="s">
        <v>79</v>
      </c>
      <c r="AW875" s="13" t="s">
        <v>32</v>
      </c>
      <c r="AX875" s="13" t="s">
        <v>71</v>
      </c>
      <c r="AY875" s="155" t="s">
        <v>216</v>
      </c>
    </row>
    <row r="876" spans="2:65" s="13" customFormat="1" ht="11.25">
      <c r="B876" s="154"/>
      <c r="D876" s="147" t="s">
        <v>227</v>
      </c>
      <c r="E876" s="155" t="s">
        <v>19</v>
      </c>
      <c r="F876" s="156" t="s">
        <v>1528</v>
      </c>
      <c r="H876" s="155" t="s">
        <v>19</v>
      </c>
      <c r="I876" s="157"/>
      <c r="L876" s="154"/>
      <c r="M876" s="158"/>
      <c r="T876" s="159"/>
      <c r="AT876" s="155" t="s">
        <v>227</v>
      </c>
      <c r="AU876" s="155" t="s">
        <v>81</v>
      </c>
      <c r="AV876" s="13" t="s">
        <v>79</v>
      </c>
      <c r="AW876" s="13" t="s">
        <v>32</v>
      </c>
      <c r="AX876" s="13" t="s">
        <v>71</v>
      </c>
      <c r="AY876" s="155" t="s">
        <v>216</v>
      </c>
    </row>
    <row r="877" spans="2:65" s="13" customFormat="1" ht="11.25">
      <c r="B877" s="154"/>
      <c r="D877" s="147" t="s">
        <v>227</v>
      </c>
      <c r="E877" s="155" t="s">
        <v>19</v>
      </c>
      <c r="F877" s="156" t="s">
        <v>1565</v>
      </c>
      <c r="H877" s="155" t="s">
        <v>19</v>
      </c>
      <c r="I877" s="157"/>
      <c r="L877" s="154"/>
      <c r="M877" s="158"/>
      <c r="T877" s="159"/>
      <c r="AT877" s="155" t="s">
        <v>227</v>
      </c>
      <c r="AU877" s="155" t="s">
        <v>81</v>
      </c>
      <c r="AV877" s="13" t="s">
        <v>79</v>
      </c>
      <c r="AW877" s="13" t="s">
        <v>32</v>
      </c>
      <c r="AX877" s="13" t="s">
        <v>71</v>
      </c>
      <c r="AY877" s="155" t="s">
        <v>216</v>
      </c>
    </row>
    <row r="878" spans="2:65" s="13" customFormat="1" ht="11.25">
      <c r="B878" s="154"/>
      <c r="D878" s="147" t="s">
        <v>227</v>
      </c>
      <c r="E878" s="155" t="s">
        <v>19</v>
      </c>
      <c r="F878" s="156" t="s">
        <v>1566</v>
      </c>
      <c r="H878" s="155" t="s">
        <v>19</v>
      </c>
      <c r="I878" s="157"/>
      <c r="L878" s="154"/>
      <c r="M878" s="158"/>
      <c r="T878" s="159"/>
      <c r="AT878" s="155" t="s">
        <v>227</v>
      </c>
      <c r="AU878" s="155" t="s">
        <v>81</v>
      </c>
      <c r="AV878" s="13" t="s">
        <v>79</v>
      </c>
      <c r="AW878" s="13" t="s">
        <v>32</v>
      </c>
      <c r="AX878" s="13" t="s">
        <v>71</v>
      </c>
      <c r="AY878" s="155" t="s">
        <v>216</v>
      </c>
    </row>
    <row r="879" spans="2:65" s="13" customFormat="1" ht="11.25">
      <c r="B879" s="154"/>
      <c r="D879" s="147" t="s">
        <v>227</v>
      </c>
      <c r="E879" s="155" t="s">
        <v>19</v>
      </c>
      <c r="F879" s="156" t="s">
        <v>1567</v>
      </c>
      <c r="H879" s="155" t="s">
        <v>19</v>
      </c>
      <c r="I879" s="157"/>
      <c r="L879" s="154"/>
      <c r="M879" s="158"/>
      <c r="T879" s="159"/>
      <c r="AT879" s="155" t="s">
        <v>227</v>
      </c>
      <c r="AU879" s="155" t="s">
        <v>81</v>
      </c>
      <c r="AV879" s="13" t="s">
        <v>79</v>
      </c>
      <c r="AW879" s="13" t="s">
        <v>32</v>
      </c>
      <c r="AX879" s="13" t="s">
        <v>71</v>
      </c>
      <c r="AY879" s="155" t="s">
        <v>216</v>
      </c>
    </row>
    <row r="880" spans="2:65" s="13" customFormat="1" ht="11.25">
      <c r="B880" s="154"/>
      <c r="D880" s="147" t="s">
        <v>227</v>
      </c>
      <c r="E880" s="155" t="s">
        <v>19</v>
      </c>
      <c r="F880" s="156" t="s">
        <v>1568</v>
      </c>
      <c r="H880" s="155" t="s">
        <v>19</v>
      </c>
      <c r="I880" s="157"/>
      <c r="L880" s="154"/>
      <c r="M880" s="158"/>
      <c r="T880" s="159"/>
      <c r="AT880" s="155" t="s">
        <v>227</v>
      </c>
      <c r="AU880" s="155" t="s">
        <v>81</v>
      </c>
      <c r="AV880" s="13" t="s">
        <v>79</v>
      </c>
      <c r="AW880" s="13" t="s">
        <v>32</v>
      </c>
      <c r="AX880" s="13" t="s">
        <v>71</v>
      </c>
      <c r="AY880" s="155" t="s">
        <v>216</v>
      </c>
    </row>
    <row r="881" spans="2:65" s="13" customFormat="1" ht="11.25">
      <c r="B881" s="154"/>
      <c r="D881" s="147" t="s">
        <v>227</v>
      </c>
      <c r="E881" s="155" t="s">
        <v>19</v>
      </c>
      <c r="F881" s="156" t="s">
        <v>1569</v>
      </c>
      <c r="H881" s="155" t="s">
        <v>19</v>
      </c>
      <c r="I881" s="157"/>
      <c r="L881" s="154"/>
      <c r="M881" s="158"/>
      <c r="T881" s="159"/>
      <c r="AT881" s="155" t="s">
        <v>227</v>
      </c>
      <c r="AU881" s="155" t="s">
        <v>81</v>
      </c>
      <c r="AV881" s="13" t="s">
        <v>79</v>
      </c>
      <c r="AW881" s="13" t="s">
        <v>32</v>
      </c>
      <c r="AX881" s="13" t="s">
        <v>71</v>
      </c>
      <c r="AY881" s="155" t="s">
        <v>216</v>
      </c>
    </row>
    <row r="882" spans="2:65" s="13" customFormat="1" ht="11.25">
      <c r="B882" s="154"/>
      <c r="D882" s="147" t="s">
        <v>227</v>
      </c>
      <c r="E882" s="155" t="s">
        <v>19</v>
      </c>
      <c r="F882" s="156" t="s">
        <v>1549</v>
      </c>
      <c r="H882" s="155" t="s">
        <v>19</v>
      </c>
      <c r="I882" s="157"/>
      <c r="L882" s="154"/>
      <c r="M882" s="158"/>
      <c r="T882" s="159"/>
      <c r="AT882" s="155" t="s">
        <v>227</v>
      </c>
      <c r="AU882" s="155" t="s">
        <v>81</v>
      </c>
      <c r="AV882" s="13" t="s">
        <v>79</v>
      </c>
      <c r="AW882" s="13" t="s">
        <v>32</v>
      </c>
      <c r="AX882" s="13" t="s">
        <v>71</v>
      </c>
      <c r="AY882" s="155" t="s">
        <v>216</v>
      </c>
    </row>
    <row r="883" spans="2:65" s="13" customFormat="1" ht="22.5">
      <c r="B883" s="154"/>
      <c r="D883" s="147" t="s">
        <v>227</v>
      </c>
      <c r="E883" s="155" t="s">
        <v>19</v>
      </c>
      <c r="F883" s="156" t="s">
        <v>1529</v>
      </c>
      <c r="H883" s="155" t="s">
        <v>19</v>
      </c>
      <c r="I883" s="157"/>
      <c r="L883" s="154"/>
      <c r="M883" s="158"/>
      <c r="T883" s="159"/>
      <c r="AT883" s="155" t="s">
        <v>227</v>
      </c>
      <c r="AU883" s="155" t="s">
        <v>81</v>
      </c>
      <c r="AV883" s="13" t="s">
        <v>79</v>
      </c>
      <c r="AW883" s="13" t="s">
        <v>32</v>
      </c>
      <c r="AX883" s="13" t="s">
        <v>71</v>
      </c>
      <c r="AY883" s="155" t="s">
        <v>216</v>
      </c>
    </row>
    <row r="884" spans="2:65" s="13" customFormat="1" ht="22.5">
      <c r="B884" s="154"/>
      <c r="D884" s="147" t="s">
        <v>227</v>
      </c>
      <c r="E884" s="155" t="s">
        <v>19</v>
      </c>
      <c r="F884" s="156" t="s">
        <v>1550</v>
      </c>
      <c r="H884" s="155" t="s">
        <v>19</v>
      </c>
      <c r="I884" s="157"/>
      <c r="L884" s="154"/>
      <c r="M884" s="158"/>
      <c r="T884" s="159"/>
      <c r="AT884" s="155" t="s">
        <v>227</v>
      </c>
      <c r="AU884" s="155" t="s">
        <v>81</v>
      </c>
      <c r="AV884" s="13" t="s">
        <v>79</v>
      </c>
      <c r="AW884" s="13" t="s">
        <v>32</v>
      </c>
      <c r="AX884" s="13" t="s">
        <v>71</v>
      </c>
      <c r="AY884" s="155" t="s">
        <v>216</v>
      </c>
    </row>
    <row r="885" spans="2:65" s="12" customFormat="1" ht="11.25">
      <c r="B885" s="146"/>
      <c r="D885" s="147" t="s">
        <v>227</v>
      </c>
      <c r="E885" s="148" t="s">
        <v>19</v>
      </c>
      <c r="F885" s="149" t="s">
        <v>139</v>
      </c>
      <c r="H885" s="150">
        <v>76.418999999999997</v>
      </c>
      <c r="I885" s="151"/>
      <c r="L885" s="146"/>
      <c r="M885" s="152"/>
      <c r="T885" s="153"/>
      <c r="AT885" s="148" t="s">
        <v>227</v>
      </c>
      <c r="AU885" s="148" t="s">
        <v>81</v>
      </c>
      <c r="AV885" s="12" t="s">
        <v>81</v>
      </c>
      <c r="AW885" s="12" t="s">
        <v>32</v>
      </c>
      <c r="AX885" s="12" t="s">
        <v>79</v>
      </c>
      <c r="AY885" s="148" t="s">
        <v>216</v>
      </c>
    </row>
    <row r="886" spans="2:65" s="1" customFormat="1" ht="24.2" customHeight="1">
      <c r="B886" s="33"/>
      <c r="C886" s="129" t="s">
        <v>1570</v>
      </c>
      <c r="D886" s="129" t="s">
        <v>218</v>
      </c>
      <c r="E886" s="130" t="s">
        <v>1571</v>
      </c>
      <c r="F886" s="131" t="s">
        <v>1572</v>
      </c>
      <c r="G886" s="132" t="s">
        <v>221</v>
      </c>
      <c r="H886" s="133">
        <v>13.38</v>
      </c>
      <c r="I886" s="134"/>
      <c r="J886" s="135">
        <f>ROUND(I886*H886,2)</f>
        <v>0</v>
      </c>
      <c r="K886" s="131" t="s">
        <v>19</v>
      </c>
      <c r="L886" s="33"/>
      <c r="M886" s="136" t="s">
        <v>19</v>
      </c>
      <c r="N886" s="137" t="s">
        <v>42</v>
      </c>
      <c r="P886" s="138">
        <f>O886*H886</f>
        <v>0</v>
      </c>
      <c r="Q886" s="138">
        <v>1.423E-2</v>
      </c>
      <c r="R886" s="138">
        <f>Q886*H886</f>
        <v>0.19039739999999999</v>
      </c>
      <c r="S886" s="138">
        <v>0</v>
      </c>
      <c r="T886" s="139">
        <f>S886*H886</f>
        <v>0</v>
      </c>
      <c r="AR886" s="140" t="s">
        <v>317</v>
      </c>
      <c r="AT886" s="140" t="s">
        <v>218</v>
      </c>
      <c r="AU886" s="140" t="s">
        <v>81</v>
      </c>
      <c r="AY886" s="18" t="s">
        <v>216</v>
      </c>
      <c r="BE886" s="141">
        <f>IF(N886="základní",J886,0)</f>
        <v>0</v>
      </c>
      <c r="BF886" s="141">
        <f>IF(N886="snížená",J886,0)</f>
        <v>0</v>
      </c>
      <c r="BG886" s="141">
        <f>IF(N886="zákl. přenesená",J886,0)</f>
        <v>0</v>
      </c>
      <c r="BH886" s="141">
        <f>IF(N886="sníž. přenesená",J886,0)</f>
        <v>0</v>
      </c>
      <c r="BI886" s="141">
        <f>IF(N886="nulová",J886,0)</f>
        <v>0</v>
      </c>
      <c r="BJ886" s="18" t="s">
        <v>79</v>
      </c>
      <c r="BK886" s="141">
        <f>ROUND(I886*H886,2)</f>
        <v>0</v>
      </c>
      <c r="BL886" s="18" t="s">
        <v>317</v>
      </c>
      <c r="BM886" s="140" t="s">
        <v>1573</v>
      </c>
    </row>
    <row r="887" spans="2:65" s="12" customFormat="1" ht="11.25">
      <c r="B887" s="146"/>
      <c r="D887" s="147" t="s">
        <v>227</v>
      </c>
      <c r="E887" s="148" t="s">
        <v>19</v>
      </c>
      <c r="F887" s="149" t="s">
        <v>1574</v>
      </c>
      <c r="H887" s="150">
        <v>13.38</v>
      </c>
      <c r="I887" s="151"/>
      <c r="L887" s="146"/>
      <c r="M887" s="152"/>
      <c r="T887" s="153"/>
      <c r="AT887" s="148" t="s">
        <v>227</v>
      </c>
      <c r="AU887" s="148" t="s">
        <v>81</v>
      </c>
      <c r="AV887" s="12" t="s">
        <v>81</v>
      </c>
      <c r="AW887" s="12" t="s">
        <v>32</v>
      </c>
      <c r="AX887" s="12" t="s">
        <v>79</v>
      </c>
      <c r="AY887" s="148" t="s">
        <v>216</v>
      </c>
    </row>
    <row r="888" spans="2:65" s="1" customFormat="1" ht="24.2" customHeight="1">
      <c r="B888" s="33"/>
      <c r="C888" s="129" t="s">
        <v>1575</v>
      </c>
      <c r="D888" s="129" t="s">
        <v>218</v>
      </c>
      <c r="E888" s="130" t="s">
        <v>1576</v>
      </c>
      <c r="F888" s="131" t="s">
        <v>1577</v>
      </c>
      <c r="G888" s="132" t="s">
        <v>1578</v>
      </c>
      <c r="H888" s="133">
        <v>36</v>
      </c>
      <c r="I888" s="134"/>
      <c r="J888" s="135">
        <f>ROUND(I888*H888,2)</f>
        <v>0</v>
      </c>
      <c r="K888" s="131" t="s">
        <v>19</v>
      </c>
      <c r="L888" s="33"/>
      <c r="M888" s="136" t="s">
        <v>19</v>
      </c>
      <c r="N888" s="137" t="s">
        <v>42</v>
      </c>
      <c r="P888" s="138">
        <f>O888*H888</f>
        <v>0</v>
      </c>
      <c r="Q888" s="138">
        <v>0</v>
      </c>
      <c r="R888" s="138">
        <f>Q888*H888</f>
        <v>0</v>
      </c>
      <c r="S888" s="138">
        <v>0</v>
      </c>
      <c r="T888" s="139">
        <f>S888*H888</f>
        <v>0</v>
      </c>
      <c r="AR888" s="140" t="s">
        <v>317</v>
      </c>
      <c r="AT888" s="140" t="s">
        <v>218</v>
      </c>
      <c r="AU888" s="140" t="s">
        <v>81</v>
      </c>
      <c r="AY888" s="18" t="s">
        <v>216</v>
      </c>
      <c r="BE888" s="141">
        <f>IF(N888="základní",J888,0)</f>
        <v>0</v>
      </c>
      <c r="BF888" s="141">
        <f>IF(N888="snížená",J888,0)</f>
        <v>0</v>
      </c>
      <c r="BG888" s="141">
        <f>IF(N888="zákl. přenesená",J888,0)</f>
        <v>0</v>
      </c>
      <c r="BH888" s="141">
        <f>IF(N888="sníž. přenesená",J888,0)</f>
        <v>0</v>
      </c>
      <c r="BI888" s="141">
        <f>IF(N888="nulová",J888,0)</f>
        <v>0</v>
      </c>
      <c r="BJ888" s="18" t="s">
        <v>79</v>
      </c>
      <c r="BK888" s="141">
        <f>ROUND(I888*H888,2)</f>
        <v>0</v>
      </c>
      <c r="BL888" s="18" t="s">
        <v>317</v>
      </c>
      <c r="BM888" s="140" t="s">
        <v>1579</v>
      </c>
    </row>
    <row r="889" spans="2:65" s="1" customFormat="1" ht="21.75" customHeight="1">
      <c r="B889" s="33"/>
      <c r="C889" s="129" t="s">
        <v>1580</v>
      </c>
      <c r="D889" s="129" t="s">
        <v>218</v>
      </c>
      <c r="E889" s="130" t="s">
        <v>1581</v>
      </c>
      <c r="F889" s="131" t="s">
        <v>1582</v>
      </c>
      <c r="G889" s="132" t="s">
        <v>221</v>
      </c>
      <c r="H889" s="133">
        <v>403.19</v>
      </c>
      <c r="I889" s="134"/>
      <c r="J889" s="135">
        <f>ROUND(I889*H889,2)</f>
        <v>0</v>
      </c>
      <c r="K889" s="131" t="s">
        <v>222</v>
      </c>
      <c r="L889" s="33"/>
      <c r="M889" s="136" t="s">
        <v>19</v>
      </c>
      <c r="N889" s="137" t="s">
        <v>42</v>
      </c>
      <c r="P889" s="138">
        <f>O889*H889</f>
        <v>0</v>
      </c>
      <c r="Q889" s="138">
        <v>0</v>
      </c>
      <c r="R889" s="138">
        <f>Q889*H889</f>
        <v>0</v>
      </c>
      <c r="S889" s="138">
        <v>1.7999999999999999E-2</v>
      </c>
      <c r="T889" s="139">
        <f>S889*H889</f>
        <v>7.2574199999999998</v>
      </c>
      <c r="AR889" s="140" t="s">
        <v>317</v>
      </c>
      <c r="AT889" s="140" t="s">
        <v>218</v>
      </c>
      <c r="AU889" s="140" t="s">
        <v>81</v>
      </c>
      <c r="AY889" s="18" t="s">
        <v>216</v>
      </c>
      <c r="BE889" s="141">
        <f>IF(N889="základní",J889,0)</f>
        <v>0</v>
      </c>
      <c r="BF889" s="141">
        <f>IF(N889="snížená",J889,0)</f>
        <v>0</v>
      </c>
      <c r="BG889" s="141">
        <f>IF(N889="zákl. přenesená",J889,0)</f>
        <v>0</v>
      </c>
      <c r="BH889" s="141">
        <f>IF(N889="sníž. přenesená",J889,0)</f>
        <v>0</v>
      </c>
      <c r="BI889" s="141">
        <f>IF(N889="nulová",J889,0)</f>
        <v>0</v>
      </c>
      <c r="BJ889" s="18" t="s">
        <v>79</v>
      </c>
      <c r="BK889" s="141">
        <f>ROUND(I889*H889,2)</f>
        <v>0</v>
      </c>
      <c r="BL889" s="18" t="s">
        <v>317</v>
      </c>
      <c r="BM889" s="140" t="s">
        <v>1583</v>
      </c>
    </row>
    <row r="890" spans="2:65" s="1" customFormat="1" ht="11.25">
      <c r="B890" s="33"/>
      <c r="D890" s="142" t="s">
        <v>225</v>
      </c>
      <c r="F890" s="143" t="s">
        <v>1584</v>
      </c>
      <c r="I890" s="144"/>
      <c r="L890" s="33"/>
      <c r="M890" s="145"/>
      <c r="T890" s="54"/>
      <c r="AT890" s="18" t="s">
        <v>225</v>
      </c>
      <c r="AU890" s="18" t="s">
        <v>81</v>
      </c>
    </row>
    <row r="891" spans="2:65" s="12" customFormat="1" ht="11.25">
      <c r="B891" s="146"/>
      <c r="D891" s="147" t="s">
        <v>227</v>
      </c>
      <c r="E891" s="148" t="s">
        <v>19</v>
      </c>
      <c r="F891" s="149" t="s">
        <v>1585</v>
      </c>
      <c r="H891" s="150">
        <v>179.18</v>
      </c>
      <c r="I891" s="151"/>
      <c r="L891" s="146"/>
      <c r="M891" s="152"/>
      <c r="T891" s="153"/>
      <c r="AT891" s="148" t="s">
        <v>227</v>
      </c>
      <c r="AU891" s="148" t="s">
        <v>81</v>
      </c>
      <c r="AV891" s="12" t="s">
        <v>81</v>
      </c>
      <c r="AW891" s="12" t="s">
        <v>32</v>
      </c>
      <c r="AX891" s="12" t="s">
        <v>71</v>
      </c>
      <c r="AY891" s="148" t="s">
        <v>216</v>
      </c>
    </row>
    <row r="892" spans="2:65" s="12" customFormat="1" ht="11.25">
      <c r="B892" s="146"/>
      <c r="D892" s="147" t="s">
        <v>227</v>
      </c>
      <c r="E892" s="148" t="s">
        <v>19</v>
      </c>
      <c r="F892" s="149" t="s">
        <v>1586</v>
      </c>
      <c r="H892" s="150">
        <v>224.01</v>
      </c>
      <c r="I892" s="151"/>
      <c r="L892" s="146"/>
      <c r="M892" s="152"/>
      <c r="T892" s="153"/>
      <c r="AT892" s="148" t="s">
        <v>227</v>
      </c>
      <c r="AU892" s="148" t="s">
        <v>81</v>
      </c>
      <c r="AV892" s="12" t="s">
        <v>81</v>
      </c>
      <c r="AW892" s="12" t="s">
        <v>32</v>
      </c>
      <c r="AX892" s="12" t="s">
        <v>71</v>
      </c>
      <c r="AY892" s="148" t="s">
        <v>216</v>
      </c>
    </row>
    <row r="893" spans="2:65" s="15" customFormat="1" ht="11.25">
      <c r="B893" s="167"/>
      <c r="D893" s="147" t="s">
        <v>227</v>
      </c>
      <c r="E893" s="168" t="s">
        <v>19</v>
      </c>
      <c r="F893" s="169" t="s">
        <v>245</v>
      </c>
      <c r="H893" s="170">
        <v>403.19</v>
      </c>
      <c r="I893" s="171"/>
      <c r="L893" s="167"/>
      <c r="M893" s="172"/>
      <c r="T893" s="173"/>
      <c r="AT893" s="168" t="s">
        <v>227</v>
      </c>
      <c r="AU893" s="168" t="s">
        <v>81</v>
      </c>
      <c r="AV893" s="15" t="s">
        <v>223</v>
      </c>
      <c r="AW893" s="15" t="s">
        <v>32</v>
      </c>
      <c r="AX893" s="15" t="s">
        <v>79</v>
      </c>
      <c r="AY893" s="168" t="s">
        <v>216</v>
      </c>
    </row>
    <row r="894" spans="2:65" s="1" customFormat="1" ht="24.2" customHeight="1">
      <c r="B894" s="33"/>
      <c r="C894" s="129" t="s">
        <v>1587</v>
      </c>
      <c r="D894" s="129" t="s">
        <v>218</v>
      </c>
      <c r="E894" s="130" t="s">
        <v>1588</v>
      </c>
      <c r="F894" s="131" t="s">
        <v>1589</v>
      </c>
      <c r="G894" s="132" t="s">
        <v>1578</v>
      </c>
      <c r="H894" s="133">
        <v>1</v>
      </c>
      <c r="I894" s="134"/>
      <c r="J894" s="135">
        <f>ROUND(I894*H894,2)</f>
        <v>0</v>
      </c>
      <c r="K894" s="131" t="s">
        <v>19</v>
      </c>
      <c r="L894" s="33"/>
      <c r="M894" s="136" t="s">
        <v>19</v>
      </c>
      <c r="N894" s="137" t="s">
        <v>42</v>
      </c>
      <c r="P894" s="138">
        <f>O894*H894</f>
        <v>0</v>
      </c>
      <c r="Q894" s="138">
        <v>0</v>
      </c>
      <c r="R894" s="138">
        <f>Q894*H894</f>
        <v>0</v>
      </c>
      <c r="S894" s="138">
        <v>0</v>
      </c>
      <c r="T894" s="139">
        <f>S894*H894</f>
        <v>0</v>
      </c>
      <c r="AR894" s="140" t="s">
        <v>317</v>
      </c>
      <c r="AT894" s="140" t="s">
        <v>218</v>
      </c>
      <c r="AU894" s="140" t="s">
        <v>81</v>
      </c>
      <c r="AY894" s="18" t="s">
        <v>216</v>
      </c>
      <c r="BE894" s="141">
        <f>IF(N894="základní",J894,0)</f>
        <v>0</v>
      </c>
      <c r="BF894" s="141">
        <f>IF(N894="snížená",J894,0)</f>
        <v>0</v>
      </c>
      <c r="BG894" s="141">
        <f>IF(N894="zákl. přenesená",J894,0)</f>
        <v>0</v>
      </c>
      <c r="BH894" s="141">
        <f>IF(N894="sníž. přenesená",J894,0)</f>
        <v>0</v>
      </c>
      <c r="BI894" s="141">
        <f>IF(N894="nulová",J894,0)</f>
        <v>0</v>
      </c>
      <c r="BJ894" s="18" t="s">
        <v>79</v>
      </c>
      <c r="BK894" s="141">
        <f>ROUND(I894*H894,2)</f>
        <v>0</v>
      </c>
      <c r="BL894" s="18" t="s">
        <v>317</v>
      </c>
      <c r="BM894" s="140" t="s">
        <v>1590</v>
      </c>
    </row>
    <row r="895" spans="2:65" s="1" customFormat="1" ht="33" customHeight="1">
      <c r="B895" s="33"/>
      <c r="C895" s="129" t="s">
        <v>1591</v>
      </c>
      <c r="D895" s="129" t="s">
        <v>218</v>
      </c>
      <c r="E895" s="130" t="s">
        <v>1592</v>
      </c>
      <c r="F895" s="131" t="s">
        <v>1593</v>
      </c>
      <c r="G895" s="132" t="s">
        <v>1307</v>
      </c>
      <c r="H895" s="184"/>
      <c r="I895" s="134"/>
      <c r="J895" s="135">
        <f>ROUND(I895*H895,2)</f>
        <v>0</v>
      </c>
      <c r="K895" s="131" t="s">
        <v>222</v>
      </c>
      <c r="L895" s="33"/>
      <c r="M895" s="136" t="s">
        <v>19</v>
      </c>
      <c r="N895" s="137" t="s">
        <v>42</v>
      </c>
      <c r="P895" s="138">
        <f>O895*H895</f>
        <v>0</v>
      </c>
      <c r="Q895" s="138">
        <v>0</v>
      </c>
      <c r="R895" s="138">
        <f>Q895*H895</f>
        <v>0</v>
      </c>
      <c r="S895" s="138">
        <v>0</v>
      </c>
      <c r="T895" s="139">
        <f>S895*H895</f>
        <v>0</v>
      </c>
      <c r="AR895" s="140" t="s">
        <v>317</v>
      </c>
      <c r="AT895" s="140" t="s">
        <v>218</v>
      </c>
      <c r="AU895" s="140" t="s">
        <v>81</v>
      </c>
      <c r="AY895" s="18" t="s">
        <v>216</v>
      </c>
      <c r="BE895" s="141">
        <f>IF(N895="základní",J895,0)</f>
        <v>0</v>
      </c>
      <c r="BF895" s="141">
        <f>IF(N895="snížená",J895,0)</f>
        <v>0</v>
      </c>
      <c r="BG895" s="141">
        <f>IF(N895="zákl. přenesená",J895,0)</f>
        <v>0</v>
      </c>
      <c r="BH895" s="141">
        <f>IF(N895="sníž. přenesená",J895,0)</f>
        <v>0</v>
      </c>
      <c r="BI895" s="141">
        <f>IF(N895="nulová",J895,0)</f>
        <v>0</v>
      </c>
      <c r="BJ895" s="18" t="s">
        <v>79</v>
      </c>
      <c r="BK895" s="141">
        <f>ROUND(I895*H895,2)</f>
        <v>0</v>
      </c>
      <c r="BL895" s="18" t="s">
        <v>317</v>
      </c>
      <c r="BM895" s="140" t="s">
        <v>1594</v>
      </c>
    </row>
    <row r="896" spans="2:65" s="1" customFormat="1" ht="11.25">
      <c r="B896" s="33"/>
      <c r="D896" s="142" t="s">
        <v>225</v>
      </c>
      <c r="F896" s="143" t="s">
        <v>1595</v>
      </c>
      <c r="I896" s="144"/>
      <c r="L896" s="33"/>
      <c r="M896" s="145"/>
      <c r="T896" s="54"/>
      <c r="AT896" s="18" t="s">
        <v>225</v>
      </c>
      <c r="AU896" s="18" t="s">
        <v>81</v>
      </c>
    </row>
    <row r="897" spans="2:65" s="11" customFormat="1" ht="22.9" customHeight="1">
      <c r="B897" s="117"/>
      <c r="D897" s="118" t="s">
        <v>70</v>
      </c>
      <c r="E897" s="127" t="s">
        <v>1596</v>
      </c>
      <c r="F897" s="127" t="s">
        <v>1597</v>
      </c>
      <c r="I897" s="120"/>
      <c r="J897" s="128">
        <f>BK897</f>
        <v>0</v>
      </c>
      <c r="L897" s="117"/>
      <c r="M897" s="122"/>
      <c r="P897" s="123">
        <f>SUM(P898:P913)</f>
        <v>0</v>
      </c>
      <c r="R897" s="123">
        <f>SUM(R898:R913)</f>
        <v>0.32831929999999998</v>
      </c>
      <c r="T897" s="124">
        <f>SUM(T898:T913)</f>
        <v>0.74002999999999997</v>
      </c>
      <c r="AR897" s="118" t="s">
        <v>81</v>
      </c>
      <c r="AT897" s="125" t="s">
        <v>70</v>
      </c>
      <c r="AU897" s="125" t="s">
        <v>79</v>
      </c>
      <c r="AY897" s="118" t="s">
        <v>216</v>
      </c>
      <c r="BK897" s="126">
        <f>SUM(BK898:BK913)</f>
        <v>0</v>
      </c>
    </row>
    <row r="898" spans="2:65" s="1" customFormat="1" ht="24.2" customHeight="1">
      <c r="B898" s="33"/>
      <c r="C898" s="129" t="s">
        <v>1598</v>
      </c>
      <c r="D898" s="129" t="s">
        <v>218</v>
      </c>
      <c r="E898" s="130" t="s">
        <v>1599</v>
      </c>
      <c r="F898" s="131" t="s">
        <v>1600</v>
      </c>
      <c r="G898" s="132" t="s">
        <v>221</v>
      </c>
      <c r="H898" s="133">
        <v>43</v>
      </c>
      <c r="I898" s="134"/>
      <c r="J898" s="135">
        <f>ROUND(I898*H898,2)</f>
        <v>0</v>
      </c>
      <c r="K898" s="131" t="s">
        <v>222</v>
      </c>
      <c r="L898" s="33"/>
      <c r="M898" s="136" t="s">
        <v>19</v>
      </c>
      <c r="N898" s="137" t="s">
        <v>42</v>
      </c>
      <c r="P898" s="138">
        <f>O898*H898</f>
        <v>0</v>
      </c>
      <c r="Q898" s="138">
        <v>0</v>
      </c>
      <c r="R898" s="138">
        <f>Q898*H898</f>
        <v>0</v>
      </c>
      <c r="S898" s="138">
        <v>1.721E-2</v>
      </c>
      <c r="T898" s="139">
        <f>S898*H898</f>
        <v>0.74002999999999997</v>
      </c>
      <c r="AR898" s="140" t="s">
        <v>317</v>
      </c>
      <c r="AT898" s="140" t="s">
        <v>218</v>
      </c>
      <c r="AU898" s="140" t="s">
        <v>81</v>
      </c>
      <c r="AY898" s="18" t="s">
        <v>216</v>
      </c>
      <c r="BE898" s="141">
        <f>IF(N898="základní",J898,0)</f>
        <v>0</v>
      </c>
      <c r="BF898" s="141">
        <f>IF(N898="snížená",J898,0)</f>
        <v>0</v>
      </c>
      <c r="BG898" s="141">
        <f>IF(N898="zákl. přenesená",J898,0)</f>
        <v>0</v>
      </c>
      <c r="BH898" s="141">
        <f>IF(N898="sníž. přenesená",J898,0)</f>
        <v>0</v>
      </c>
      <c r="BI898" s="141">
        <f>IF(N898="nulová",J898,0)</f>
        <v>0</v>
      </c>
      <c r="BJ898" s="18" t="s">
        <v>79</v>
      </c>
      <c r="BK898" s="141">
        <f>ROUND(I898*H898,2)</f>
        <v>0</v>
      </c>
      <c r="BL898" s="18" t="s">
        <v>317</v>
      </c>
      <c r="BM898" s="140" t="s">
        <v>1601</v>
      </c>
    </row>
    <row r="899" spans="2:65" s="1" customFormat="1" ht="11.25">
      <c r="B899" s="33"/>
      <c r="D899" s="142" t="s">
        <v>225</v>
      </c>
      <c r="F899" s="143" t="s">
        <v>1602</v>
      </c>
      <c r="I899" s="144"/>
      <c r="L899" s="33"/>
      <c r="M899" s="145"/>
      <c r="T899" s="54"/>
      <c r="AT899" s="18" t="s">
        <v>225</v>
      </c>
      <c r="AU899" s="18" t="s">
        <v>81</v>
      </c>
    </row>
    <row r="900" spans="2:65" s="12" customFormat="1" ht="11.25">
      <c r="B900" s="146"/>
      <c r="D900" s="147" t="s">
        <v>227</v>
      </c>
      <c r="E900" s="148" t="s">
        <v>19</v>
      </c>
      <c r="F900" s="149" t="s">
        <v>1603</v>
      </c>
      <c r="H900" s="150">
        <v>38</v>
      </c>
      <c r="I900" s="151"/>
      <c r="L900" s="146"/>
      <c r="M900" s="152"/>
      <c r="T900" s="153"/>
      <c r="AT900" s="148" t="s">
        <v>227</v>
      </c>
      <c r="AU900" s="148" t="s">
        <v>81</v>
      </c>
      <c r="AV900" s="12" t="s">
        <v>81</v>
      </c>
      <c r="AW900" s="12" t="s">
        <v>32</v>
      </c>
      <c r="AX900" s="12" t="s">
        <v>71</v>
      </c>
      <c r="AY900" s="148" t="s">
        <v>216</v>
      </c>
    </row>
    <row r="901" spans="2:65" s="12" customFormat="1" ht="11.25">
      <c r="B901" s="146"/>
      <c r="D901" s="147" t="s">
        <v>227</v>
      </c>
      <c r="E901" s="148" t="s">
        <v>19</v>
      </c>
      <c r="F901" s="149" t="s">
        <v>1604</v>
      </c>
      <c r="H901" s="150">
        <v>5</v>
      </c>
      <c r="I901" s="151"/>
      <c r="L901" s="146"/>
      <c r="M901" s="152"/>
      <c r="T901" s="153"/>
      <c r="AT901" s="148" t="s">
        <v>227</v>
      </c>
      <c r="AU901" s="148" t="s">
        <v>81</v>
      </c>
      <c r="AV901" s="12" t="s">
        <v>81</v>
      </c>
      <c r="AW901" s="12" t="s">
        <v>32</v>
      </c>
      <c r="AX901" s="12" t="s">
        <v>71</v>
      </c>
      <c r="AY901" s="148" t="s">
        <v>216</v>
      </c>
    </row>
    <row r="902" spans="2:65" s="15" customFormat="1" ht="11.25">
      <c r="B902" s="167"/>
      <c r="D902" s="147" t="s">
        <v>227</v>
      </c>
      <c r="E902" s="168" t="s">
        <v>19</v>
      </c>
      <c r="F902" s="169" t="s">
        <v>245</v>
      </c>
      <c r="H902" s="170">
        <v>43</v>
      </c>
      <c r="I902" s="171"/>
      <c r="L902" s="167"/>
      <c r="M902" s="172"/>
      <c r="T902" s="173"/>
      <c r="AT902" s="168" t="s">
        <v>227</v>
      </c>
      <c r="AU902" s="168" t="s">
        <v>81</v>
      </c>
      <c r="AV902" s="15" t="s">
        <v>223</v>
      </c>
      <c r="AW902" s="15" t="s">
        <v>32</v>
      </c>
      <c r="AX902" s="15" t="s">
        <v>79</v>
      </c>
      <c r="AY902" s="168" t="s">
        <v>216</v>
      </c>
    </row>
    <row r="903" spans="2:65" s="1" customFormat="1" ht="16.5" customHeight="1">
      <c r="B903" s="33"/>
      <c r="C903" s="129" t="s">
        <v>1605</v>
      </c>
      <c r="D903" s="129" t="s">
        <v>218</v>
      </c>
      <c r="E903" s="130" t="s">
        <v>1606</v>
      </c>
      <c r="F903" s="131" t="s">
        <v>1607</v>
      </c>
      <c r="G903" s="132" t="s">
        <v>221</v>
      </c>
      <c r="H903" s="133">
        <v>19.885999999999999</v>
      </c>
      <c r="I903" s="134"/>
      <c r="J903" s="135">
        <f>ROUND(I903*H903,2)</f>
        <v>0</v>
      </c>
      <c r="K903" s="131" t="s">
        <v>222</v>
      </c>
      <c r="L903" s="33"/>
      <c r="M903" s="136" t="s">
        <v>19</v>
      </c>
      <c r="N903" s="137" t="s">
        <v>42</v>
      </c>
      <c r="P903" s="138">
        <f>O903*H903</f>
        <v>0</v>
      </c>
      <c r="Q903" s="138">
        <v>1.255E-2</v>
      </c>
      <c r="R903" s="138">
        <f>Q903*H903</f>
        <v>0.24956929999999999</v>
      </c>
      <c r="S903" s="138">
        <v>0</v>
      </c>
      <c r="T903" s="139">
        <f>S903*H903</f>
        <v>0</v>
      </c>
      <c r="AR903" s="140" t="s">
        <v>317</v>
      </c>
      <c r="AT903" s="140" t="s">
        <v>218</v>
      </c>
      <c r="AU903" s="140" t="s">
        <v>81</v>
      </c>
      <c r="AY903" s="18" t="s">
        <v>216</v>
      </c>
      <c r="BE903" s="141">
        <f>IF(N903="základní",J903,0)</f>
        <v>0</v>
      </c>
      <c r="BF903" s="141">
        <f>IF(N903="snížená",J903,0)</f>
        <v>0</v>
      </c>
      <c r="BG903" s="141">
        <f>IF(N903="zákl. přenesená",J903,0)</f>
        <v>0</v>
      </c>
      <c r="BH903" s="141">
        <f>IF(N903="sníž. přenesená",J903,0)</f>
        <v>0</v>
      </c>
      <c r="BI903" s="141">
        <f>IF(N903="nulová",J903,0)</f>
        <v>0</v>
      </c>
      <c r="BJ903" s="18" t="s">
        <v>79</v>
      </c>
      <c r="BK903" s="141">
        <f>ROUND(I903*H903,2)</f>
        <v>0</v>
      </c>
      <c r="BL903" s="18" t="s">
        <v>317</v>
      </c>
      <c r="BM903" s="140" t="s">
        <v>1608</v>
      </c>
    </row>
    <row r="904" spans="2:65" s="1" customFormat="1" ht="11.25">
      <c r="B904" s="33"/>
      <c r="D904" s="142" t="s">
        <v>225</v>
      </c>
      <c r="F904" s="143" t="s">
        <v>1609</v>
      </c>
      <c r="I904" s="144"/>
      <c r="L904" s="33"/>
      <c r="M904" s="145"/>
      <c r="T904" s="54"/>
      <c r="AT904" s="18" t="s">
        <v>225</v>
      </c>
      <c r="AU904" s="18" t="s">
        <v>81</v>
      </c>
    </row>
    <row r="905" spans="2:65" s="13" customFormat="1" ht="11.25">
      <c r="B905" s="154"/>
      <c r="D905" s="147" t="s">
        <v>227</v>
      </c>
      <c r="E905" s="155" t="s">
        <v>19</v>
      </c>
      <c r="F905" s="156" t="s">
        <v>1610</v>
      </c>
      <c r="H905" s="155" t="s">
        <v>19</v>
      </c>
      <c r="I905" s="157"/>
      <c r="L905" s="154"/>
      <c r="M905" s="158"/>
      <c r="T905" s="159"/>
      <c r="AT905" s="155" t="s">
        <v>227</v>
      </c>
      <c r="AU905" s="155" t="s">
        <v>81</v>
      </c>
      <c r="AV905" s="13" t="s">
        <v>79</v>
      </c>
      <c r="AW905" s="13" t="s">
        <v>32</v>
      </c>
      <c r="AX905" s="13" t="s">
        <v>71</v>
      </c>
      <c r="AY905" s="155" t="s">
        <v>216</v>
      </c>
    </row>
    <row r="906" spans="2:65" s="12" customFormat="1" ht="11.25">
      <c r="B906" s="146"/>
      <c r="D906" s="147" t="s">
        <v>227</v>
      </c>
      <c r="E906" s="148" t="s">
        <v>19</v>
      </c>
      <c r="F906" s="149" t="s">
        <v>1611</v>
      </c>
      <c r="H906" s="150">
        <v>8.2729999999999997</v>
      </c>
      <c r="I906" s="151"/>
      <c r="L906" s="146"/>
      <c r="M906" s="152"/>
      <c r="T906" s="153"/>
      <c r="AT906" s="148" t="s">
        <v>227</v>
      </c>
      <c r="AU906" s="148" t="s">
        <v>81</v>
      </c>
      <c r="AV906" s="12" t="s">
        <v>81</v>
      </c>
      <c r="AW906" s="12" t="s">
        <v>32</v>
      </c>
      <c r="AX906" s="12" t="s">
        <v>71</v>
      </c>
      <c r="AY906" s="148" t="s">
        <v>216</v>
      </c>
    </row>
    <row r="907" spans="2:65" s="12" customFormat="1" ht="11.25">
      <c r="B907" s="146"/>
      <c r="D907" s="147" t="s">
        <v>227</v>
      </c>
      <c r="E907" s="148" t="s">
        <v>19</v>
      </c>
      <c r="F907" s="149" t="s">
        <v>1612</v>
      </c>
      <c r="H907" s="150">
        <v>11.613</v>
      </c>
      <c r="I907" s="151"/>
      <c r="L907" s="146"/>
      <c r="M907" s="152"/>
      <c r="T907" s="153"/>
      <c r="AT907" s="148" t="s">
        <v>227</v>
      </c>
      <c r="AU907" s="148" t="s">
        <v>81</v>
      </c>
      <c r="AV907" s="12" t="s">
        <v>81</v>
      </c>
      <c r="AW907" s="12" t="s">
        <v>32</v>
      </c>
      <c r="AX907" s="12" t="s">
        <v>71</v>
      </c>
      <c r="AY907" s="148" t="s">
        <v>216</v>
      </c>
    </row>
    <row r="908" spans="2:65" s="15" customFormat="1" ht="11.25">
      <c r="B908" s="167"/>
      <c r="D908" s="147" t="s">
        <v>227</v>
      </c>
      <c r="E908" s="168" t="s">
        <v>19</v>
      </c>
      <c r="F908" s="169" t="s">
        <v>245</v>
      </c>
      <c r="H908" s="170">
        <v>19.885999999999999</v>
      </c>
      <c r="I908" s="171"/>
      <c r="L908" s="167"/>
      <c r="M908" s="172"/>
      <c r="T908" s="173"/>
      <c r="AT908" s="168" t="s">
        <v>227</v>
      </c>
      <c r="AU908" s="168" t="s">
        <v>81</v>
      </c>
      <c r="AV908" s="15" t="s">
        <v>223</v>
      </c>
      <c r="AW908" s="15" t="s">
        <v>32</v>
      </c>
      <c r="AX908" s="15" t="s">
        <v>79</v>
      </c>
      <c r="AY908" s="168" t="s">
        <v>216</v>
      </c>
    </row>
    <row r="909" spans="2:65" s="1" customFormat="1" ht="24.2" customHeight="1">
      <c r="B909" s="33"/>
      <c r="C909" s="129" t="s">
        <v>1613</v>
      </c>
      <c r="D909" s="129" t="s">
        <v>218</v>
      </c>
      <c r="E909" s="130" t="s">
        <v>1614</v>
      </c>
      <c r="F909" s="131" t="s">
        <v>1615</v>
      </c>
      <c r="G909" s="132" t="s">
        <v>221</v>
      </c>
      <c r="H909" s="133">
        <v>3.1</v>
      </c>
      <c r="I909" s="134"/>
      <c r="J909" s="135">
        <f>ROUND(I909*H909,2)</f>
        <v>0</v>
      </c>
      <c r="K909" s="131" t="s">
        <v>19</v>
      </c>
      <c r="L909" s="33"/>
      <c r="M909" s="136" t="s">
        <v>19</v>
      </c>
      <c r="N909" s="137" t="s">
        <v>42</v>
      </c>
      <c r="P909" s="138">
        <f>O909*H909</f>
        <v>0</v>
      </c>
      <c r="Q909" s="138">
        <v>1.7100000000000001E-2</v>
      </c>
      <c r="R909" s="138">
        <f>Q909*H909</f>
        <v>5.3010000000000002E-2</v>
      </c>
      <c r="S909" s="138">
        <v>0</v>
      </c>
      <c r="T909" s="139">
        <f>S909*H909</f>
        <v>0</v>
      </c>
      <c r="AR909" s="140" t="s">
        <v>317</v>
      </c>
      <c r="AT909" s="140" t="s">
        <v>218</v>
      </c>
      <c r="AU909" s="140" t="s">
        <v>81</v>
      </c>
      <c r="AY909" s="18" t="s">
        <v>216</v>
      </c>
      <c r="BE909" s="141">
        <f>IF(N909="základní",J909,0)</f>
        <v>0</v>
      </c>
      <c r="BF909" s="141">
        <f>IF(N909="snížená",J909,0)</f>
        <v>0</v>
      </c>
      <c r="BG909" s="141">
        <f>IF(N909="zákl. přenesená",J909,0)</f>
        <v>0</v>
      </c>
      <c r="BH909" s="141">
        <f>IF(N909="sníž. přenesená",J909,0)</f>
        <v>0</v>
      </c>
      <c r="BI909" s="141">
        <f>IF(N909="nulová",J909,0)</f>
        <v>0</v>
      </c>
      <c r="BJ909" s="18" t="s">
        <v>79</v>
      </c>
      <c r="BK909" s="141">
        <f>ROUND(I909*H909,2)</f>
        <v>0</v>
      </c>
      <c r="BL909" s="18" t="s">
        <v>317</v>
      </c>
      <c r="BM909" s="140" t="s">
        <v>1616</v>
      </c>
    </row>
    <row r="910" spans="2:65" s="12" customFormat="1" ht="11.25">
      <c r="B910" s="146"/>
      <c r="D910" s="147" t="s">
        <v>227</v>
      </c>
      <c r="E910" s="148" t="s">
        <v>19</v>
      </c>
      <c r="F910" s="149" t="s">
        <v>1617</v>
      </c>
      <c r="H910" s="150">
        <v>3.1</v>
      </c>
      <c r="I910" s="151"/>
      <c r="L910" s="146"/>
      <c r="M910" s="152"/>
      <c r="T910" s="153"/>
      <c r="AT910" s="148" t="s">
        <v>227</v>
      </c>
      <c r="AU910" s="148" t="s">
        <v>81</v>
      </c>
      <c r="AV910" s="12" t="s">
        <v>81</v>
      </c>
      <c r="AW910" s="12" t="s">
        <v>32</v>
      </c>
      <c r="AX910" s="12" t="s">
        <v>79</v>
      </c>
      <c r="AY910" s="148" t="s">
        <v>216</v>
      </c>
    </row>
    <row r="911" spans="2:65" s="1" customFormat="1" ht="33" customHeight="1">
      <c r="B911" s="33"/>
      <c r="C911" s="129" t="s">
        <v>1618</v>
      </c>
      <c r="D911" s="129" t="s">
        <v>218</v>
      </c>
      <c r="E911" s="130" t="s">
        <v>1619</v>
      </c>
      <c r="F911" s="131" t="s">
        <v>1620</v>
      </c>
      <c r="G911" s="132" t="s">
        <v>357</v>
      </c>
      <c r="H911" s="133">
        <v>1</v>
      </c>
      <c r="I911" s="134"/>
      <c r="J911" s="135">
        <f>ROUND(I911*H911,2)</f>
        <v>0</v>
      </c>
      <c r="K911" s="131" t="s">
        <v>19</v>
      </c>
      <c r="L911" s="33"/>
      <c r="M911" s="136" t="s">
        <v>19</v>
      </c>
      <c r="N911" s="137" t="s">
        <v>42</v>
      </c>
      <c r="P911" s="138">
        <f>O911*H911</f>
        <v>0</v>
      </c>
      <c r="Q911" s="138">
        <v>2.5739999999999999E-2</v>
      </c>
      <c r="R911" s="138">
        <f>Q911*H911</f>
        <v>2.5739999999999999E-2</v>
      </c>
      <c r="S911" s="138">
        <v>0</v>
      </c>
      <c r="T911" s="139">
        <f>S911*H911</f>
        <v>0</v>
      </c>
      <c r="AR911" s="140" t="s">
        <v>317</v>
      </c>
      <c r="AT911" s="140" t="s">
        <v>218</v>
      </c>
      <c r="AU911" s="140" t="s">
        <v>81</v>
      </c>
      <c r="AY911" s="18" t="s">
        <v>216</v>
      </c>
      <c r="BE911" s="141">
        <f>IF(N911="základní",J911,0)</f>
        <v>0</v>
      </c>
      <c r="BF911" s="141">
        <f>IF(N911="snížená",J911,0)</f>
        <v>0</v>
      </c>
      <c r="BG911" s="141">
        <f>IF(N911="zákl. přenesená",J911,0)</f>
        <v>0</v>
      </c>
      <c r="BH911" s="141">
        <f>IF(N911="sníž. přenesená",J911,0)</f>
        <v>0</v>
      </c>
      <c r="BI911" s="141">
        <f>IF(N911="nulová",J911,0)</f>
        <v>0</v>
      </c>
      <c r="BJ911" s="18" t="s">
        <v>79</v>
      </c>
      <c r="BK911" s="141">
        <f>ROUND(I911*H911,2)</f>
        <v>0</v>
      </c>
      <c r="BL911" s="18" t="s">
        <v>317</v>
      </c>
      <c r="BM911" s="140" t="s">
        <v>1621</v>
      </c>
    </row>
    <row r="912" spans="2:65" s="1" customFormat="1" ht="37.9" customHeight="1">
      <c r="B912" s="33"/>
      <c r="C912" s="129" t="s">
        <v>1622</v>
      </c>
      <c r="D912" s="129" t="s">
        <v>218</v>
      </c>
      <c r="E912" s="130" t="s">
        <v>1623</v>
      </c>
      <c r="F912" s="131" t="s">
        <v>1624</v>
      </c>
      <c r="G912" s="132" t="s">
        <v>1307</v>
      </c>
      <c r="H912" s="184"/>
      <c r="I912" s="134"/>
      <c r="J912" s="135">
        <f>ROUND(I912*H912,2)</f>
        <v>0</v>
      </c>
      <c r="K912" s="131" t="s">
        <v>222</v>
      </c>
      <c r="L912" s="33"/>
      <c r="M912" s="136" t="s">
        <v>19</v>
      </c>
      <c r="N912" s="137" t="s">
        <v>42</v>
      </c>
      <c r="P912" s="138">
        <f>O912*H912</f>
        <v>0</v>
      </c>
      <c r="Q912" s="138">
        <v>0</v>
      </c>
      <c r="R912" s="138">
        <f>Q912*H912</f>
        <v>0</v>
      </c>
      <c r="S912" s="138">
        <v>0</v>
      </c>
      <c r="T912" s="139">
        <f>S912*H912</f>
        <v>0</v>
      </c>
      <c r="AR912" s="140" t="s">
        <v>317</v>
      </c>
      <c r="AT912" s="140" t="s">
        <v>218</v>
      </c>
      <c r="AU912" s="140" t="s">
        <v>81</v>
      </c>
      <c r="AY912" s="18" t="s">
        <v>216</v>
      </c>
      <c r="BE912" s="141">
        <f>IF(N912="základní",J912,0)</f>
        <v>0</v>
      </c>
      <c r="BF912" s="141">
        <f>IF(N912="snížená",J912,0)</f>
        <v>0</v>
      </c>
      <c r="BG912" s="141">
        <f>IF(N912="zákl. přenesená",J912,0)</f>
        <v>0</v>
      </c>
      <c r="BH912" s="141">
        <f>IF(N912="sníž. přenesená",J912,0)</f>
        <v>0</v>
      </c>
      <c r="BI912" s="141">
        <f>IF(N912="nulová",J912,0)</f>
        <v>0</v>
      </c>
      <c r="BJ912" s="18" t="s">
        <v>79</v>
      </c>
      <c r="BK912" s="141">
        <f>ROUND(I912*H912,2)</f>
        <v>0</v>
      </c>
      <c r="BL912" s="18" t="s">
        <v>317</v>
      </c>
      <c r="BM912" s="140" t="s">
        <v>1625</v>
      </c>
    </row>
    <row r="913" spans="2:65" s="1" customFormat="1" ht="11.25">
      <c r="B913" s="33"/>
      <c r="D913" s="142" t="s">
        <v>225</v>
      </c>
      <c r="F913" s="143" t="s">
        <v>1626</v>
      </c>
      <c r="I913" s="144"/>
      <c r="L913" s="33"/>
      <c r="M913" s="145"/>
      <c r="T913" s="54"/>
      <c r="AT913" s="18" t="s">
        <v>225</v>
      </c>
      <c r="AU913" s="18" t="s">
        <v>81</v>
      </c>
    </row>
    <row r="914" spans="2:65" s="11" customFormat="1" ht="22.9" customHeight="1">
      <c r="B914" s="117"/>
      <c r="D914" s="118" t="s">
        <v>70</v>
      </c>
      <c r="E914" s="127" t="s">
        <v>1627</v>
      </c>
      <c r="F914" s="127" t="s">
        <v>1628</v>
      </c>
      <c r="I914" s="120"/>
      <c r="J914" s="128">
        <f>BK914</f>
        <v>0</v>
      </c>
      <c r="L914" s="117"/>
      <c r="M914" s="122"/>
      <c r="P914" s="123">
        <f>SUM(P915:P939)</f>
        <v>0</v>
      </c>
      <c r="R914" s="123">
        <f>SUM(R915:R939)</f>
        <v>1.21737078</v>
      </c>
      <c r="T914" s="124">
        <f>SUM(T915:T939)</f>
        <v>0.129108</v>
      </c>
      <c r="AR914" s="118" t="s">
        <v>81</v>
      </c>
      <c r="AT914" s="125" t="s">
        <v>70</v>
      </c>
      <c r="AU914" s="125" t="s">
        <v>79</v>
      </c>
      <c r="AY914" s="118" t="s">
        <v>216</v>
      </c>
      <c r="BK914" s="126">
        <f>SUM(BK915:BK939)</f>
        <v>0</v>
      </c>
    </row>
    <row r="915" spans="2:65" s="1" customFormat="1" ht="16.5" customHeight="1">
      <c r="B915" s="33"/>
      <c r="C915" s="129" t="s">
        <v>1629</v>
      </c>
      <c r="D915" s="129" t="s">
        <v>218</v>
      </c>
      <c r="E915" s="130" t="s">
        <v>1630</v>
      </c>
      <c r="F915" s="131" t="s">
        <v>1631</v>
      </c>
      <c r="G915" s="132" t="s">
        <v>368</v>
      </c>
      <c r="H915" s="133">
        <v>37.1</v>
      </c>
      <c r="I915" s="134"/>
      <c r="J915" s="135">
        <f>ROUND(I915*H915,2)</f>
        <v>0</v>
      </c>
      <c r="K915" s="131" t="s">
        <v>222</v>
      </c>
      <c r="L915" s="33"/>
      <c r="M915" s="136" t="s">
        <v>19</v>
      </c>
      <c r="N915" s="137" t="s">
        <v>42</v>
      </c>
      <c r="P915" s="138">
        <f>O915*H915</f>
        <v>0</v>
      </c>
      <c r="Q915" s="138">
        <v>0</v>
      </c>
      <c r="R915" s="138">
        <f>Q915*H915</f>
        <v>0</v>
      </c>
      <c r="S915" s="138">
        <v>3.48E-3</v>
      </c>
      <c r="T915" s="139">
        <f>S915*H915</f>
        <v>0.129108</v>
      </c>
      <c r="AR915" s="140" t="s">
        <v>317</v>
      </c>
      <c r="AT915" s="140" t="s">
        <v>218</v>
      </c>
      <c r="AU915" s="140" t="s">
        <v>81</v>
      </c>
      <c r="AY915" s="18" t="s">
        <v>216</v>
      </c>
      <c r="BE915" s="141">
        <f>IF(N915="základní",J915,0)</f>
        <v>0</v>
      </c>
      <c r="BF915" s="141">
        <f>IF(N915="snížená",J915,0)</f>
        <v>0</v>
      </c>
      <c r="BG915" s="141">
        <f>IF(N915="zákl. přenesená",J915,0)</f>
        <v>0</v>
      </c>
      <c r="BH915" s="141">
        <f>IF(N915="sníž. přenesená",J915,0)</f>
        <v>0</v>
      </c>
      <c r="BI915" s="141">
        <f>IF(N915="nulová",J915,0)</f>
        <v>0</v>
      </c>
      <c r="BJ915" s="18" t="s">
        <v>79</v>
      </c>
      <c r="BK915" s="141">
        <f>ROUND(I915*H915,2)</f>
        <v>0</v>
      </c>
      <c r="BL915" s="18" t="s">
        <v>317</v>
      </c>
      <c r="BM915" s="140" t="s">
        <v>1632</v>
      </c>
    </row>
    <row r="916" spans="2:65" s="1" customFormat="1" ht="11.25">
      <c r="B916" s="33"/>
      <c r="D916" s="142" t="s">
        <v>225</v>
      </c>
      <c r="F916" s="143" t="s">
        <v>1633</v>
      </c>
      <c r="I916" s="144"/>
      <c r="L916" s="33"/>
      <c r="M916" s="145"/>
      <c r="T916" s="54"/>
      <c r="AT916" s="18" t="s">
        <v>225</v>
      </c>
      <c r="AU916" s="18" t="s">
        <v>81</v>
      </c>
    </row>
    <row r="917" spans="2:65" s="12" customFormat="1" ht="11.25">
      <c r="B917" s="146"/>
      <c r="D917" s="147" t="s">
        <v>227</v>
      </c>
      <c r="E917" s="148" t="s">
        <v>19</v>
      </c>
      <c r="F917" s="149" t="s">
        <v>1634</v>
      </c>
      <c r="H917" s="150">
        <v>37.1</v>
      </c>
      <c r="I917" s="151"/>
      <c r="L917" s="146"/>
      <c r="M917" s="152"/>
      <c r="T917" s="153"/>
      <c r="AT917" s="148" t="s">
        <v>227</v>
      </c>
      <c r="AU917" s="148" t="s">
        <v>81</v>
      </c>
      <c r="AV917" s="12" t="s">
        <v>81</v>
      </c>
      <c r="AW917" s="12" t="s">
        <v>32</v>
      </c>
      <c r="AX917" s="12" t="s">
        <v>79</v>
      </c>
      <c r="AY917" s="148" t="s">
        <v>216</v>
      </c>
    </row>
    <row r="918" spans="2:65" s="1" customFormat="1" ht="24.2" customHeight="1">
      <c r="B918" s="33"/>
      <c r="C918" s="129" t="s">
        <v>1635</v>
      </c>
      <c r="D918" s="129" t="s">
        <v>218</v>
      </c>
      <c r="E918" s="130" t="s">
        <v>1636</v>
      </c>
      <c r="F918" s="131" t="s">
        <v>1637</v>
      </c>
      <c r="G918" s="132" t="s">
        <v>221</v>
      </c>
      <c r="H918" s="133">
        <v>76.418999999999997</v>
      </c>
      <c r="I918" s="134"/>
      <c r="J918" s="135">
        <f>ROUND(I918*H918,2)</f>
        <v>0</v>
      </c>
      <c r="K918" s="131" t="s">
        <v>222</v>
      </c>
      <c r="L918" s="33"/>
      <c r="M918" s="136" t="s">
        <v>19</v>
      </c>
      <c r="N918" s="137" t="s">
        <v>42</v>
      </c>
      <c r="P918" s="138">
        <f>O918*H918</f>
        <v>0</v>
      </c>
      <c r="Q918" s="138">
        <v>6.7200000000000003E-3</v>
      </c>
      <c r="R918" s="138">
        <f>Q918*H918</f>
        <v>0.51353568000000005</v>
      </c>
      <c r="S918" s="138">
        <v>0</v>
      </c>
      <c r="T918" s="139">
        <f>S918*H918</f>
        <v>0</v>
      </c>
      <c r="AR918" s="140" t="s">
        <v>317</v>
      </c>
      <c r="AT918" s="140" t="s">
        <v>218</v>
      </c>
      <c r="AU918" s="140" t="s">
        <v>81</v>
      </c>
      <c r="AY918" s="18" t="s">
        <v>216</v>
      </c>
      <c r="BE918" s="141">
        <f>IF(N918="základní",J918,0)</f>
        <v>0</v>
      </c>
      <c r="BF918" s="141">
        <f>IF(N918="snížená",J918,0)</f>
        <v>0</v>
      </c>
      <c r="BG918" s="141">
        <f>IF(N918="zákl. přenesená",J918,0)</f>
        <v>0</v>
      </c>
      <c r="BH918" s="141">
        <f>IF(N918="sníž. přenesená",J918,0)</f>
        <v>0</v>
      </c>
      <c r="BI918" s="141">
        <f>IF(N918="nulová",J918,0)</f>
        <v>0</v>
      </c>
      <c r="BJ918" s="18" t="s">
        <v>79</v>
      </c>
      <c r="BK918" s="141">
        <f>ROUND(I918*H918,2)</f>
        <v>0</v>
      </c>
      <c r="BL918" s="18" t="s">
        <v>317</v>
      </c>
      <c r="BM918" s="140" t="s">
        <v>1638</v>
      </c>
    </row>
    <row r="919" spans="2:65" s="1" customFormat="1" ht="11.25">
      <c r="B919" s="33"/>
      <c r="D919" s="142" t="s">
        <v>225</v>
      </c>
      <c r="F919" s="143" t="s">
        <v>1639</v>
      </c>
      <c r="I919" s="144"/>
      <c r="L919" s="33"/>
      <c r="M919" s="145"/>
      <c r="T919" s="54"/>
      <c r="AT919" s="18" t="s">
        <v>225</v>
      </c>
      <c r="AU919" s="18" t="s">
        <v>81</v>
      </c>
    </row>
    <row r="920" spans="2:65" s="12" customFormat="1" ht="22.5">
      <c r="B920" s="146"/>
      <c r="D920" s="147" t="s">
        <v>227</v>
      </c>
      <c r="E920" s="148" t="s">
        <v>139</v>
      </c>
      <c r="F920" s="149" t="s">
        <v>1640</v>
      </c>
      <c r="H920" s="150">
        <v>76.418999999999997</v>
      </c>
      <c r="I920" s="151"/>
      <c r="L920" s="146"/>
      <c r="M920" s="152"/>
      <c r="T920" s="153"/>
      <c r="AT920" s="148" t="s">
        <v>227</v>
      </c>
      <c r="AU920" s="148" t="s">
        <v>81</v>
      </c>
      <c r="AV920" s="12" t="s">
        <v>81</v>
      </c>
      <c r="AW920" s="12" t="s">
        <v>32</v>
      </c>
      <c r="AX920" s="12" t="s">
        <v>79</v>
      </c>
      <c r="AY920" s="148" t="s">
        <v>216</v>
      </c>
    </row>
    <row r="921" spans="2:65" s="1" customFormat="1" ht="24.2" customHeight="1">
      <c r="B921" s="33"/>
      <c r="C921" s="129" t="s">
        <v>1641</v>
      </c>
      <c r="D921" s="129" t="s">
        <v>218</v>
      </c>
      <c r="E921" s="130" t="s">
        <v>1642</v>
      </c>
      <c r="F921" s="131" t="s">
        <v>1643</v>
      </c>
      <c r="G921" s="132" t="s">
        <v>221</v>
      </c>
      <c r="H921" s="133">
        <v>37.353000000000002</v>
      </c>
      <c r="I921" s="134"/>
      <c r="J921" s="135">
        <f>ROUND(I921*H921,2)</f>
        <v>0</v>
      </c>
      <c r="K921" s="131" t="s">
        <v>222</v>
      </c>
      <c r="L921" s="33"/>
      <c r="M921" s="136" t="s">
        <v>19</v>
      </c>
      <c r="N921" s="137" t="s">
        <v>42</v>
      </c>
      <c r="P921" s="138">
        <f>O921*H921</f>
        <v>0</v>
      </c>
      <c r="Q921" s="138">
        <v>6.7000000000000002E-3</v>
      </c>
      <c r="R921" s="138">
        <f>Q921*H921</f>
        <v>0.25026510000000002</v>
      </c>
      <c r="S921" s="138">
        <v>0</v>
      </c>
      <c r="T921" s="139">
        <f>S921*H921</f>
        <v>0</v>
      </c>
      <c r="AR921" s="140" t="s">
        <v>317</v>
      </c>
      <c r="AT921" s="140" t="s">
        <v>218</v>
      </c>
      <c r="AU921" s="140" t="s">
        <v>81</v>
      </c>
      <c r="AY921" s="18" t="s">
        <v>216</v>
      </c>
      <c r="BE921" s="141">
        <f>IF(N921="základní",J921,0)</f>
        <v>0</v>
      </c>
      <c r="BF921" s="141">
        <f>IF(N921="snížená",J921,0)</f>
        <v>0</v>
      </c>
      <c r="BG921" s="141">
        <f>IF(N921="zákl. přenesená",J921,0)</f>
        <v>0</v>
      </c>
      <c r="BH921" s="141">
        <f>IF(N921="sníž. přenesená",J921,0)</f>
        <v>0</v>
      </c>
      <c r="BI921" s="141">
        <f>IF(N921="nulová",J921,0)</f>
        <v>0</v>
      </c>
      <c r="BJ921" s="18" t="s">
        <v>79</v>
      </c>
      <c r="BK921" s="141">
        <f>ROUND(I921*H921,2)</f>
        <v>0</v>
      </c>
      <c r="BL921" s="18" t="s">
        <v>317</v>
      </c>
      <c r="BM921" s="140" t="s">
        <v>1644</v>
      </c>
    </row>
    <row r="922" spans="2:65" s="1" customFormat="1" ht="11.25">
      <c r="B922" s="33"/>
      <c r="D922" s="142" t="s">
        <v>225</v>
      </c>
      <c r="F922" s="143" t="s">
        <v>1645</v>
      </c>
      <c r="I922" s="144"/>
      <c r="L922" s="33"/>
      <c r="M922" s="145"/>
      <c r="T922" s="54"/>
      <c r="AT922" s="18" t="s">
        <v>225</v>
      </c>
      <c r="AU922" s="18" t="s">
        <v>81</v>
      </c>
    </row>
    <row r="923" spans="2:65" s="12" customFormat="1" ht="22.5">
      <c r="B923" s="146"/>
      <c r="D923" s="147" t="s">
        <v>227</v>
      </c>
      <c r="E923" s="148" t="s">
        <v>142</v>
      </c>
      <c r="F923" s="149" t="s">
        <v>1646</v>
      </c>
      <c r="H923" s="150">
        <v>37.353000000000002</v>
      </c>
      <c r="I923" s="151"/>
      <c r="L923" s="146"/>
      <c r="M923" s="152"/>
      <c r="T923" s="153"/>
      <c r="AT923" s="148" t="s">
        <v>227</v>
      </c>
      <c r="AU923" s="148" t="s">
        <v>81</v>
      </c>
      <c r="AV923" s="12" t="s">
        <v>81</v>
      </c>
      <c r="AW923" s="12" t="s">
        <v>32</v>
      </c>
      <c r="AX923" s="12" t="s">
        <v>79</v>
      </c>
      <c r="AY923" s="148" t="s">
        <v>216</v>
      </c>
    </row>
    <row r="924" spans="2:65" s="1" customFormat="1" ht="21.75" customHeight="1">
      <c r="B924" s="33"/>
      <c r="C924" s="129" t="s">
        <v>1647</v>
      </c>
      <c r="D924" s="129" t="s">
        <v>218</v>
      </c>
      <c r="E924" s="130" t="s">
        <v>1648</v>
      </c>
      <c r="F924" s="131" t="s">
        <v>1649</v>
      </c>
      <c r="G924" s="132" t="s">
        <v>368</v>
      </c>
      <c r="H924" s="133">
        <v>7</v>
      </c>
      <c r="I924" s="134"/>
      <c r="J924" s="135">
        <f>ROUND(I924*H924,2)</f>
        <v>0</v>
      </c>
      <c r="K924" s="131" t="s">
        <v>19</v>
      </c>
      <c r="L924" s="33"/>
      <c r="M924" s="136" t="s">
        <v>19</v>
      </c>
      <c r="N924" s="137" t="s">
        <v>42</v>
      </c>
      <c r="P924" s="138">
        <f>O924*H924</f>
        <v>0</v>
      </c>
      <c r="Q924" s="138">
        <v>5.7200000000000003E-3</v>
      </c>
      <c r="R924" s="138">
        <f>Q924*H924</f>
        <v>4.0039999999999999E-2</v>
      </c>
      <c r="S924" s="138">
        <v>0</v>
      </c>
      <c r="T924" s="139">
        <f>S924*H924</f>
        <v>0</v>
      </c>
      <c r="AR924" s="140" t="s">
        <v>317</v>
      </c>
      <c r="AT924" s="140" t="s">
        <v>218</v>
      </c>
      <c r="AU924" s="140" t="s">
        <v>81</v>
      </c>
      <c r="AY924" s="18" t="s">
        <v>216</v>
      </c>
      <c r="BE924" s="141">
        <f>IF(N924="základní",J924,0)</f>
        <v>0</v>
      </c>
      <c r="BF924" s="141">
        <f>IF(N924="snížená",J924,0)</f>
        <v>0</v>
      </c>
      <c r="BG924" s="141">
        <f>IF(N924="zákl. přenesená",J924,0)</f>
        <v>0</v>
      </c>
      <c r="BH924" s="141">
        <f>IF(N924="sníž. přenesená",J924,0)</f>
        <v>0</v>
      </c>
      <c r="BI924" s="141">
        <f>IF(N924="nulová",J924,0)</f>
        <v>0</v>
      </c>
      <c r="BJ924" s="18" t="s">
        <v>79</v>
      </c>
      <c r="BK924" s="141">
        <f>ROUND(I924*H924,2)</f>
        <v>0</v>
      </c>
      <c r="BL924" s="18" t="s">
        <v>317</v>
      </c>
      <c r="BM924" s="140" t="s">
        <v>1650</v>
      </c>
    </row>
    <row r="925" spans="2:65" s="1" customFormat="1" ht="24.2" customHeight="1">
      <c r="B925" s="33"/>
      <c r="C925" s="129" t="s">
        <v>1651</v>
      </c>
      <c r="D925" s="129" t="s">
        <v>218</v>
      </c>
      <c r="E925" s="130" t="s">
        <v>1652</v>
      </c>
      <c r="F925" s="131" t="s">
        <v>1653</v>
      </c>
      <c r="G925" s="132" t="s">
        <v>368</v>
      </c>
      <c r="H925" s="133">
        <v>38</v>
      </c>
      <c r="I925" s="134"/>
      <c r="J925" s="135">
        <f>ROUND(I925*H925,2)</f>
        <v>0</v>
      </c>
      <c r="K925" s="131" t="s">
        <v>19</v>
      </c>
      <c r="L925" s="33"/>
      <c r="M925" s="136" t="s">
        <v>19</v>
      </c>
      <c r="N925" s="137" t="s">
        <v>42</v>
      </c>
      <c r="P925" s="138">
        <f>O925*H925</f>
        <v>0</v>
      </c>
      <c r="Q925" s="138">
        <v>2.8300000000000001E-3</v>
      </c>
      <c r="R925" s="138">
        <f>Q925*H925</f>
        <v>0.10754</v>
      </c>
      <c r="S925" s="138">
        <v>0</v>
      </c>
      <c r="T925" s="139">
        <f>S925*H925</f>
        <v>0</v>
      </c>
      <c r="AR925" s="140" t="s">
        <v>317</v>
      </c>
      <c r="AT925" s="140" t="s">
        <v>218</v>
      </c>
      <c r="AU925" s="140" t="s">
        <v>81</v>
      </c>
      <c r="AY925" s="18" t="s">
        <v>216</v>
      </c>
      <c r="BE925" s="141">
        <f>IF(N925="základní",J925,0)</f>
        <v>0</v>
      </c>
      <c r="BF925" s="141">
        <f>IF(N925="snížená",J925,0)</f>
        <v>0</v>
      </c>
      <c r="BG925" s="141">
        <f>IF(N925="zákl. přenesená",J925,0)</f>
        <v>0</v>
      </c>
      <c r="BH925" s="141">
        <f>IF(N925="sníž. přenesená",J925,0)</f>
        <v>0</v>
      </c>
      <c r="BI925" s="141">
        <f>IF(N925="nulová",J925,0)</f>
        <v>0</v>
      </c>
      <c r="BJ925" s="18" t="s">
        <v>79</v>
      </c>
      <c r="BK925" s="141">
        <f>ROUND(I925*H925,2)</f>
        <v>0</v>
      </c>
      <c r="BL925" s="18" t="s">
        <v>317</v>
      </c>
      <c r="BM925" s="140" t="s">
        <v>1654</v>
      </c>
    </row>
    <row r="926" spans="2:65" s="12" customFormat="1" ht="11.25">
      <c r="B926" s="146"/>
      <c r="D926" s="147" t="s">
        <v>227</v>
      </c>
      <c r="E926" s="148" t="s">
        <v>19</v>
      </c>
      <c r="F926" s="149" t="s">
        <v>1655</v>
      </c>
      <c r="H926" s="150">
        <v>38</v>
      </c>
      <c r="I926" s="151"/>
      <c r="L926" s="146"/>
      <c r="M926" s="152"/>
      <c r="T926" s="153"/>
      <c r="AT926" s="148" t="s">
        <v>227</v>
      </c>
      <c r="AU926" s="148" t="s">
        <v>81</v>
      </c>
      <c r="AV926" s="12" t="s">
        <v>81</v>
      </c>
      <c r="AW926" s="12" t="s">
        <v>32</v>
      </c>
      <c r="AX926" s="12" t="s">
        <v>79</v>
      </c>
      <c r="AY926" s="148" t="s">
        <v>216</v>
      </c>
    </row>
    <row r="927" spans="2:65" s="1" customFormat="1" ht="24.2" customHeight="1">
      <c r="B927" s="33"/>
      <c r="C927" s="129" t="s">
        <v>1656</v>
      </c>
      <c r="D927" s="129" t="s">
        <v>218</v>
      </c>
      <c r="E927" s="130" t="s">
        <v>1657</v>
      </c>
      <c r="F927" s="131" t="s">
        <v>1658</v>
      </c>
      <c r="G927" s="132" t="s">
        <v>368</v>
      </c>
      <c r="H927" s="133">
        <v>11</v>
      </c>
      <c r="I927" s="134"/>
      <c r="J927" s="135">
        <f>ROUND(I927*H927,2)</f>
        <v>0</v>
      </c>
      <c r="K927" s="131" t="s">
        <v>19</v>
      </c>
      <c r="L927" s="33"/>
      <c r="M927" s="136" t="s">
        <v>19</v>
      </c>
      <c r="N927" s="137" t="s">
        <v>42</v>
      </c>
      <c r="P927" s="138">
        <f>O927*H927</f>
        <v>0</v>
      </c>
      <c r="Q927" s="138">
        <v>2.96E-3</v>
      </c>
      <c r="R927" s="138">
        <f>Q927*H927</f>
        <v>3.2559999999999999E-2</v>
      </c>
      <c r="S927" s="138">
        <v>0</v>
      </c>
      <c r="T927" s="139">
        <f>S927*H927</f>
        <v>0</v>
      </c>
      <c r="AR927" s="140" t="s">
        <v>317</v>
      </c>
      <c r="AT927" s="140" t="s">
        <v>218</v>
      </c>
      <c r="AU927" s="140" t="s">
        <v>81</v>
      </c>
      <c r="AY927" s="18" t="s">
        <v>216</v>
      </c>
      <c r="BE927" s="141">
        <f>IF(N927="základní",J927,0)</f>
        <v>0</v>
      </c>
      <c r="BF927" s="141">
        <f>IF(N927="snížená",J927,0)</f>
        <v>0</v>
      </c>
      <c r="BG927" s="141">
        <f>IF(N927="zákl. přenesená",J927,0)</f>
        <v>0</v>
      </c>
      <c r="BH927" s="141">
        <f>IF(N927="sníž. přenesená",J927,0)</f>
        <v>0</v>
      </c>
      <c r="BI927" s="141">
        <f>IF(N927="nulová",J927,0)</f>
        <v>0</v>
      </c>
      <c r="BJ927" s="18" t="s">
        <v>79</v>
      </c>
      <c r="BK927" s="141">
        <f>ROUND(I927*H927,2)</f>
        <v>0</v>
      </c>
      <c r="BL927" s="18" t="s">
        <v>317</v>
      </c>
      <c r="BM927" s="140" t="s">
        <v>1659</v>
      </c>
    </row>
    <row r="928" spans="2:65" s="1" customFormat="1" ht="24.2" customHeight="1">
      <c r="B928" s="33"/>
      <c r="C928" s="129" t="s">
        <v>1660</v>
      </c>
      <c r="D928" s="129" t="s">
        <v>218</v>
      </c>
      <c r="E928" s="130" t="s">
        <v>1661</v>
      </c>
      <c r="F928" s="131" t="s">
        <v>1662</v>
      </c>
      <c r="G928" s="132" t="s">
        <v>368</v>
      </c>
      <c r="H928" s="133">
        <v>6.5</v>
      </c>
      <c r="I928" s="134"/>
      <c r="J928" s="135">
        <f>ROUND(I928*H928,2)</f>
        <v>0</v>
      </c>
      <c r="K928" s="131" t="s">
        <v>19</v>
      </c>
      <c r="L928" s="33"/>
      <c r="M928" s="136" t="s">
        <v>19</v>
      </c>
      <c r="N928" s="137" t="s">
        <v>42</v>
      </c>
      <c r="P928" s="138">
        <f>O928*H928</f>
        <v>0</v>
      </c>
      <c r="Q928" s="138">
        <v>2.96E-3</v>
      </c>
      <c r="R928" s="138">
        <f>Q928*H928</f>
        <v>1.924E-2</v>
      </c>
      <c r="S928" s="138">
        <v>0</v>
      </c>
      <c r="T928" s="139">
        <f>S928*H928</f>
        <v>0</v>
      </c>
      <c r="AR928" s="140" t="s">
        <v>317</v>
      </c>
      <c r="AT928" s="140" t="s">
        <v>218</v>
      </c>
      <c r="AU928" s="140" t="s">
        <v>81</v>
      </c>
      <c r="AY928" s="18" t="s">
        <v>216</v>
      </c>
      <c r="BE928" s="141">
        <f>IF(N928="základní",J928,0)</f>
        <v>0</v>
      </c>
      <c r="BF928" s="141">
        <f>IF(N928="snížená",J928,0)</f>
        <v>0</v>
      </c>
      <c r="BG928" s="141">
        <f>IF(N928="zákl. přenesená",J928,0)</f>
        <v>0</v>
      </c>
      <c r="BH928" s="141">
        <f>IF(N928="sníž. přenesená",J928,0)</f>
        <v>0</v>
      </c>
      <c r="BI928" s="141">
        <f>IF(N928="nulová",J928,0)</f>
        <v>0</v>
      </c>
      <c r="BJ928" s="18" t="s">
        <v>79</v>
      </c>
      <c r="BK928" s="141">
        <f>ROUND(I928*H928,2)</f>
        <v>0</v>
      </c>
      <c r="BL928" s="18" t="s">
        <v>317</v>
      </c>
      <c r="BM928" s="140" t="s">
        <v>1663</v>
      </c>
    </row>
    <row r="929" spans="2:65" s="1" customFormat="1" ht="24.2" customHeight="1">
      <c r="B929" s="33"/>
      <c r="C929" s="129" t="s">
        <v>1664</v>
      </c>
      <c r="D929" s="129" t="s">
        <v>218</v>
      </c>
      <c r="E929" s="130" t="s">
        <v>1665</v>
      </c>
      <c r="F929" s="131" t="s">
        <v>1666</v>
      </c>
      <c r="G929" s="132" t="s">
        <v>368</v>
      </c>
      <c r="H929" s="133">
        <v>10</v>
      </c>
      <c r="I929" s="134"/>
      <c r="J929" s="135">
        <f>ROUND(I929*H929,2)</f>
        <v>0</v>
      </c>
      <c r="K929" s="131" t="s">
        <v>19</v>
      </c>
      <c r="L929" s="33"/>
      <c r="M929" s="136" t="s">
        <v>19</v>
      </c>
      <c r="N929" s="137" t="s">
        <v>42</v>
      </c>
      <c r="P929" s="138">
        <f>O929*H929</f>
        <v>0</v>
      </c>
      <c r="Q929" s="138">
        <v>2.2300000000000002E-3</v>
      </c>
      <c r="R929" s="138">
        <f>Q929*H929</f>
        <v>2.23E-2</v>
      </c>
      <c r="S929" s="138">
        <v>0</v>
      </c>
      <c r="T929" s="139">
        <f>S929*H929</f>
        <v>0</v>
      </c>
      <c r="AR929" s="140" t="s">
        <v>317</v>
      </c>
      <c r="AT929" s="140" t="s">
        <v>218</v>
      </c>
      <c r="AU929" s="140" t="s">
        <v>81</v>
      </c>
      <c r="AY929" s="18" t="s">
        <v>216</v>
      </c>
      <c r="BE929" s="141">
        <f>IF(N929="základní",J929,0)</f>
        <v>0</v>
      </c>
      <c r="BF929" s="141">
        <f>IF(N929="snížená",J929,0)</f>
        <v>0</v>
      </c>
      <c r="BG929" s="141">
        <f>IF(N929="zákl. přenesená",J929,0)</f>
        <v>0</v>
      </c>
      <c r="BH929" s="141">
        <f>IF(N929="sníž. přenesená",J929,0)</f>
        <v>0</v>
      </c>
      <c r="BI929" s="141">
        <f>IF(N929="nulová",J929,0)</f>
        <v>0</v>
      </c>
      <c r="BJ929" s="18" t="s">
        <v>79</v>
      </c>
      <c r="BK929" s="141">
        <f>ROUND(I929*H929,2)</f>
        <v>0</v>
      </c>
      <c r="BL929" s="18" t="s">
        <v>317</v>
      </c>
      <c r="BM929" s="140" t="s">
        <v>1667</v>
      </c>
    </row>
    <row r="930" spans="2:65" s="1" customFormat="1" ht="24.2" customHeight="1">
      <c r="B930" s="33"/>
      <c r="C930" s="129" t="s">
        <v>1668</v>
      </c>
      <c r="D930" s="129" t="s">
        <v>218</v>
      </c>
      <c r="E930" s="130" t="s">
        <v>1669</v>
      </c>
      <c r="F930" s="131" t="s">
        <v>1670</v>
      </c>
      <c r="G930" s="132" t="s">
        <v>221</v>
      </c>
      <c r="H930" s="133">
        <v>7</v>
      </c>
      <c r="I930" s="134"/>
      <c r="J930" s="135">
        <f>ROUND(I930*H930,2)</f>
        <v>0</v>
      </c>
      <c r="K930" s="131" t="s">
        <v>19</v>
      </c>
      <c r="L930" s="33"/>
      <c r="M930" s="136" t="s">
        <v>19</v>
      </c>
      <c r="N930" s="137" t="s">
        <v>42</v>
      </c>
      <c r="P930" s="138">
        <f>O930*H930</f>
        <v>0</v>
      </c>
      <c r="Q930" s="138">
        <v>6.3699999999999998E-3</v>
      </c>
      <c r="R930" s="138">
        <f>Q930*H930</f>
        <v>4.4589999999999998E-2</v>
      </c>
      <c r="S930" s="138">
        <v>0</v>
      </c>
      <c r="T930" s="139">
        <f>S930*H930</f>
        <v>0</v>
      </c>
      <c r="AR930" s="140" t="s">
        <v>317</v>
      </c>
      <c r="AT930" s="140" t="s">
        <v>218</v>
      </c>
      <c r="AU930" s="140" t="s">
        <v>81</v>
      </c>
      <c r="AY930" s="18" t="s">
        <v>216</v>
      </c>
      <c r="BE930" s="141">
        <f>IF(N930="základní",J930,0)</f>
        <v>0</v>
      </c>
      <c r="BF930" s="141">
        <f>IF(N930="snížená",J930,0)</f>
        <v>0</v>
      </c>
      <c r="BG930" s="141">
        <f>IF(N930="zákl. přenesená",J930,0)</f>
        <v>0</v>
      </c>
      <c r="BH930" s="141">
        <f>IF(N930="sníž. přenesená",J930,0)</f>
        <v>0</v>
      </c>
      <c r="BI930" s="141">
        <f>IF(N930="nulová",J930,0)</f>
        <v>0</v>
      </c>
      <c r="BJ930" s="18" t="s">
        <v>79</v>
      </c>
      <c r="BK930" s="141">
        <f>ROUND(I930*H930,2)</f>
        <v>0</v>
      </c>
      <c r="BL930" s="18" t="s">
        <v>317</v>
      </c>
      <c r="BM930" s="140" t="s">
        <v>1671</v>
      </c>
    </row>
    <row r="931" spans="2:65" s="12" customFormat="1" ht="11.25">
      <c r="B931" s="146"/>
      <c r="D931" s="147" t="s">
        <v>227</v>
      </c>
      <c r="E931" s="148" t="s">
        <v>19</v>
      </c>
      <c r="F931" s="149" t="s">
        <v>1672</v>
      </c>
      <c r="H931" s="150">
        <v>7</v>
      </c>
      <c r="I931" s="151"/>
      <c r="L931" s="146"/>
      <c r="M931" s="152"/>
      <c r="T931" s="153"/>
      <c r="AT931" s="148" t="s">
        <v>227</v>
      </c>
      <c r="AU931" s="148" t="s">
        <v>81</v>
      </c>
      <c r="AV931" s="12" t="s">
        <v>81</v>
      </c>
      <c r="AW931" s="12" t="s">
        <v>32</v>
      </c>
      <c r="AX931" s="12" t="s">
        <v>79</v>
      </c>
      <c r="AY931" s="148" t="s">
        <v>216</v>
      </c>
    </row>
    <row r="932" spans="2:65" s="1" customFormat="1" ht="33" customHeight="1">
      <c r="B932" s="33"/>
      <c r="C932" s="129" t="s">
        <v>1673</v>
      </c>
      <c r="D932" s="129" t="s">
        <v>218</v>
      </c>
      <c r="E932" s="130" t="s">
        <v>1674</v>
      </c>
      <c r="F932" s="131" t="s">
        <v>1675</v>
      </c>
      <c r="G932" s="132" t="s">
        <v>357</v>
      </c>
      <c r="H932" s="133">
        <v>4</v>
      </c>
      <c r="I932" s="134"/>
      <c r="J932" s="135">
        <f>ROUND(I932*H932,2)</f>
        <v>0</v>
      </c>
      <c r="K932" s="131" t="s">
        <v>19</v>
      </c>
      <c r="L932" s="33"/>
      <c r="M932" s="136" t="s">
        <v>19</v>
      </c>
      <c r="N932" s="137" t="s">
        <v>42</v>
      </c>
      <c r="P932" s="138">
        <f>O932*H932</f>
        <v>0</v>
      </c>
      <c r="Q932" s="138">
        <v>2.7799999999999999E-3</v>
      </c>
      <c r="R932" s="138">
        <f>Q932*H932</f>
        <v>1.112E-2</v>
      </c>
      <c r="S932" s="138">
        <v>0</v>
      </c>
      <c r="T932" s="139">
        <f>S932*H932</f>
        <v>0</v>
      </c>
      <c r="AR932" s="140" t="s">
        <v>317</v>
      </c>
      <c r="AT932" s="140" t="s">
        <v>218</v>
      </c>
      <c r="AU932" s="140" t="s">
        <v>81</v>
      </c>
      <c r="AY932" s="18" t="s">
        <v>216</v>
      </c>
      <c r="BE932" s="141">
        <f>IF(N932="základní",J932,0)</f>
        <v>0</v>
      </c>
      <c r="BF932" s="141">
        <f>IF(N932="snížená",J932,0)</f>
        <v>0</v>
      </c>
      <c r="BG932" s="141">
        <f>IF(N932="zákl. přenesená",J932,0)</f>
        <v>0</v>
      </c>
      <c r="BH932" s="141">
        <f>IF(N932="sníž. přenesená",J932,0)</f>
        <v>0</v>
      </c>
      <c r="BI932" s="141">
        <f>IF(N932="nulová",J932,0)</f>
        <v>0</v>
      </c>
      <c r="BJ932" s="18" t="s">
        <v>79</v>
      </c>
      <c r="BK932" s="141">
        <f>ROUND(I932*H932,2)</f>
        <v>0</v>
      </c>
      <c r="BL932" s="18" t="s">
        <v>317</v>
      </c>
      <c r="BM932" s="140" t="s">
        <v>1676</v>
      </c>
    </row>
    <row r="933" spans="2:65" s="12" customFormat="1" ht="11.25">
      <c r="B933" s="146"/>
      <c r="D933" s="147" t="s">
        <v>227</v>
      </c>
      <c r="E933" s="148" t="s">
        <v>19</v>
      </c>
      <c r="F933" s="149" t="s">
        <v>1677</v>
      </c>
      <c r="H933" s="150">
        <v>4</v>
      </c>
      <c r="I933" s="151"/>
      <c r="L933" s="146"/>
      <c r="M933" s="152"/>
      <c r="T933" s="153"/>
      <c r="AT933" s="148" t="s">
        <v>227</v>
      </c>
      <c r="AU933" s="148" t="s">
        <v>81</v>
      </c>
      <c r="AV933" s="12" t="s">
        <v>81</v>
      </c>
      <c r="AW933" s="12" t="s">
        <v>32</v>
      </c>
      <c r="AX933" s="12" t="s">
        <v>79</v>
      </c>
      <c r="AY933" s="148" t="s">
        <v>216</v>
      </c>
    </row>
    <row r="934" spans="2:65" s="1" customFormat="1" ht="33" customHeight="1">
      <c r="B934" s="33"/>
      <c r="C934" s="129" t="s">
        <v>1678</v>
      </c>
      <c r="D934" s="129" t="s">
        <v>218</v>
      </c>
      <c r="E934" s="130" t="s">
        <v>1679</v>
      </c>
      <c r="F934" s="131" t="s">
        <v>1680</v>
      </c>
      <c r="G934" s="132" t="s">
        <v>368</v>
      </c>
      <c r="H934" s="133">
        <v>19</v>
      </c>
      <c r="I934" s="134"/>
      <c r="J934" s="135">
        <f>ROUND(I934*H934,2)</f>
        <v>0</v>
      </c>
      <c r="K934" s="131" t="s">
        <v>19</v>
      </c>
      <c r="L934" s="33"/>
      <c r="M934" s="136" t="s">
        <v>19</v>
      </c>
      <c r="N934" s="137" t="s">
        <v>42</v>
      </c>
      <c r="P934" s="138">
        <f>O934*H934</f>
        <v>0</v>
      </c>
      <c r="Q934" s="138">
        <v>7.3200000000000001E-3</v>
      </c>
      <c r="R934" s="138">
        <f>Q934*H934</f>
        <v>0.13908000000000001</v>
      </c>
      <c r="S934" s="138">
        <v>0</v>
      </c>
      <c r="T934" s="139">
        <f>S934*H934</f>
        <v>0</v>
      </c>
      <c r="AR934" s="140" t="s">
        <v>317</v>
      </c>
      <c r="AT934" s="140" t="s">
        <v>218</v>
      </c>
      <c r="AU934" s="140" t="s">
        <v>81</v>
      </c>
      <c r="AY934" s="18" t="s">
        <v>216</v>
      </c>
      <c r="BE934" s="141">
        <f>IF(N934="základní",J934,0)</f>
        <v>0</v>
      </c>
      <c r="BF934" s="141">
        <f>IF(N934="snížená",J934,0)</f>
        <v>0</v>
      </c>
      <c r="BG934" s="141">
        <f>IF(N934="zákl. přenesená",J934,0)</f>
        <v>0</v>
      </c>
      <c r="BH934" s="141">
        <f>IF(N934="sníž. přenesená",J934,0)</f>
        <v>0</v>
      </c>
      <c r="BI934" s="141">
        <f>IF(N934="nulová",J934,0)</f>
        <v>0</v>
      </c>
      <c r="BJ934" s="18" t="s">
        <v>79</v>
      </c>
      <c r="BK934" s="141">
        <f>ROUND(I934*H934,2)</f>
        <v>0</v>
      </c>
      <c r="BL934" s="18" t="s">
        <v>317</v>
      </c>
      <c r="BM934" s="140" t="s">
        <v>1681</v>
      </c>
    </row>
    <row r="935" spans="2:65" s="1" customFormat="1" ht="24.2" customHeight="1">
      <c r="B935" s="33"/>
      <c r="C935" s="129" t="s">
        <v>1682</v>
      </c>
      <c r="D935" s="129" t="s">
        <v>218</v>
      </c>
      <c r="E935" s="130" t="s">
        <v>1683</v>
      </c>
      <c r="F935" s="131" t="s">
        <v>1684</v>
      </c>
      <c r="G935" s="132" t="s">
        <v>368</v>
      </c>
      <c r="H935" s="133">
        <v>10</v>
      </c>
      <c r="I935" s="134"/>
      <c r="J935" s="135">
        <f>ROUND(I935*H935,2)</f>
        <v>0</v>
      </c>
      <c r="K935" s="131" t="s">
        <v>222</v>
      </c>
      <c r="L935" s="33"/>
      <c r="M935" s="136" t="s">
        <v>19</v>
      </c>
      <c r="N935" s="137" t="s">
        <v>42</v>
      </c>
      <c r="P935" s="138">
        <f>O935*H935</f>
        <v>0</v>
      </c>
      <c r="Q935" s="138">
        <v>3.7100000000000002E-3</v>
      </c>
      <c r="R935" s="138">
        <f>Q935*H935</f>
        <v>3.7100000000000001E-2</v>
      </c>
      <c r="S935" s="138">
        <v>0</v>
      </c>
      <c r="T935" s="139">
        <f>S935*H935</f>
        <v>0</v>
      </c>
      <c r="AR935" s="140" t="s">
        <v>317</v>
      </c>
      <c r="AT935" s="140" t="s">
        <v>218</v>
      </c>
      <c r="AU935" s="140" t="s">
        <v>81</v>
      </c>
      <c r="AY935" s="18" t="s">
        <v>216</v>
      </c>
      <c r="BE935" s="141">
        <f>IF(N935="základní",J935,0)</f>
        <v>0</v>
      </c>
      <c r="BF935" s="141">
        <f>IF(N935="snížená",J935,0)</f>
        <v>0</v>
      </c>
      <c r="BG935" s="141">
        <f>IF(N935="zákl. přenesená",J935,0)</f>
        <v>0</v>
      </c>
      <c r="BH935" s="141">
        <f>IF(N935="sníž. přenesená",J935,0)</f>
        <v>0</v>
      </c>
      <c r="BI935" s="141">
        <f>IF(N935="nulová",J935,0)</f>
        <v>0</v>
      </c>
      <c r="BJ935" s="18" t="s">
        <v>79</v>
      </c>
      <c r="BK935" s="141">
        <f>ROUND(I935*H935,2)</f>
        <v>0</v>
      </c>
      <c r="BL935" s="18" t="s">
        <v>317</v>
      </c>
      <c r="BM935" s="140" t="s">
        <v>1685</v>
      </c>
    </row>
    <row r="936" spans="2:65" s="1" customFormat="1" ht="11.25">
      <c r="B936" s="33"/>
      <c r="D936" s="142" t="s">
        <v>225</v>
      </c>
      <c r="F936" s="143" t="s">
        <v>1686</v>
      </c>
      <c r="I936" s="144"/>
      <c r="L936" s="33"/>
      <c r="M936" s="145"/>
      <c r="T936" s="54"/>
      <c r="AT936" s="18" t="s">
        <v>225</v>
      </c>
      <c r="AU936" s="18" t="s">
        <v>81</v>
      </c>
    </row>
    <row r="937" spans="2:65" s="12" customFormat="1" ht="11.25">
      <c r="B937" s="146"/>
      <c r="D937" s="147" t="s">
        <v>227</v>
      </c>
      <c r="E937" s="148" t="s">
        <v>19</v>
      </c>
      <c r="F937" s="149" t="s">
        <v>1687</v>
      </c>
      <c r="H937" s="150">
        <v>10</v>
      </c>
      <c r="I937" s="151"/>
      <c r="L937" s="146"/>
      <c r="M937" s="152"/>
      <c r="T937" s="153"/>
      <c r="AT937" s="148" t="s">
        <v>227</v>
      </c>
      <c r="AU937" s="148" t="s">
        <v>81</v>
      </c>
      <c r="AV937" s="12" t="s">
        <v>81</v>
      </c>
      <c r="AW937" s="12" t="s">
        <v>32</v>
      </c>
      <c r="AX937" s="12" t="s">
        <v>79</v>
      </c>
      <c r="AY937" s="148" t="s">
        <v>216</v>
      </c>
    </row>
    <row r="938" spans="2:65" s="1" customFormat="1" ht="33" customHeight="1">
      <c r="B938" s="33"/>
      <c r="C938" s="129" t="s">
        <v>1688</v>
      </c>
      <c r="D938" s="129" t="s">
        <v>218</v>
      </c>
      <c r="E938" s="130" t="s">
        <v>1689</v>
      </c>
      <c r="F938" s="131" t="s">
        <v>1690</v>
      </c>
      <c r="G938" s="132" t="s">
        <v>1307</v>
      </c>
      <c r="H938" s="184"/>
      <c r="I938" s="134"/>
      <c r="J938" s="135">
        <f>ROUND(I938*H938,2)</f>
        <v>0</v>
      </c>
      <c r="K938" s="131" t="s">
        <v>222</v>
      </c>
      <c r="L938" s="33"/>
      <c r="M938" s="136" t="s">
        <v>19</v>
      </c>
      <c r="N938" s="137" t="s">
        <v>42</v>
      </c>
      <c r="P938" s="138">
        <f>O938*H938</f>
        <v>0</v>
      </c>
      <c r="Q938" s="138">
        <v>0</v>
      </c>
      <c r="R938" s="138">
        <f>Q938*H938</f>
        <v>0</v>
      </c>
      <c r="S938" s="138">
        <v>0</v>
      </c>
      <c r="T938" s="139">
        <f>S938*H938</f>
        <v>0</v>
      </c>
      <c r="AR938" s="140" t="s">
        <v>317</v>
      </c>
      <c r="AT938" s="140" t="s">
        <v>218</v>
      </c>
      <c r="AU938" s="140" t="s">
        <v>81</v>
      </c>
      <c r="AY938" s="18" t="s">
        <v>216</v>
      </c>
      <c r="BE938" s="141">
        <f>IF(N938="základní",J938,0)</f>
        <v>0</v>
      </c>
      <c r="BF938" s="141">
        <f>IF(N938="snížená",J938,0)</f>
        <v>0</v>
      </c>
      <c r="BG938" s="141">
        <f>IF(N938="zákl. přenesená",J938,0)</f>
        <v>0</v>
      </c>
      <c r="BH938" s="141">
        <f>IF(N938="sníž. přenesená",J938,0)</f>
        <v>0</v>
      </c>
      <c r="BI938" s="141">
        <f>IF(N938="nulová",J938,0)</f>
        <v>0</v>
      </c>
      <c r="BJ938" s="18" t="s">
        <v>79</v>
      </c>
      <c r="BK938" s="141">
        <f>ROUND(I938*H938,2)</f>
        <v>0</v>
      </c>
      <c r="BL938" s="18" t="s">
        <v>317</v>
      </c>
      <c r="BM938" s="140" t="s">
        <v>1691</v>
      </c>
    </row>
    <row r="939" spans="2:65" s="1" customFormat="1" ht="11.25">
      <c r="B939" s="33"/>
      <c r="D939" s="142" t="s">
        <v>225</v>
      </c>
      <c r="F939" s="143" t="s">
        <v>1692</v>
      </c>
      <c r="I939" s="144"/>
      <c r="L939" s="33"/>
      <c r="M939" s="145"/>
      <c r="T939" s="54"/>
      <c r="AT939" s="18" t="s">
        <v>225</v>
      </c>
      <c r="AU939" s="18" t="s">
        <v>81</v>
      </c>
    </row>
    <row r="940" spans="2:65" s="11" customFormat="1" ht="22.9" customHeight="1">
      <c r="B940" s="117"/>
      <c r="D940" s="118" t="s">
        <v>70</v>
      </c>
      <c r="E940" s="127" t="s">
        <v>1693</v>
      </c>
      <c r="F940" s="127" t="s">
        <v>1694</v>
      </c>
      <c r="I940" s="120"/>
      <c r="J940" s="128">
        <f>BK940</f>
        <v>0</v>
      </c>
      <c r="L940" s="117"/>
      <c r="M940" s="122"/>
      <c r="P940" s="123">
        <f>SUM(P941:P1003)</f>
        <v>0</v>
      </c>
      <c r="R940" s="123">
        <f>SUM(R941:R1003)</f>
        <v>20.325641500000007</v>
      </c>
      <c r="T940" s="124">
        <f>SUM(T941:T1003)</f>
        <v>27.435476999999999</v>
      </c>
      <c r="AR940" s="118" t="s">
        <v>81</v>
      </c>
      <c r="AT940" s="125" t="s">
        <v>70</v>
      </c>
      <c r="AU940" s="125" t="s">
        <v>79</v>
      </c>
      <c r="AY940" s="118" t="s">
        <v>216</v>
      </c>
      <c r="BK940" s="126">
        <f>SUM(BK941:BK1003)</f>
        <v>0</v>
      </c>
    </row>
    <row r="941" spans="2:65" s="1" customFormat="1" ht="24.2" customHeight="1">
      <c r="B941" s="33"/>
      <c r="C941" s="129" t="s">
        <v>1695</v>
      </c>
      <c r="D941" s="129" t="s">
        <v>218</v>
      </c>
      <c r="E941" s="130" t="s">
        <v>1696</v>
      </c>
      <c r="F941" s="131" t="s">
        <v>1697</v>
      </c>
      <c r="G941" s="132" t="s">
        <v>221</v>
      </c>
      <c r="H941" s="133">
        <v>396.97699999999998</v>
      </c>
      <c r="I941" s="134"/>
      <c r="J941" s="135">
        <f>ROUND(I941*H941,2)</f>
        <v>0</v>
      </c>
      <c r="K941" s="131" t="s">
        <v>222</v>
      </c>
      <c r="L941" s="33"/>
      <c r="M941" s="136" t="s">
        <v>19</v>
      </c>
      <c r="N941" s="137" t="s">
        <v>42</v>
      </c>
      <c r="P941" s="138">
        <f>O941*H941</f>
        <v>0</v>
      </c>
      <c r="Q941" s="138">
        <v>0</v>
      </c>
      <c r="R941" s="138">
        <f>Q941*H941</f>
        <v>0</v>
      </c>
      <c r="S941" s="138">
        <v>6.6400000000000001E-2</v>
      </c>
      <c r="T941" s="139">
        <f>S941*H941</f>
        <v>26.359272799999999</v>
      </c>
      <c r="AR941" s="140" t="s">
        <v>317</v>
      </c>
      <c r="AT941" s="140" t="s">
        <v>218</v>
      </c>
      <c r="AU941" s="140" t="s">
        <v>81</v>
      </c>
      <c r="AY941" s="18" t="s">
        <v>216</v>
      </c>
      <c r="BE941" s="141">
        <f>IF(N941="základní",J941,0)</f>
        <v>0</v>
      </c>
      <c r="BF941" s="141">
        <f>IF(N941="snížená",J941,0)</f>
        <v>0</v>
      </c>
      <c r="BG941" s="141">
        <f>IF(N941="zákl. přenesená",J941,0)</f>
        <v>0</v>
      </c>
      <c r="BH941" s="141">
        <f>IF(N941="sníž. přenesená",J941,0)</f>
        <v>0</v>
      </c>
      <c r="BI941" s="141">
        <f>IF(N941="nulová",J941,0)</f>
        <v>0</v>
      </c>
      <c r="BJ941" s="18" t="s">
        <v>79</v>
      </c>
      <c r="BK941" s="141">
        <f>ROUND(I941*H941,2)</f>
        <v>0</v>
      </c>
      <c r="BL941" s="18" t="s">
        <v>317</v>
      </c>
      <c r="BM941" s="140" t="s">
        <v>1698</v>
      </c>
    </row>
    <row r="942" spans="2:65" s="1" customFormat="1" ht="11.25">
      <c r="B942" s="33"/>
      <c r="D942" s="142" t="s">
        <v>225</v>
      </c>
      <c r="F942" s="143" t="s">
        <v>1699</v>
      </c>
      <c r="I942" s="144"/>
      <c r="L942" s="33"/>
      <c r="M942" s="145"/>
      <c r="T942" s="54"/>
      <c r="AT942" s="18" t="s">
        <v>225</v>
      </c>
      <c r="AU942" s="18" t="s">
        <v>81</v>
      </c>
    </row>
    <row r="943" spans="2:65" s="12" customFormat="1" ht="11.25">
      <c r="B943" s="146"/>
      <c r="D943" s="147" t="s">
        <v>227</v>
      </c>
      <c r="E943" s="148" t="s">
        <v>19</v>
      </c>
      <c r="F943" s="149" t="s">
        <v>1700</v>
      </c>
      <c r="H943" s="150">
        <v>149.369</v>
      </c>
      <c r="I943" s="151"/>
      <c r="L943" s="146"/>
      <c r="M943" s="152"/>
      <c r="T943" s="153"/>
      <c r="AT943" s="148" t="s">
        <v>227</v>
      </c>
      <c r="AU943" s="148" t="s">
        <v>81</v>
      </c>
      <c r="AV943" s="12" t="s">
        <v>81</v>
      </c>
      <c r="AW943" s="12" t="s">
        <v>32</v>
      </c>
      <c r="AX943" s="12" t="s">
        <v>71</v>
      </c>
      <c r="AY943" s="148" t="s">
        <v>216</v>
      </c>
    </row>
    <row r="944" spans="2:65" s="12" customFormat="1" ht="11.25">
      <c r="B944" s="146"/>
      <c r="D944" s="147" t="s">
        <v>227</v>
      </c>
      <c r="E944" s="148" t="s">
        <v>19</v>
      </c>
      <c r="F944" s="149" t="s">
        <v>1701</v>
      </c>
      <c r="H944" s="150">
        <v>33.92</v>
      </c>
      <c r="I944" s="151"/>
      <c r="L944" s="146"/>
      <c r="M944" s="152"/>
      <c r="T944" s="153"/>
      <c r="AT944" s="148" t="s">
        <v>227</v>
      </c>
      <c r="AU944" s="148" t="s">
        <v>81</v>
      </c>
      <c r="AV944" s="12" t="s">
        <v>81</v>
      </c>
      <c r="AW944" s="12" t="s">
        <v>32</v>
      </c>
      <c r="AX944" s="12" t="s">
        <v>71</v>
      </c>
      <c r="AY944" s="148" t="s">
        <v>216</v>
      </c>
    </row>
    <row r="945" spans="2:65" s="12" customFormat="1" ht="11.25">
      <c r="B945" s="146"/>
      <c r="D945" s="147" t="s">
        <v>227</v>
      </c>
      <c r="E945" s="148" t="s">
        <v>19</v>
      </c>
      <c r="F945" s="149" t="s">
        <v>1702</v>
      </c>
      <c r="H945" s="150">
        <v>65.998000000000005</v>
      </c>
      <c r="I945" s="151"/>
      <c r="L945" s="146"/>
      <c r="M945" s="152"/>
      <c r="T945" s="153"/>
      <c r="AT945" s="148" t="s">
        <v>227</v>
      </c>
      <c r="AU945" s="148" t="s">
        <v>81</v>
      </c>
      <c r="AV945" s="12" t="s">
        <v>81</v>
      </c>
      <c r="AW945" s="12" t="s">
        <v>32</v>
      </c>
      <c r="AX945" s="12" t="s">
        <v>71</v>
      </c>
      <c r="AY945" s="148" t="s">
        <v>216</v>
      </c>
    </row>
    <row r="946" spans="2:65" s="12" customFormat="1" ht="11.25">
      <c r="B946" s="146"/>
      <c r="D946" s="147" t="s">
        <v>227</v>
      </c>
      <c r="E946" s="148" t="s">
        <v>19</v>
      </c>
      <c r="F946" s="149" t="s">
        <v>1703</v>
      </c>
      <c r="H946" s="150">
        <v>121.02800000000001</v>
      </c>
      <c r="I946" s="151"/>
      <c r="L946" s="146"/>
      <c r="M946" s="152"/>
      <c r="T946" s="153"/>
      <c r="AT946" s="148" t="s">
        <v>227</v>
      </c>
      <c r="AU946" s="148" t="s">
        <v>81</v>
      </c>
      <c r="AV946" s="12" t="s">
        <v>81</v>
      </c>
      <c r="AW946" s="12" t="s">
        <v>32</v>
      </c>
      <c r="AX946" s="12" t="s">
        <v>71</v>
      </c>
      <c r="AY946" s="148" t="s">
        <v>216</v>
      </c>
    </row>
    <row r="947" spans="2:65" s="12" customFormat="1" ht="11.25">
      <c r="B947" s="146"/>
      <c r="D947" s="147" t="s">
        <v>227</v>
      </c>
      <c r="E947" s="148" t="s">
        <v>19</v>
      </c>
      <c r="F947" s="149" t="s">
        <v>1704</v>
      </c>
      <c r="H947" s="150">
        <v>26.661999999999999</v>
      </c>
      <c r="I947" s="151"/>
      <c r="L947" s="146"/>
      <c r="M947" s="152"/>
      <c r="T947" s="153"/>
      <c r="AT947" s="148" t="s">
        <v>227</v>
      </c>
      <c r="AU947" s="148" t="s">
        <v>81</v>
      </c>
      <c r="AV947" s="12" t="s">
        <v>81</v>
      </c>
      <c r="AW947" s="12" t="s">
        <v>32</v>
      </c>
      <c r="AX947" s="12" t="s">
        <v>71</v>
      </c>
      <c r="AY947" s="148" t="s">
        <v>216</v>
      </c>
    </row>
    <row r="948" spans="2:65" s="15" customFormat="1" ht="11.25">
      <c r="B948" s="167"/>
      <c r="D948" s="147" t="s">
        <v>227</v>
      </c>
      <c r="E948" s="168" t="s">
        <v>19</v>
      </c>
      <c r="F948" s="169" t="s">
        <v>245</v>
      </c>
      <c r="H948" s="170">
        <v>396.97699999999998</v>
      </c>
      <c r="I948" s="171"/>
      <c r="L948" s="167"/>
      <c r="M948" s="172"/>
      <c r="T948" s="173"/>
      <c r="AT948" s="168" t="s">
        <v>227</v>
      </c>
      <c r="AU948" s="168" t="s">
        <v>81</v>
      </c>
      <c r="AV948" s="15" t="s">
        <v>223</v>
      </c>
      <c r="AW948" s="15" t="s">
        <v>32</v>
      </c>
      <c r="AX948" s="15" t="s">
        <v>79</v>
      </c>
      <c r="AY948" s="168" t="s">
        <v>216</v>
      </c>
    </row>
    <row r="949" spans="2:65" s="1" customFormat="1" ht="24.2" customHeight="1">
      <c r="B949" s="33"/>
      <c r="C949" s="129" t="s">
        <v>1705</v>
      </c>
      <c r="D949" s="129" t="s">
        <v>218</v>
      </c>
      <c r="E949" s="130" t="s">
        <v>1706</v>
      </c>
      <c r="F949" s="131" t="s">
        <v>1707</v>
      </c>
      <c r="G949" s="132" t="s">
        <v>221</v>
      </c>
      <c r="H949" s="133">
        <v>396.97699999999998</v>
      </c>
      <c r="I949" s="134"/>
      <c r="J949" s="135">
        <f>ROUND(I949*H949,2)</f>
        <v>0</v>
      </c>
      <c r="K949" s="131" t="s">
        <v>222</v>
      </c>
      <c r="L949" s="33"/>
      <c r="M949" s="136" t="s">
        <v>19</v>
      </c>
      <c r="N949" s="137" t="s">
        <v>42</v>
      </c>
      <c r="P949" s="138">
        <f>O949*H949</f>
        <v>0</v>
      </c>
      <c r="Q949" s="138">
        <v>0</v>
      </c>
      <c r="R949" s="138">
        <f>Q949*H949</f>
        <v>0</v>
      </c>
      <c r="S949" s="138">
        <v>0</v>
      </c>
      <c r="T949" s="139">
        <f>S949*H949</f>
        <v>0</v>
      </c>
      <c r="AR949" s="140" t="s">
        <v>317</v>
      </c>
      <c r="AT949" s="140" t="s">
        <v>218</v>
      </c>
      <c r="AU949" s="140" t="s">
        <v>81</v>
      </c>
      <c r="AY949" s="18" t="s">
        <v>216</v>
      </c>
      <c r="BE949" s="141">
        <f>IF(N949="základní",J949,0)</f>
        <v>0</v>
      </c>
      <c r="BF949" s="141">
        <f>IF(N949="snížená",J949,0)</f>
        <v>0</v>
      </c>
      <c r="BG949" s="141">
        <f>IF(N949="zákl. přenesená",J949,0)</f>
        <v>0</v>
      </c>
      <c r="BH949" s="141">
        <f>IF(N949="sníž. přenesená",J949,0)</f>
        <v>0</v>
      </c>
      <c r="BI949" s="141">
        <f>IF(N949="nulová",J949,0)</f>
        <v>0</v>
      </c>
      <c r="BJ949" s="18" t="s">
        <v>79</v>
      </c>
      <c r="BK949" s="141">
        <f>ROUND(I949*H949,2)</f>
        <v>0</v>
      </c>
      <c r="BL949" s="18" t="s">
        <v>317</v>
      </c>
      <c r="BM949" s="140" t="s">
        <v>1708</v>
      </c>
    </row>
    <row r="950" spans="2:65" s="1" customFormat="1" ht="11.25">
      <c r="B950" s="33"/>
      <c r="D950" s="142" t="s">
        <v>225</v>
      </c>
      <c r="F950" s="143" t="s">
        <v>1709</v>
      </c>
      <c r="I950" s="144"/>
      <c r="L950" s="33"/>
      <c r="M950" s="145"/>
      <c r="T950" s="54"/>
      <c r="AT950" s="18" t="s">
        <v>225</v>
      </c>
      <c r="AU950" s="18" t="s">
        <v>81</v>
      </c>
    </row>
    <row r="951" spans="2:65" s="1" customFormat="1" ht="24.2" customHeight="1">
      <c r="B951" s="33"/>
      <c r="C951" s="129" t="s">
        <v>1710</v>
      </c>
      <c r="D951" s="129" t="s">
        <v>218</v>
      </c>
      <c r="E951" s="130" t="s">
        <v>1711</v>
      </c>
      <c r="F951" s="131" t="s">
        <v>1712</v>
      </c>
      <c r="G951" s="132" t="s">
        <v>368</v>
      </c>
      <c r="H951" s="133">
        <v>31</v>
      </c>
      <c r="I951" s="134"/>
      <c r="J951" s="135">
        <f>ROUND(I951*H951,2)</f>
        <v>0</v>
      </c>
      <c r="K951" s="131" t="s">
        <v>222</v>
      </c>
      <c r="L951" s="33"/>
      <c r="M951" s="136" t="s">
        <v>19</v>
      </c>
      <c r="N951" s="137" t="s">
        <v>42</v>
      </c>
      <c r="P951" s="138">
        <f>O951*H951</f>
        <v>0</v>
      </c>
      <c r="Q951" s="138">
        <v>0</v>
      </c>
      <c r="R951" s="138">
        <f>Q951*H951</f>
        <v>0</v>
      </c>
      <c r="S951" s="138">
        <v>1.1469999999999999E-2</v>
      </c>
      <c r="T951" s="139">
        <f>S951*H951</f>
        <v>0.35557</v>
      </c>
      <c r="AR951" s="140" t="s">
        <v>317</v>
      </c>
      <c r="AT951" s="140" t="s">
        <v>218</v>
      </c>
      <c r="AU951" s="140" t="s">
        <v>81</v>
      </c>
      <c r="AY951" s="18" t="s">
        <v>216</v>
      </c>
      <c r="BE951" s="141">
        <f>IF(N951="základní",J951,0)</f>
        <v>0</v>
      </c>
      <c r="BF951" s="141">
        <f>IF(N951="snížená",J951,0)</f>
        <v>0</v>
      </c>
      <c r="BG951" s="141">
        <f>IF(N951="zákl. přenesená",J951,0)</f>
        <v>0</v>
      </c>
      <c r="BH951" s="141">
        <f>IF(N951="sníž. přenesená",J951,0)</f>
        <v>0</v>
      </c>
      <c r="BI951" s="141">
        <f>IF(N951="nulová",J951,0)</f>
        <v>0</v>
      </c>
      <c r="BJ951" s="18" t="s">
        <v>79</v>
      </c>
      <c r="BK951" s="141">
        <f>ROUND(I951*H951,2)</f>
        <v>0</v>
      </c>
      <c r="BL951" s="18" t="s">
        <v>317</v>
      </c>
      <c r="BM951" s="140" t="s">
        <v>1713</v>
      </c>
    </row>
    <row r="952" spans="2:65" s="1" customFormat="1" ht="11.25">
      <c r="B952" s="33"/>
      <c r="D952" s="142" t="s">
        <v>225</v>
      </c>
      <c r="F952" s="143" t="s">
        <v>1714</v>
      </c>
      <c r="I952" s="144"/>
      <c r="L952" s="33"/>
      <c r="M952" s="145"/>
      <c r="T952" s="54"/>
      <c r="AT952" s="18" t="s">
        <v>225</v>
      </c>
      <c r="AU952" s="18" t="s">
        <v>81</v>
      </c>
    </row>
    <row r="953" spans="2:65" s="12" customFormat="1" ht="11.25">
      <c r="B953" s="146"/>
      <c r="D953" s="147" t="s">
        <v>227</v>
      </c>
      <c r="E953" s="148" t="s">
        <v>19</v>
      </c>
      <c r="F953" s="149" t="s">
        <v>1715</v>
      </c>
      <c r="H953" s="150">
        <v>31</v>
      </c>
      <c r="I953" s="151"/>
      <c r="L953" s="146"/>
      <c r="M953" s="152"/>
      <c r="T953" s="153"/>
      <c r="AT953" s="148" t="s">
        <v>227</v>
      </c>
      <c r="AU953" s="148" t="s">
        <v>81</v>
      </c>
      <c r="AV953" s="12" t="s">
        <v>81</v>
      </c>
      <c r="AW953" s="12" t="s">
        <v>32</v>
      </c>
      <c r="AX953" s="12" t="s">
        <v>79</v>
      </c>
      <c r="AY953" s="148" t="s">
        <v>216</v>
      </c>
    </row>
    <row r="954" spans="2:65" s="1" customFormat="1" ht="33" customHeight="1">
      <c r="B954" s="33"/>
      <c r="C954" s="129" t="s">
        <v>1716</v>
      </c>
      <c r="D954" s="129" t="s">
        <v>218</v>
      </c>
      <c r="E954" s="130" t="s">
        <v>1717</v>
      </c>
      <c r="F954" s="131" t="s">
        <v>1718</v>
      </c>
      <c r="G954" s="132" t="s">
        <v>368</v>
      </c>
      <c r="H954" s="133">
        <v>31</v>
      </c>
      <c r="I954" s="134"/>
      <c r="J954" s="135">
        <f>ROUND(I954*H954,2)</f>
        <v>0</v>
      </c>
      <c r="K954" s="131" t="s">
        <v>222</v>
      </c>
      <c r="L954" s="33"/>
      <c r="M954" s="136" t="s">
        <v>19</v>
      </c>
      <c r="N954" s="137" t="s">
        <v>42</v>
      </c>
      <c r="P954" s="138">
        <f>O954*H954</f>
        <v>0</v>
      </c>
      <c r="Q954" s="138">
        <v>0</v>
      </c>
      <c r="R954" s="138">
        <f>Q954*H954</f>
        <v>0</v>
      </c>
      <c r="S954" s="138">
        <v>0</v>
      </c>
      <c r="T954" s="139">
        <f>S954*H954</f>
        <v>0</v>
      </c>
      <c r="AR954" s="140" t="s">
        <v>317</v>
      </c>
      <c r="AT954" s="140" t="s">
        <v>218</v>
      </c>
      <c r="AU954" s="140" t="s">
        <v>81</v>
      </c>
      <c r="AY954" s="18" t="s">
        <v>216</v>
      </c>
      <c r="BE954" s="141">
        <f>IF(N954="základní",J954,0)</f>
        <v>0</v>
      </c>
      <c r="BF954" s="141">
        <f>IF(N954="snížená",J954,0)</f>
        <v>0</v>
      </c>
      <c r="BG954" s="141">
        <f>IF(N954="zákl. přenesená",J954,0)</f>
        <v>0</v>
      </c>
      <c r="BH954" s="141">
        <f>IF(N954="sníž. přenesená",J954,0)</f>
        <v>0</v>
      </c>
      <c r="BI954" s="141">
        <f>IF(N954="nulová",J954,0)</f>
        <v>0</v>
      </c>
      <c r="BJ954" s="18" t="s">
        <v>79</v>
      </c>
      <c r="BK954" s="141">
        <f>ROUND(I954*H954,2)</f>
        <v>0</v>
      </c>
      <c r="BL954" s="18" t="s">
        <v>317</v>
      </c>
      <c r="BM954" s="140" t="s">
        <v>1719</v>
      </c>
    </row>
    <row r="955" spans="2:65" s="1" customFormat="1" ht="11.25">
      <c r="B955" s="33"/>
      <c r="D955" s="142" t="s">
        <v>225</v>
      </c>
      <c r="F955" s="143" t="s">
        <v>1720</v>
      </c>
      <c r="I955" s="144"/>
      <c r="L955" s="33"/>
      <c r="M955" s="145"/>
      <c r="T955" s="54"/>
      <c r="AT955" s="18" t="s">
        <v>225</v>
      </c>
      <c r="AU955" s="18" t="s">
        <v>81</v>
      </c>
    </row>
    <row r="956" spans="2:65" s="1" customFormat="1" ht="24.2" customHeight="1">
      <c r="B956" s="33"/>
      <c r="C956" s="129" t="s">
        <v>1721</v>
      </c>
      <c r="D956" s="129" t="s">
        <v>218</v>
      </c>
      <c r="E956" s="130" t="s">
        <v>1722</v>
      </c>
      <c r="F956" s="131" t="s">
        <v>1723</v>
      </c>
      <c r="G956" s="132" t="s">
        <v>221</v>
      </c>
      <c r="H956" s="133">
        <v>284.553</v>
      </c>
      <c r="I956" s="134"/>
      <c r="J956" s="135">
        <f>ROUND(I956*H956,2)</f>
        <v>0</v>
      </c>
      <c r="K956" s="131" t="s">
        <v>222</v>
      </c>
      <c r="L956" s="33"/>
      <c r="M956" s="136" t="s">
        <v>19</v>
      </c>
      <c r="N956" s="137" t="s">
        <v>42</v>
      </c>
      <c r="P956" s="138">
        <f>O956*H956</f>
        <v>0</v>
      </c>
      <c r="Q956" s="138">
        <v>6.4600000000000005E-2</v>
      </c>
      <c r="R956" s="138">
        <f>Q956*H956</f>
        <v>18.382123800000002</v>
      </c>
      <c r="S956" s="138">
        <v>0</v>
      </c>
      <c r="T956" s="139">
        <f>S956*H956</f>
        <v>0</v>
      </c>
      <c r="AR956" s="140" t="s">
        <v>317</v>
      </c>
      <c r="AT956" s="140" t="s">
        <v>218</v>
      </c>
      <c r="AU956" s="140" t="s">
        <v>81</v>
      </c>
      <c r="AY956" s="18" t="s">
        <v>216</v>
      </c>
      <c r="BE956" s="141">
        <f>IF(N956="základní",J956,0)</f>
        <v>0</v>
      </c>
      <c r="BF956" s="141">
        <f>IF(N956="snížená",J956,0)</f>
        <v>0</v>
      </c>
      <c r="BG956" s="141">
        <f>IF(N956="zákl. přenesená",J956,0)</f>
        <v>0</v>
      </c>
      <c r="BH956" s="141">
        <f>IF(N956="sníž. přenesená",J956,0)</f>
        <v>0</v>
      </c>
      <c r="BI956" s="141">
        <f>IF(N956="nulová",J956,0)</f>
        <v>0</v>
      </c>
      <c r="BJ956" s="18" t="s">
        <v>79</v>
      </c>
      <c r="BK956" s="141">
        <f>ROUND(I956*H956,2)</f>
        <v>0</v>
      </c>
      <c r="BL956" s="18" t="s">
        <v>317</v>
      </c>
      <c r="BM956" s="140" t="s">
        <v>1724</v>
      </c>
    </row>
    <row r="957" spans="2:65" s="1" customFormat="1" ht="11.25">
      <c r="B957" s="33"/>
      <c r="D957" s="142" t="s">
        <v>225</v>
      </c>
      <c r="F957" s="143" t="s">
        <v>1725</v>
      </c>
      <c r="I957" s="144"/>
      <c r="L957" s="33"/>
      <c r="M957" s="145"/>
      <c r="T957" s="54"/>
      <c r="AT957" s="18" t="s">
        <v>225</v>
      </c>
      <c r="AU957" s="18" t="s">
        <v>81</v>
      </c>
    </row>
    <row r="958" spans="2:65" s="13" customFormat="1" ht="11.25">
      <c r="B958" s="154"/>
      <c r="D958" s="147" t="s">
        <v>227</v>
      </c>
      <c r="E958" s="155" t="s">
        <v>19</v>
      </c>
      <c r="F958" s="156" t="s">
        <v>1726</v>
      </c>
      <c r="H958" s="155" t="s">
        <v>19</v>
      </c>
      <c r="I958" s="157"/>
      <c r="L958" s="154"/>
      <c r="M958" s="158"/>
      <c r="T958" s="159"/>
      <c r="AT958" s="155" t="s">
        <v>227</v>
      </c>
      <c r="AU958" s="155" t="s">
        <v>81</v>
      </c>
      <c r="AV958" s="13" t="s">
        <v>79</v>
      </c>
      <c r="AW958" s="13" t="s">
        <v>32</v>
      </c>
      <c r="AX958" s="13" t="s">
        <v>71</v>
      </c>
      <c r="AY958" s="155" t="s">
        <v>216</v>
      </c>
    </row>
    <row r="959" spans="2:65" s="12" customFormat="1" ht="11.25">
      <c r="B959" s="146"/>
      <c r="D959" s="147" t="s">
        <v>227</v>
      </c>
      <c r="E959" s="148" t="s">
        <v>19</v>
      </c>
      <c r="F959" s="149" t="s">
        <v>1727</v>
      </c>
      <c r="H959" s="150">
        <v>158.34899999999999</v>
      </c>
      <c r="I959" s="151"/>
      <c r="L959" s="146"/>
      <c r="M959" s="152"/>
      <c r="T959" s="153"/>
      <c r="AT959" s="148" t="s">
        <v>227</v>
      </c>
      <c r="AU959" s="148" t="s">
        <v>81</v>
      </c>
      <c r="AV959" s="12" t="s">
        <v>81</v>
      </c>
      <c r="AW959" s="12" t="s">
        <v>32</v>
      </c>
      <c r="AX959" s="12" t="s">
        <v>71</v>
      </c>
      <c r="AY959" s="148" t="s">
        <v>216</v>
      </c>
    </row>
    <row r="960" spans="2:65" s="12" customFormat="1" ht="11.25">
      <c r="B960" s="146"/>
      <c r="D960" s="147" t="s">
        <v>227</v>
      </c>
      <c r="E960" s="148" t="s">
        <v>19</v>
      </c>
      <c r="F960" s="149" t="s">
        <v>1728</v>
      </c>
      <c r="H960" s="150">
        <v>20.48</v>
      </c>
      <c r="I960" s="151"/>
      <c r="L960" s="146"/>
      <c r="M960" s="152"/>
      <c r="T960" s="153"/>
      <c r="AT960" s="148" t="s">
        <v>227</v>
      </c>
      <c r="AU960" s="148" t="s">
        <v>81</v>
      </c>
      <c r="AV960" s="12" t="s">
        <v>81</v>
      </c>
      <c r="AW960" s="12" t="s">
        <v>32</v>
      </c>
      <c r="AX960" s="12" t="s">
        <v>71</v>
      </c>
      <c r="AY960" s="148" t="s">
        <v>216</v>
      </c>
    </row>
    <row r="961" spans="2:65" s="12" customFormat="1" ht="11.25">
      <c r="B961" s="146"/>
      <c r="D961" s="147" t="s">
        <v>227</v>
      </c>
      <c r="E961" s="148" t="s">
        <v>19</v>
      </c>
      <c r="F961" s="149" t="s">
        <v>1729</v>
      </c>
      <c r="H961" s="150">
        <v>38.191000000000003</v>
      </c>
      <c r="I961" s="151"/>
      <c r="L961" s="146"/>
      <c r="M961" s="152"/>
      <c r="T961" s="153"/>
      <c r="AT961" s="148" t="s">
        <v>227</v>
      </c>
      <c r="AU961" s="148" t="s">
        <v>81</v>
      </c>
      <c r="AV961" s="12" t="s">
        <v>81</v>
      </c>
      <c r="AW961" s="12" t="s">
        <v>32</v>
      </c>
      <c r="AX961" s="12" t="s">
        <v>71</v>
      </c>
      <c r="AY961" s="148" t="s">
        <v>216</v>
      </c>
    </row>
    <row r="962" spans="2:65" s="12" customFormat="1" ht="11.25">
      <c r="B962" s="146"/>
      <c r="D962" s="147" t="s">
        <v>227</v>
      </c>
      <c r="E962" s="148" t="s">
        <v>19</v>
      </c>
      <c r="F962" s="149" t="s">
        <v>1730</v>
      </c>
      <c r="H962" s="150">
        <v>67.533000000000001</v>
      </c>
      <c r="I962" s="151"/>
      <c r="L962" s="146"/>
      <c r="M962" s="152"/>
      <c r="T962" s="153"/>
      <c r="AT962" s="148" t="s">
        <v>227</v>
      </c>
      <c r="AU962" s="148" t="s">
        <v>81</v>
      </c>
      <c r="AV962" s="12" t="s">
        <v>81</v>
      </c>
      <c r="AW962" s="12" t="s">
        <v>32</v>
      </c>
      <c r="AX962" s="12" t="s">
        <v>71</v>
      </c>
      <c r="AY962" s="148" t="s">
        <v>216</v>
      </c>
    </row>
    <row r="963" spans="2:65" s="15" customFormat="1" ht="11.25">
      <c r="B963" s="167"/>
      <c r="D963" s="147" t="s">
        <v>227</v>
      </c>
      <c r="E963" s="168" t="s">
        <v>136</v>
      </c>
      <c r="F963" s="169" t="s">
        <v>245</v>
      </c>
      <c r="H963" s="170">
        <v>284.553</v>
      </c>
      <c r="I963" s="171"/>
      <c r="L963" s="167"/>
      <c r="M963" s="172"/>
      <c r="T963" s="173"/>
      <c r="AT963" s="168" t="s">
        <v>227</v>
      </c>
      <c r="AU963" s="168" t="s">
        <v>81</v>
      </c>
      <c r="AV963" s="15" t="s">
        <v>223</v>
      </c>
      <c r="AW963" s="15" t="s">
        <v>32</v>
      </c>
      <c r="AX963" s="15" t="s">
        <v>79</v>
      </c>
      <c r="AY963" s="168" t="s">
        <v>216</v>
      </c>
    </row>
    <row r="964" spans="2:65" s="1" customFormat="1" ht="24.2" customHeight="1">
      <c r="B964" s="33"/>
      <c r="C964" s="129" t="s">
        <v>1731</v>
      </c>
      <c r="D964" s="129" t="s">
        <v>218</v>
      </c>
      <c r="E964" s="130" t="s">
        <v>1732</v>
      </c>
      <c r="F964" s="131" t="s">
        <v>1733</v>
      </c>
      <c r="G964" s="132" t="s">
        <v>368</v>
      </c>
      <c r="H964" s="133">
        <v>19</v>
      </c>
      <c r="I964" s="134"/>
      <c r="J964" s="135">
        <f>ROUND(I964*H964,2)</f>
        <v>0</v>
      </c>
      <c r="K964" s="131" t="s">
        <v>222</v>
      </c>
      <c r="L964" s="33"/>
      <c r="M964" s="136" t="s">
        <v>19</v>
      </c>
      <c r="N964" s="137" t="s">
        <v>42</v>
      </c>
      <c r="P964" s="138">
        <f>O964*H964</f>
        <v>0</v>
      </c>
      <c r="Q964" s="138">
        <v>8.7899999999999992E-3</v>
      </c>
      <c r="R964" s="138">
        <f>Q964*H964</f>
        <v>0.16700999999999999</v>
      </c>
      <c r="S964" s="138">
        <v>0</v>
      </c>
      <c r="T964" s="139">
        <f>S964*H964</f>
        <v>0</v>
      </c>
      <c r="AR964" s="140" t="s">
        <v>317</v>
      </c>
      <c r="AT964" s="140" t="s">
        <v>218</v>
      </c>
      <c r="AU964" s="140" t="s">
        <v>81</v>
      </c>
      <c r="AY964" s="18" t="s">
        <v>216</v>
      </c>
      <c r="BE964" s="141">
        <f>IF(N964="základní",J964,0)</f>
        <v>0</v>
      </c>
      <c r="BF964" s="141">
        <f>IF(N964="snížená",J964,0)</f>
        <v>0</v>
      </c>
      <c r="BG964" s="141">
        <f>IF(N964="zákl. přenesená",J964,0)</f>
        <v>0</v>
      </c>
      <c r="BH964" s="141">
        <f>IF(N964="sníž. přenesená",J964,0)</f>
        <v>0</v>
      </c>
      <c r="BI964" s="141">
        <f>IF(N964="nulová",J964,0)</f>
        <v>0</v>
      </c>
      <c r="BJ964" s="18" t="s">
        <v>79</v>
      </c>
      <c r="BK964" s="141">
        <f>ROUND(I964*H964,2)</f>
        <v>0</v>
      </c>
      <c r="BL964" s="18" t="s">
        <v>317</v>
      </c>
      <c r="BM964" s="140" t="s">
        <v>1734</v>
      </c>
    </row>
    <row r="965" spans="2:65" s="1" customFormat="1" ht="11.25">
      <c r="B965" s="33"/>
      <c r="D965" s="142" t="s">
        <v>225</v>
      </c>
      <c r="F965" s="143" t="s">
        <v>1735</v>
      </c>
      <c r="I965" s="144"/>
      <c r="L965" s="33"/>
      <c r="M965" s="145"/>
      <c r="T965" s="54"/>
      <c r="AT965" s="18" t="s">
        <v>225</v>
      </c>
      <c r="AU965" s="18" t="s">
        <v>81</v>
      </c>
    </row>
    <row r="966" spans="2:65" s="1" customFormat="1" ht="24.2" customHeight="1">
      <c r="B966" s="33"/>
      <c r="C966" s="129" t="s">
        <v>1736</v>
      </c>
      <c r="D966" s="129" t="s">
        <v>218</v>
      </c>
      <c r="E966" s="130" t="s">
        <v>1737</v>
      </c>
      <c r="F966" s="131" t="s">
        <v>1738</v>
      </c>
      <c r="G966" s="132" t="s">
        <v>368</v>
      </c>
      <c r="H966" s="133">
        <v>11</v>
      </c>
      <c r="I966" s="134"/>
      <c r="J966" s="135">
        <f>ROUND(I966*H966,2)</f>
        <v>0</v>
      </c>
      <c r="K966" s="131" t="s">
        <v>222</v>
      </c>
      <c r="L966" s="33"/>
      <c r="M966" s="136" t="s">
        <v>19</v>
      </c>
      <c r="N966" s="137" t="s">
        <v>42</v>
      </c>
      <c r="P966" s="138">
        <f>O966*H966</f>
        <v>0</v>
      </c>
      <c r="Q966" s="138">
        <v>6.4280000000000004E-2</v>
      </c>
      <c r="R966" s="138">
        <f>Q966*H966</f>
        <v>0.70708000000000004</v>
      </c>
      <c r="S966" s="138">
        <v>0</v>
      </c>
      <c r="T966" s="139">
        <f>S966*H966</f>
        <v>0</v>
      </c>
      <c r="AR966" s="140" t="s">
        <v>317</v>
      </c>
      <c r="AT966" s="140" t="s">
        <v>218</v>
      </c>
      <c r="AU966" s="140" t="s">
        <v>81</v>
      </c>
      <c r="AY966" s="18" t="s">
        <v>216</v>
      </c>
      <c r="BE966" s="141">
        <f>IF(N966="základní",J966,0)</f>
        <v>0</v>
      </c>
      <c r="BF966" s="141">
        <f>IF(N966="snížená",J966,0)</f>
        <v>0</v>
      </c>
      <c r="BG966" s="141">
        <f>IF(N966="zákl. přenesená",J966,0)</f>
        <v>0</v>
      </c>
      <c r="BH966" s="141">
        <f>IF(N966="sníž. přenesená",J966,0)</f>
        <v>0</v>
      </c>
      <c r="BI966" s="141">
        <f>IF(N966="nulová",J966,0)</f>
        <v>0</v>
      </c>
      <c r="BJ966" s="18" t="s">
        <v>79</v>
      </c>
      <c r="BK966" s="141">
        <f>ROUND(I966*H966,2)</f>
        <v>0</v>
      </c>
      <c r="BL966" s="18" t="s">
        <v>317</v>
      </c>
      <c r="BM966" s="140" t="s">
        <v>1739</v>
      </c>
    </row>
    <row r="967" spans="2:65" s="1" customFormat="1" ht="11.25">
      <c r="B967" s="33"/>
      <c r="D967" s="142" t="s">
        <v>225</v>
      </c>
      <c r="F967" s="143" t="s">
        <v>1740</v>
      </c>
      <c r="I967" s="144"/>
      <c r="L967" s="33"/>
      <c r="M967" s="145"/>
      <c r="T967" s="54"/>
      <c r="AT967" s="18" t="s">
        <v>225</v>
      </c>
      <c r="AU967" s="18" t="s">
        <v>81</v>
      </c>
    </row>
    <row r="968" spans="2:65" s="1" customFormat="1" ht="24.2" customHeight="1">
      <c r="B968" s="33"/>
      <c r="C968" s="129" t="s">
        <v>1741</v>
      </c>
      <c r="D968" s="129" t="s">
        <v>218</v>
      </c>
      <c r="E968" s="130" t="s">
        <v>1742</v>
      </c>
      <c r="F968" s="131" t="s">
        <v>1743</v>
      </c>
      <c r="G968" s="132" t="s">
        <v>221</v>
      </c>
      <c r="H968" s="133">
        <v>105.724</v>
      </c>
      <c r="I968" s="134"/>
      <c r="J968" s="135">
        <f>ROUND(I968*H968,2)</f>
        <v>0</v>
      </c>
      <c r="K968" s="131" t="s">
        <v>222</v>
      </c>
      <c r="L968" s="33"/>
      <c r="M968" s="136" t="s">
        <v>19</v>
      </c>
      <c r="N968" s="137" t="s">
        <v>42</v>
      </c>
      <c r="P968" s="138">
        <f>O968*H968</f>
        <v>0</v>
      </c>
      <c r="Q968" s="138">
        <v>0</v>
      </c>
      <c r="R968" s="138">
        <f>Q968*H968</f>
        <v>0</v>
      </c>
      <c r="S968" s="138">
        <v>0</v>
      </c>
      <c r="T968" s="139">
        <f>S968*H968</f>
        <v>0</v>
      </c>
      <c r="AR968" s="140" t="s">
        <v>317</v>
      </c>
      <c r="AT968" s="140" t="s">
        <v>218</v>
      </c>
      <c r="AU968" s="140" t="s">
        <v>81</v>
      </c>
      <c r="AY968" s="18" t="s">
        <v>216</v>
      </c>
      <c r="BE968" s="141">
        <f>IF(N968="základní",J968,0)</f>
        <v>0</v>
      </c>
      <c r="BF968" s="141">
        <f>IF(N968="snížená",J968,0)</f>
        <v>0</v>
      </c>
      <c r="BG968" s="141">
        <f>IF(N968="zákl. přenesená",J968,0)</f>
        <v>0</v>
      </c>
      <c r="BH968" s="141">
        <f>IF(N968="sníž. přenesená",J968,0)</f>
        <v>0</v>
      </c>
      <c r="BI968" s="141">
        <f>IF(N968="nulová",J968,0)</f>
        <v>0</v>
      </c>
      <c r="BJ968" s="18" t="s">
        <v>79</v>
      </c>
      <c r="BK968" s="141">
        <f>ROUND(I968*H968,2)</f>
        <v>0</v>
      </c>
      <c r="BL968" s="18" t="s">
        <v>317</v>
      </c>
      <c r="BM968" s="140" t="s">
        <v>1744</v>
      </c>
    </row>
    <row r="969" spans="2:65" s="1" customFormat="1" ht="11.25">
      <c r="B969" s="33"/>
      <c r="D969" s="142" t="s">
        <v>225</v>
      </c>
      <c r="F969" s="143" t="s">
        <v>1745</v>
      </c>
      <c r="I969" s="144"/>
      <c r="L969" s="33"/>
      <c r="M969" s="145"/>
      <c r="T969" s="54"/>
      <c r="AT969" s="18" t="s">
        <v>225</v>
      </c>
      <c r="AU969" s="18" t="s">
        <v>81</v>
      </c>
    </row>
    <row r="970" spans="2:65" s="12" customFormat="1" ht="11.25">
      <c r="B970" s="146"/>
      <c r="D970" s="147" t="s">
        <v>227</v>
      </c>
      <c r="E970" s="148" t="s">
        <v>19</v>
      </c>
      <c r="F970" s="149" t="s">
        <v>1729</v>
      </c>
      <c r="H970" s="150">
        <v>38.191000000000003</v>
      </c>
      <c r="I970" s="151"/>
      <c r="L970" s="146"/>
      <c r="M970" s="152"/>
      <c r="T970" s="153"/>
      <c r="AT970" s="148" t="s">
        <v>227</v>
      </c>
      <c r="AU970" s="148" t="s">
        <v>81</v>
      </c>
      <c r="AV970" s="12" t="s">
        <v>81</v>
      </c>
      <c r="AW970" s="12" t="s">
        <v>32</v>
      </c>
      <c r="AX970" s="12" t="s">
        <v>71</v>
      </c>
      <c r="AY970" s="148" t="s">
        <v>216</v>
      </c>
    </row>
    <row r="971" spans="2:65" s="12" customFormat="1" ht="11.25">
      <c r="B971" s="146"/>
      <c r="D971" s="147" t="s">
        <v>227</v>
      </c>
      <c r="E971" s="148" t="s">
        <v>19</v>
      </c>
      <c r="F971" s="149" t="s">
        <v>1730</v>
      </c>
      <c r="H971" s="150">
        <v>67.533000000000001</v>
      </c>
      <c r="I971" s="151"/>
      <c r="L971" s="146"/>
      <c r="M971" s="152"/>
      <c r="T971" s="153"/>
      <c r="AT971" s="148" t="s">
        <v>227</v>
      </c>
      <c r="AU971" s="148" t="s">
        <v>81</v>
      </c>
      <c r="AV971" s="12" t="s">
        <v>81</v>
      </c>
      <c r="AW971" s="12" t="s">
        <v>32</v>
      </c>
      <c r="AX971" s="12" t="s">
        <v>71</v>
      </c>
      <c r="AY971" s="148" t="s">
        <v>216</v>
      </c>
    </row>
    <row r="972" spans="2:65" s="15" customFormat="1" ht="11.25">
      <c r="B972" s="167"/>
      <c r="D972" s="147" t="s">
        <v>227</v>
      </c>
      <c r="E972" s="168" t="s">
        <v>19</v>
      </c>
      <c r="F972" s="169" t="s">
        <v>245</v>
      </c>
      <c r="H972" s="170">
        <v>105.724</v>
      </c>
      <c r="I972" s="171"/>
      <c r="L972" s="167"/>
      <c r="M972" s="172"/>
      <c r="T972" s="173"/>
      <c r="AT972" s="168" t="s">
        <v>227</v>
      </c>
      <c r="AU972" s="168" t="s">
        <v>81</v>
      </c>
      <c r="AV972" s="15" t="s">
        <v>223</v>
      </c>
      <c r="AW972" s="15" t="s">
        <v>32</v>
      </c>
      <c r="AX972" s="15" t="s">
        <v>79</v>
      </c>
      <c r="AY972" s="168" t="s">
        <v>216</v>
      </c>
    </row>
    <row r="973" spans="2:65" s="1" customFormat="1" ht="24.2" customHeight="1">
      <c r="B973" s="33"/>
      <c r="C973" s="129" t="s">
        <v>1746</v>
      </c>
      <c r="D973" s="129" t="s">
        <v>218</v>
      </c>
      <c r="E973" s="130" t="s">
        <v>1747</v>
      </c>
      <c r="F973" s="131" t="s">
        <v>1748</v>
      </c>
      <c r="G973" s="132" t="s">
        <v>221</v>
      </c>
      <c r="H973" s="133">
        <v>158.34899999999999</v>
      </c>
      <c r="I973" s="134"/>
      <c r="J973" s="135">
        <f>ROUND(I973*H973,2)</f>
        <v>0</v>
      </c>
      <c r="K973" s="131" t="s">
        <v>222</v>
      </c>
      <c r="L973" s="33"/>
      <c r="M973" s="136" t="s">
        <v>19</v>
      </c>
      <c r="N973" s="137" t="s">
        <v>42</v>
      </c>
      <c r="P973" s="138">
        <f>O973*H973</f>
        <v>0</v>
      </c>
      <c r="Q973" s="138">
        <v>2.5999999999999998E-4</v>
      </c>
      <c r="R973" s="138">
        <f>Q973*H973</f>
        <v>4.117073999999999E-2</v>
      </c>
      <c r="S973" s="138">
        <v>0</v>
      </c>
      <c r="T973" s="139">
        <f>S973*H973</f>
        <v>0</v>
      </c>
      <c r="AR973" s="140" t="s">
        <v>317</v>
      </c>
      <c r="AT973" s="140" t="s">
        <v>218</v>
      </c>
      <c r="AU973" s="140" t="s">
        <v>81</v>
      </c>
      <c r="AY973" s="18" t="s">
        <v>216</v>
      </c>
      <c r="BE973" s="141">
        <f>IF(N973="základní",J973,0)</f>
        <v>0</v>
      </c>
      <c r="BF973" s="141">
        <f>IF(N973="snížená",J973,0)</f>
        <v>0</v>
      </c>
      <c r="BG973" s="141">
        <f>IF(N973="zákl. přenesená",J973,0)</f>
        <v>0</v>
      </c>
      <c r="BH973" s="141">
        <f>IF(N973="sníž. přenesená",J973,0)</f>
        <v>0</v>
      </c>
      <c r="BI973" s="141">
        <f>IF(N973="nulová",J973,0)</f>
        <v>0</v>
      </c>
      <c r="BJ973" s="18" t="s">
        <v>79</v>
      </c>
      <c r="BK973" s="141">
        <f>ROUND(I973*H973,2)</f>
        <v>0</v>
      </c>
      <c r="BL973" s="18" t="s">
        <v>317</v>
      </c>
      <c r="BM973" s="140" t="s">
        <v>1749</v>
      </c>
    </row>
    <row r="974" spans="2:65" s="1" customFormat="1" ht="11.25">
      <c r="B974" s="33"/>
      <c r="D974" s="142" t="s">
        <v>225</v>
      </c>
      <c r="F974" s="143" t="s">
        <v>1750</v>
      </c>
      <c r="I974" s="144"/>
      <c r="L974" s="33"/>
      <c r="M974" s="145"/>
      <c r="T974" s="54"/>
      <c r="AT974" s="18" t="s">
        <v>225</v>
      </c>
      <c r="AU974" s="18" t="s">
        <v>81</v>
      </c>
    </row>
    <row r="975" spans="2:65" s="12" customFormat="1" ht="11.25">
      <c r="B975" s="146"/>
      <c r="D975" s="147" t="s">
        <v>227</v>
      </c>
      <c r="E975" s="148" t="s">
        <v>19</v>
      </c>
      <c r="F975" s="149" t="s">
        <v>1727</v>
      </c>
      <c r="H975" s="150">
        <v>158.34899999999999</v>
      </c>
      <c r="I975" s="151"/>
      <c r="L975" s="146"/>
      <c r="M975" s="152"/>
      <c r="T975" s="153"/>
      <c r="AT975" s="148" t="s">
        <v>227</v>
      </c>
      <c r="AU975" s="148" t="s">
        <v>81</v>
      </c>
      <c r="AV975" s="12" t="s">
        <v>81</v>
      </c>
      <c r="AW975" s="12" t="s">
        <v>32</v>
      </c>
      <c r="AX975" s="12" t="s">
        <v>79</v>
      </c>
      <c r="AY975" s="148" t="s">
        <v>216</v>
      </c>
    </row>
    <row r="976" spans="2:65" s="1" customFormat="1" ht="21.75" customHeight="1">
      <c r="B976" s="33"/>
      <c r="C976" s="129" t="s">
        <v>1751</v>
      </c>
      <c r="D976" s="129" t="s">
        <v>218</v>
      </c>
      <c r="E976" s="130" t="s">
        <v>1752</v>
      </c>
      <c r="F976" s="131" t="s">
        <v>1753</v>
      </c>
      <c r="G976" s="132" t="s">
        <v>221</v>
      </c>
      <c r="H976" s="133">
        <v>20.48</v>
      </c>
      <c r="I976" s="134"/>
      <c r="J976" s="135">
        <f>ROUND(I976*H976,2)</f>
        <v>0</v>
      </c>
      <c r="K976" s="131" t="s">
        <v>222</v>
      </c>
      <c r="L976" s="33"/>
      <c r="M976" s="136" t="s">
        <v>19</v>
      </c>
      <c r="N976" s="137" t="s">
        <v>42</v>
      </c>
      <c r="P976" s="138">
        <f>O976*H976</f>
        <v>0</v>
      </c>
      <c r="Q976" s="138">
        <v>7.7999999999999999E-4</v>
      </c>
      <c r="R976" s="138">
        <f>Q976*H976</f>
        <v>1.59744E-2</v>
      </c>
      <c r="S976" s="138">
        <v>0</v>
      </c>
      <c r="T976" s="139">
        <f>S976*H976</f>
        <v>0</v>
      </c>
      <c r="AR976" s="140" t="s">
        <v>317</v>
      </c>
      <c r="AT976" s="140" t="s">
        <v>218</v>
      </c>
      <c r="AU976" s="140" t="s">
        <v>81</v>
      </c>
      <c r="AY976" s="18" t="s">
        <v>216</v>
      </c>
      <c r="BE976" s="141">
        <f>IF(N976="základní",J976,0)</f>
        <v>0</v>
      </c>
      <c r="BF976" s="141">
        <f>IF(N976="snížená",J976,0)</f>
        <v>0</v>
      </c>
      <c r="BG976" s="141">
        <f>IF(N976="zákl. přenesená",J976,0)</f>
        <v>0</v>
      </c>
      <c r="BH976" s="141">
        <f>IF(N976="sníž. přenesená",J976,0)</f>
        <v>0</v>
      </c>
      <c r="BI976" s="141">
        <f>IF(N976="nulová",J976,0)</f>
        <v>0</v>
      </c>
      <c r="BJ976" s="18" t="s">
        <v>79</v>
      </c>
      <c r="BK976" s="141">
        <f>ROUND(I976*H976,2)</f>
        <v>0</v>
      </c>
      <c r="BL976" s="18" t="s">
        <v>317</v>
      </c>
      <c r="BM976" s="140" t="s">
        <v>1754</v>
      </c>
    </row>
    <row r="977" spans="2:65" s="1" customFormat="1" ht="11.25">
      <c r="B977" s="33"/>
      <c r="D977" s="142" t="s">
        <v>225</v>
      </c>
      <c r="F977" s="143" t="s">
        <v>1755</v>
      </c>
      <c r="I977" s="144"/>
      <c r="L977" s="33"/>
      <c r="M977" s="145"/>
      <c r="T977" s="54"/>
      <c r="AT977" s="18" t="s">
        <v>225</v>
      </c>
      <c r="AU977" s="18" t="s">
        <v>81</v>
      </c>
    </row>
    <row r="978" spans="2:65" s="12" customFormat="1" ht="11.25">
      <c r="B978" s="146"/>
      <c r="D978" s="147" t="s">
        <v>227</v>
      </c>
      <c r="E978" s="148" t="s">
        <v>19</v>
      </c>
      <c r="F978" s="149" t="s">
        <v>1728</v>
      </c>
      <c r="H978" s="150">
        <v>20.48</v>
      </c>
      <c r="I978" s="151"/>
      <c r="L978" s="146"/>
      <c r="M978" s="152"/>
      <c r="T978" s="153"/>
      <c r="AT978" s="148" t="s">
        <v>227</v>
      </c>
      <c r="AU978" s="148" t="s">
        <v>81</v>
      </c>
      <c r="AV978" s="12" t="s">
        <v>81</v>
      </c>
      <c r="AW978" s="12" t="s">
        <v>32</v>
      </c>
      <c r="AX978" s="12" t="s">
        <v>79</v>
      </c>
      <c r="AY978" s="148" t="s">
        <v>216</v>
      </c>
    </row>
    <row r="979" spans="2:65" s="1" customFormat="1" ht="24.2" customHeight="1">
      <c r="B979" s="33"/>
      <c r="C979" s="129" t="s">
        <v>1756</v>
      </c>
      <c r="D979" s="129" t="s">
        <v>218</v>
      </c>
      <c r="E979" s="130" t="s">
        <v>1757</v>
      </c>
      <c r="F979" s="131" t="s">
        <v>1758</v>
      </c>
      <c r="G979" s="132" t="s">
        <v>357</v>
      </c>
      <c r="H979" s="133">
        <v>1</v>
      </c>
      <c r="I979" s="134"/>
      <c r="J979" s="135">
        <f>ROUND(I979*H979,2)</f>
        <v>0</v>
      </c>
      <c r="K979" s="131" t="s">
        <v>19</v>
      </c>
      <c r="L979" s="33"/>
      <c r="M979" s="136" t="s">
        <v>19</v>
      </c>
      <c r="N979" s="137" t="s">
        <v>42</v>
      </c>
      <c r="P979" s="138">
        <f>O979*H979</f>
        <v>0</v>
      </c>
      <c r="Q979" s="138">
        <v>0</v>
      </c>
      <c r="R979" s="138">
        <f>Q979*H979</f>
        <v>0</v>
      </c>
      <c r="S979" s="138">
        <v>0</v>
      </c>
      <c r="T979" s="139">
        <f>S979*H979</f>
        <v>0</v>
      </c>
      <c r="AR979" s="140" t="s">
        <v>317</v>
      </c>
      <c r="AT979" s="140" t="s">
        <v>218</v>
      </c>
      <c r="AU979" s="140" t="s">
        <v>81</v>
      </c>
      <c r="AY979" s="18" t="s">
        <v>216</v>
      </c>
      <c r="BE979" s="141">
        <f>IF(N979="základní",J979,0)</f>
        <v>0</v>
      </c>
      <c r="BF979" s="141">
        <f>IF(N979="snížená",J979,0)</f>
        <v>0</v>
      </c>
      <c r="BG979" s="141">
        <f>IF(N979="zákl. přenesená",J979,0)</f>
        <v>0</v>
      </c>
      <c r="BH979" s="141">
        <f>IF(N979="sníž. přenesená",J979,0)</f>
        <v>0</v>
      </c>
      <c r="BI979" s="141">
        <f>IF(N979="nulová",J979,0)</f>
        <v>0</v>
      </c>
      <c r="BJ979" s="18" t="s">
        <v>79</v>
      </c>
      <c r="BK979" s="141">
        <f>ROUND(I979*H979,2)</f>
        <v>0</v>
      </c>
      <c r="BL979" s="18" t="s">
        <v>317</v>
      </c>
      <c r="BM979" s="140" t="s">
        <v>1759</v>
      </c>
    </row>
    <row r="980" spans="2:65" s="1" customFormat="1" ht="33" customHeight="1">
      <c r="B980" s="33"/>
      <c r="C980" s="129" t="s">
        <v>1760</v>
      </c>
      <c r="D980" s="129" t="s">
        <v>218</v>
      </c>
      <c r="E980" s="130" t="s">
        <v>1761</v>
      </c>
      <c r="F980" s="131" t="s">
        <v>1762</v>
      </c>
      <c r="G980" s="132" t="s">
        <v>221</v>
      </c>
      <c r="H980" s="133">
        <v>284.553</v>
      </c>
      <c r="I980" s="134"/>
      <c r="J980" s="135">
        <f>ROUND(I980*H980,2)</f>
        <v>0</v>
      </c>
      <c r="K980" s="131" t="s">
        <v>222</v>
      </c>
      <c r="L980" s="33"/>
      <c r="M980" s="136" t="s">
        <v>19</v>
      </c>
      <c r="N980" s="137" t="s">
        <v>42</v>
      </c>
      <c r="P980" s="138">
        <f>O980*H980</f>
        <v>0</v>
      </c>
      <c r="Q980" s="138">
        <v>0</v>
      </c>
      <c r="R980" s="138">
        <f>Q980*H980</f>
        <v>0</v>
      </c>
      <c r="S980" s="138">
        <v>0</v>
      </c>
      <c r="T980" s="139">
        <f>S980*H980</f>
        <v>0</v>
      </c>
      <c r="AR980" s="140" t="s">
        <v>317</v>
      </c>
      <c r="AT980" s="140" t="s">
        <v>218</v>
      </c>
      <c r="AU980" s="140" t="s">
        <v>81</v>
      </c>
      <c r="AY980" s="18" t="s">
        <v>216</v>
      </c>
      <c r="BE980" s="141">
        <f>IF(N980="základní",J980,0)</f>
        <v>0</v>
      </c>
      <c r="BF980" s="141">
        <f>IF(N980="snížená",J980,0)</f>
        <v>0</v>
      </c>
      <c r="BG980" s="141">
        <f>IF(N980="zákl. přenesená",J980,0)</f>
        <v>0</v>
      </c>
      <c r="BH980" s="141">
        <f>IF(N980="sníž. přenesená",J980,0)</f>
        <v>0</v>
      </c>
      <c r="BI980" s="141">
        <f>IF(N980="nulová",J980,0)</f>
        <v>0</v>
      </c>
      <c r="BJ980" s="18" t="s">
        <v>79</v>
      </c>
      <c r="BK980" s="141">
        <f>ROUND(I980*H980,2)</f>
        <v>0</v>
      </c>
      <c r="BL980" s="18" t="s">
        <v>317</v>
      </c>
      <c r="BM980" s="140" t="s">
        <v>1763</v>
      </c>
    </row>
    <row r="981" spans="2:65" s="1" customFormat="1" ht="11.25">
      <c r="B981" s="33"/>
      <c r="D981" s="142" t="s">
        <v>225</v>
      </c>
      <c r="F981" s="143" t="s">
        <v>1764</v>
      </c>
      <c r="I981" s="144"/>
      <c r="L981" s="33"/>
      <c r="M981" s="145"/>
      <c r="T981" s="54"/>
      <c r="AT981" s="18" t="s">
        <v>225</v>
      </c>
      <c r="AU981" s="18" t="s">
        <v>81</v>
      </c>
    </row>
    <row r="982" spans="2:65" s="12" customFormat="1" ht="11.25">
      <c r="B982" s="146"/>
      <c r="D982" s="147" t="s">
        <v>227</v>
      </c>
      <c r="E982" s="148" t="s">
        <v>19</v>
      </c>
      <c r="F982" s="149" t="s">
        <v>136</v>
      </c>
      <c r="H982" s="150">
        <v>284.553</v>
      </c>
      <c r="I982" s="151"/>
      <c r="L982" s="146"/>
      <c r="M982" s="152"/>
      <c r="T982" s="153"/>
      <c r="AT982" s="148" t="s">
        <v>227</v>
      </c>
      <c r="AU982" s="148" t="s">
        <v>81</v>
      </c>
      <c r="AV982" s="12" t="s">
        <v>81</v>
      </c>
      <c r="AW982" s="12" t="s">
        <v>32</v>
      </c>
      <c r="AX982" s="12" t="s">
        <v>79</v>
      </c>
      <c r="AY982" s="148" t="s">
        <v>216</v>
      </c>
    </row>
    <row r="983" spans="2:65" s="1" customFormat="1" ht="37.9" customHeight="1">
      <c r="B983" s="33"/>
      <c r="C983" s="174" t="s">
        <v>1765</v>
      </c>
      <c r="D983" s="174" t="s">
        <v>341</v>
      </c>
      <c r="E983" s="175" t="s">
        <v>1766</v>
      </c>
      <c r="F983" s="176" t="s">
        <v>1767</v>
      </c>
      <c r="G983" s="177" t="s">
        <v>221</v>
      </c>
      <c r="H983" s="178">
        <v>331.50400000000002</v>
      </c>
      <c r="I983" s="179"/>
      <c r="J983" s="180">
        <f>ROUND(I983*H983,2)</f>
        <v>0</v>
      </c>
      <c r="K983" s="176" t="s">
        <v>222</v>
      </c>
      <c r="L983" s="181"/>
      <c r="M983" s="182" t="s">
        <v>19</v>
      </c>
      <c r="N983" s="183" t="s">
        <v>42</v>
      </c>
      <c r="P983" s="138">
        <f>O983*H983</f>
        <v>0</v>
      </c>
      <c r="Q983" s="138">
        <v>1.3999999999999999E-4</v>
      </c>
      <c r="R983" s="138">
        <f>Q983*H983</f>
        <v>4.6410559999999997E-2</v>
      </c>
      <c r="S983" s="138">
        <v>0</v>
      </c>
      <c r="T983" s="139">
        <f>S983*H983</f>
        <v>0</v>
      </c>
      <c r="AR983" s="140" t="s">
        <v>409</v>
      </c>
      <c r="AT983" s="140" t="s">
        <v>341</v>
      </c>
      <c r="AU983" s="140" t="s">
        <v>81</v>
      </c>
      <c r="AY983" s="18" t="s">
        <v>216</v>
      </c>
      <c r="BE983" s="141">
        <f>IF(N983="základní",J983,0)</f>
        <v>0</v>
      </c>
      <c r="BF983" s="141">
        <f>IF(N983="snížená",J983,0)</f>
        <v>0</v>
      </c>
      <c r="BG983" s="141">
        <f>IF(N983="zákl. přenesená",J983,0)</f>
        <v>0</v>
      </c>
      <c r="BH983" s="141">
        <f>IF(N983="sníž. přenesená",J983,0)</f>
        <v>0</v>
      </c>
      <c r="BI983" s="141">
        <f>IF(N983="nulová",J983,0)</f>
        <v>0</v>
      </c>
      <c r="BJ983" s="18" t="s">
        <v>79</v>
      </c>
      <c r="BK983" s="141">
        <f>ROUND(I983*H983,2)</f>
        <v>0</v>
      </c>
      <c r="BL983" s="18" t="s">
        <v>317</v>
      </c>
      <c r="BM983" s="140" t="s">
        <v>1768</v>
      </c>
    </row>
    <row r="984" spans="2:65" s="12" customFormat="1" ht="11.25">
      <c r="B984" s="146"/>
      <c r="D984" s="147" t="s">
        <v>227</v>
      </c>
      <c r="E984" s="148" t="s">
        <v>19</v>
      </c>
      <c r="F984" s="149" t="s">
        <v>1769</v>
      </c>
      <c r="H984" s="150">
        <v>331.50400000000002</v>
      </c>
      <c r="I984" s="151"/>
      <c r="L984" s="146"/>
      <c r="M984" s="152"/>
      <c r="T984" s="153"/>
      <c r="AT984" s="148" t="s">
        <v>227</v>
      </c>
      <c r="AU984" s="148" t="s">
        <v>81</v>
      </c>
      <c r="AV984" s="12" t="s">
        <v>81</v>
      </c>
      <c r="AW984" s="12" t="s">
        <v>32</v>
      </c>
      <c r="AX984" s="12" t="s">
        <v>79</v>
      </c>
      <c r="AY984" s="148" t="s">
        <v>216</v>
      </c>
    </row>
    <row r="985" spans="2:65" s="1" customFormat="1" ht="24.2" customHeight="1">
      <c r="B985" s="33"/>
      <c r="C985" s="129" t="s">
        <v>1770</v>
      </c>
      <c r="D985" s="129" t="s">
        <v>218</v>
      </c>
      <c r="E985" s="130" t="s">
        <v>1771</v>
      </c>
      <c r="F985" s="131" t="s">
        <v>1772</v>
      </c>
      <c r="G985" s="132" t="s">
        <v>221</v>
      </c>
      <c r="H985" s="133">
        <v>110</v>
      </c>
      <c r="I985" s="134"/>
      <c r="J985" s="135">
        <f>ROUND(I985*H985,2)</f>
        <v>0</v>
      </c>
      <c r="K985" s="131" t="s">
        <v>19</v>
      </c>
      <c r="L985" s="33"/>
      <c r="M985" s="136" t="s">
        <v>19</v>
      </c>
      <c r="N985" s="137" t="s">
        <v>42</v>
      </c>
      <c r="P985" s="138">
        <f>O985*H985</f>
        <v>0</v>
      </c>
      <c r="Q985" s="138">
        <v>1.3999999999999999E-4</v>
      </c>
      <c r="R985" s="138">
        <f>Q985*H985</f>
        <v>1.5399999999999999E-2</v>
      </c>
      <c r="S985" s="138">
        <v>0</v>
      </c>
      <c r="T985" s="139">
        <f>S985*H985</f>
        <v>0</v>
      </c>
      <c r="AR985" s="140" t="s">
        <v>317</v>
      </c>
      <c r="AT985" s="140" t="s">
        <v>218</v>
      </c>
      <c r="AU985" s="140" t="s">
        <v>81</v>
      </c>
      <c r="AY985" s="18" t="s">
        <v>216</v>
      </c>
      <c r="BE985" s="141">
        <f>IF(N985="základní",J985,0)</f>
        <v>0</v>
      </c>
      <c r="BF985" s="141">
        <f>IF(N985="snížená",J985,0)</f>
        <v>0</v>
      </c>
      <c r="BG985" s="141">
        <f>IF(N985="zákl. přenesená",J985,0)</f>
        <v>0</v>
      </c>
      <c r="BH985" s="141">
        <f>IF(N985="sníž. přenesená",J985,0)</f>
        <v>0</v>
      </c>
      <c r="BI985" s="141">
        <f>IF(N985="nulová",J985,0)</f>
        <v>0</v>
      </c>
      <c r="BJ985" s="18" t="s">
        <v>79</v>
      </c>
      <c r="BK985" s="141">
        <f>ROUND(I985*H985,2)</f>
        <v>0</v>
      </c>
      <c r="BL985" s="18" t="s">
        <v>317</v>
      </c>
      <c r="BM985" s="140" t="s">
        <v>1773</v>
      </c>
    </row>
    <row r="986" spans="2:65" s="12" customFormat="1" ht="11.25">
      <c r="B986" s="146"/>
      <c r="D986" s="147" t="s">
        <v>227</v>
      </c>
      <c r="E986" s="148" t="s">
        <v>19</v>
      </c>
      <c r="F986" s="149" t="s">
        <v>861</v>
      </c>
      <c r="H986" s="150">
        <v>110</v>
      </c>
      <c r="I986" s="151"/>
      <c r="L986" s="146"/>
      <c r="M986" s="152"/>
      <c r="T986" s="153"/>
      <c r="AT986" s="148" t="s">
        <v>227</v>
      </c>
      <c r="AU986" s="148" t="s">
        <v>81</v>
      </c>
      <c r="AV986" s="12" t="s">
        <v>81</v>
      </c>
      <c r="AW986" s="12" t="s">
        <v>32</v>
      </c>
      <c r="AX986" s="12" t="s">
        <v>79</v>
      </c>
      <c r="AY986" s="148" t="s">
        <v>216</v>
      </c>
    </row>
    <row r="987" spans="2:65" s="1" customFormat="1" ht="16.5" customHeight="1">
      <c r="B987" s="33"/>
      <c r="C987" s="129" t="s">
        <v>1774</v>
      </c>
      <c r="D987" s="129" t="s">
        <v>218</v>
      </c>
      <c r="E987" s="130" t="s">
        <v>1775</v>
      </c>
      <c r="F987" s="131" t="s">
        <v>1776</v>
      </c>
      <c r="G987" s="132" t="s">
        <v>357</v>
      </c>
      <c r="H987" s="133">
        <v>4</v>
      </c>
      <c r="I987" s="134"/>
      <c r="J987" s="135">
        <f>ROUND(I987*H987,2)</f>
        <v>0</v>
      </c>
      <c r="K987" s="131" t="s">
        <v>222</v>
      </c>
      <c r="L987" s="33"/>
      <c r="M987" s="136" t="s">
        <v>19</v>
      </c>
      <c r="N987" s="137" t="s">
        <v>42</v>
      </c>
      <c r="P987" s="138">
        <f>O987*H987</f>
        <v>0</v>
      </c>
      <c r="Q987" s="138">
        <v>0</v>
      </c>
      <c r="R987" s="138">
        <f>Q987*H987</f>
        <v>0</v>
      </c>
      <c r="S987" s="138">
        <v>1.6500000000000001E-2</v>
      </c>
      <c r="T987" s="139">
        <f>S987*H987</f>
        <v>6.6000000000000003E-2</v>
      </c>
      <c r="AR987" s="140" t="s">
        <v>317</v>
      </c>
      <c r="AT987" s="140" t="s">
        <v>218</v>
      </c>
      <c r="AU987" s="140" t="s">
        <v>81</v>
      </c>
      <c r="AY987" s="18" t="s">
        <v>216</v>
      </c>
      <c r="BE987" s="141">
        <f>IF(N987="základní",J987,0)</f>
        <v>0</v>
      </c>
      <c r="BF987" s="141">
        <f>IF(N987="snížená",J987,0)</f>
        <v>0</v>
      </c>
      <c r="BG987" s="141">
        <f>IF(N987="zákl. přenesená",J987,0)</f>
        <v>0</v>
      </c>
      <c r="BH987" s="141">
        <f>IF(N987="sníž. přenesená",J987,0)</f>
        <v>0</v>
      </c>
      <c r="BI987" s="141">
        <f>IF(N987="nulová",J987,0)</f>
        <v>0</v>
      </c>
      <c r="BJ987" s="18" t="s">
        <v>79</v>
      </c>
      <c r="BK987" s="141">
        <f>ROUND(I987*H987,2)</f>
        <v>0</v>
      </c>
      <c r="BL987" s="18" t="s">
        <v>317</v>
      </c>
      <c r="BM987" s="140" t="s">
        <v>1777</v>
      </c>
    </row>
    <row r="988" spans="2:65" s="1" customFormat="1" ht="11.25">
      <c r="B988" s="33"/>
      <c r="D988" s="142" t="s">
        <v>225</v>
      </c>
      <c r="F988" s="143" t="s">
        <v>1778</v>
      </c>
      <c r="I988" s="144"/>
      <c r="L988" s="33"/>
      <c r="M988" s="145"/>
      <c r="T988" s="54"/>
      <c r="AT988" s="18" t="s">
        <v>225</v>
      </c>
      <c r="AU988" s="18" t="s">
        <v>81</v>
      </c>
    </row>
    <row r="989" spans="2:65" s="1" customFormat="1" ht="24.2" customHeight="1">
      <c r="B989" s="33"/>
      <c r="C989" s="129" t="s">
        <v>1779</v>
      </c>
      <c r="D989" s="129" t="s">
        <v>218</v>
      </c>
      <c r="E989" s="130" t="s">
        <v>1780</v>
      </c>
      <c r="F989" s="131" t="s">
        <v>1781</v>
      </c>
      <c r="G989" s="132" t="s">
        <v>368</v>
      </c>
      <c r="H989" s="133">
        <v>61.468000000000004</v>
      </c>
      <c r="I989" s="134"/>
      <c r="J989" s="135">
        <f>ROUND(I989*H989,2)</f>
        <v>0</v>
      </c>
      <c r="K989" s="131" t="s">
        <v>222</v>
      </c>
      <c r="L989" s="33"/>
      <c r="M989" s="136" t="s">
        <v>19</v>
      </c>
      <c r="N989" s="137" t="s">
        <v>42</v>
      </c>
      <c r="P989" s="138">
        <f>O989*H989</f>
        <v>0</v>
      </c>
      <c r="Q989" s="138">
        <v>0</v>
      </c>
      <c r="R989" s="138">
        <f>Q989*H989</f>
        <v>0</v>
      </c>
      <c r="S989" s="138">
        <v>1.065E-2</v>
      </c>
      <c r="T989" s="139">
        <f>S989*H989</f>
        <v>0.65463420000000005</v>
      </c>
      <c r="AR989" s="140" t="s">
        <v>317</v>
      </c>
      <c r="AT989" s="140" t="s">
        <v>218</v>
      </c>
      <c r="AU989" s="140" t="s">
        <v>81</v>
      </c>
      <c r="AY989" s="18" t="s">
        <v>216</v>
      </c>
      <c r="BE989" s="141">
        <f>IF(N989="základní",J989,0)</f>
        <v>0</v>
      </c>
      <c r="BF989" s="141">
        <f>IF(N989="snížená",J989,0)</f>
        <v>0</v>
      </c>
      <c r="BG989" s="141">
        <f>IF(N989="zákl. přenesená",J989,0)</f>
        <v>0</v>
      </c>
      <c r="BH989" s="141">
        <f>IF(N989="sníž. přenesená",J989,0)</f>
        <v>0</v>
      </c>
      <c r="BI989" s="141">
        <f>IF(N989="nulová",J989,0)</f>
        <v>0</v>
      </c>
      <c r="BJ989" s="18" t="s">
        <v>79</v>
      </c>
      <c r="BK989" s="141">
        <f>ROUND(I989*H989,2)</f>
        <v>0</v>
      </c>
      <c r="BL989" s="18" t="s">
        <v>317</v>
      </c>
      <c r="BM989" s="140" t="s">
        <v>1782</v>
      </c>
    </row>
    <row r="990" spans="2:65" s="1" customFormat="1" ht="11.25">
      <c r="B990" s="33"/>
      <c r="D990" s="142" t="s">
        <v>225</v>
      </c>
      <c r="F990" s="143" t="s">
        <v>1783</v>
      </c>
      <c r="I990" s="144"/>
      <c r="L990" s="33"/>
      <c r="M990" s="145"/>
      <c r="T990" s="54"/>
      <c r="AT990" s="18" t="s">
        <v>225</v>
      </c>
      <c r="AU990" s="18" t="s">
        <v>81</v>
      </c>
    </row>
    <row r="991" spans="2:65" s="12" customFormat="1" ht="11.25">
      <c r="B991" s="146"/>
      <c r="D991" s="147" t="s">
        <v>227</v>
      </c>
      <c r="E991" s="148" t="s">
        <v>19</v>
      </c>
      <c r="F991" s="149" t="s">
        <v>1784</v>
      </c>
      <c r="H991" s="150">
        <v>19.099</v>
      </c>
      <c r="I991" s="151"/>
      <c r="L991" s="146"/>
      <c r="M991" s="152"/>
      <c r="T991" s="153"/>
      <c r="AT991" s="148" t="s">
        <v>227</v>
      </c>
      <c r="AU991" s="148" t="s">
        <v>81</v>
      </c>
      <c r="AV991" s="12" t="s">
        <v>81</v>
      </c>
      <c r="AW991" s="12" t="s">
        <v>32</v>
      </c>
      <c r="AX991" s="12" t="s">
        <v>71</v>
      </c>
      <c r="AY991" s="148" t="s">
        <v>216</v>
      </c>
    </row>
    <row r="992" spans="2:65" s="12" customFormat="1" ht="11.25">
      <c r="B992" s="146"/>
      <c r="D992" s="147" t="s">
        <v>227</v>
      </c>
      <c r="E992" s="148" t="s">
        <v>19</v>
      </c>
      <c r="F992" s="149" t="s">
        <v>1785</v>
      </c>
      <c r="H992" s="150">
        <v>7.1029999999999998</v>
      </c>
      <c r="I992" s="151"/>
      <c r="L992" s="146"/>
      <c r="M992" s="152"/>
      <c r="T992" s="153"/>
      <c r="AT992" s="148" t="s">
        <v>227</v>
      </c>
      <c r="AU992" s="148" t="s">
        <v>81</v>
      </c>
      <c r="AV992" s="12" t="s">
        <v>81</v>
      </c>
      <c r="AW992" s="12" t="s">
        <v>32</v>
      </c>
      <c r="AX992" s="12" t="s">
        <v>71</v>
      </c>
      <c r="AY992" s="148" t="s">
        <v>216</v>
      </c>
    </row>
    <row r="993" spans="2:65" s="12" customFormat="1" ht="11.25">
      <c r="B993" s="146"/>
      <c r="D993" s="147" t="s">
        <v>227</v>
      </c>
      <c r="E993" s="148" t="s">
        <v>19</v>
      </c>
      <c r="F993" s="149" t="s">
        <v>1786</v>
      </c>
      <c r="H993" s="150">
        <v>12.102</v>
      </c>
      <c r="I993" s="151"/>
      <c r="L993" s="146"/>
      <c r="M993" s="152"/>
      <c r="T993" s="153"/>
      <c r="AT993" s="148" t="s">
        <v>227</v>
      </c>
      <c r="AU993" s="148" t="s">
        <v>81</v>
      </c>
      <c r="AV993" s="12" t="s">
        <v>81</v>
      </c>
      <c r="AW993" s="12" t="s">
        <v>32</v>
      </c>
      <c r="AX993" s="12" t="s">
        <v>71</v>
      </c>
      <c r="AY993" s="148" t="s">
        <v>216</v>
      </c>
    </row>
    <row r="994" spans="2:65" s="12" customFormat="1" ht="11.25">
      <c r="B994" s="146"/>
      <c r="D994" s="147" t="s">
        <v>227</v>
      </c>
      <c r="E994" s="148" t="s">
        <v>19</v>
      </c>
      <c r="F994" s="149" t="s">
        <v>1787</v>
      </c>
      <c r="H994" s="150">
        <v>3.6949999999999998</v>
      </c>
      <c r="I994" s="151"/>
      <c r="L994" s="146"/>
      <c r="M994" s="152"/>
      <c r="T994" s="153"/>
      <c r="AT994" s="148" t="s">
        <v>227</v>
      </c>
      <c r="AU994" s="148" t="s">
        <v>81</v>
      </c>
      <c r="AV994" s="12" t="s">
        <v>81</v>
      </c>
      <c r="AW994" s="12" t="s">
        <v>32</v>
      </c>
      <c r="AX994" s="12" t="s">
        <v>71</v>
      </c>
      <c r="AY994" s="148" t="s">
        <v>216</v>
      </c>
    </row>
    <row r="995" spans="2:65" s="12" customFormat="1" ht="11.25">
      <c r="B995" s="146"/>
      <c r="D995" s="147" t="s">
        <v>227</v>
      </c>
      <c r="E995" s="148" t="s">
        <v>19</v>
      </c>
      <c r="F995" s="149" t="s">
        <v>1788</v>
      </c>
      <c r="H995" s="150">
        <v>19.469000000000001</v>
      </c>
      <c r="I995" s="151"/>
      <c r="L995" s="146"/>
      <c r="M995" s="152"/>
      <c r="T995" s="153"/>
      <c r="AT995" s="148" t="s">
        <v>227</v>
      </c>
      <c r="AU995" s="148" t="s">
        <v>81</v>
      </c>
      <c r="AV995" s="12" t="s">
        <v>81</v>
      </c>
      <c r="AW995" s="12" t="s">
        <v>32</v>
      </c>
      <c r="AX995" s="12" t="s">
        <v>71</v>
      </c>
      <c r="AY995" s="148" t="s">
        <v>216</v>
      </c>
    </row>
    <row r="996" spans="2:65" s="15" customFormat="1" ht="11.25">
      <c r="B996" s="167"/>
      <c r="D996" s="147" t="s">
        <v>227</v>
      </c>
      <c r="E996" s="168" t="s">
        <v>19</v>
      </c>
      <c r="F996" s="169" t="s">
        <v>245</v>
      </c>
      <c r="H996" s="170">
        <v>61.468000000000004</v>
      </c>
      <c r="I996" s="171"/>
      <c r="L996" s="167"/>
      <c r="M996" s="172"/>
      <c r="T996" s="173"/>
      <c r="AT996" s="168" t="s">
        <v>227</v>
      </c>
      <c r="AU996" s="168" t="s">
        <v>81</v>
      </c>
      <c r="AV996" s="15" t="s">
        <v>223</v>
      </c>
      <c r="AW996" s="15" t="s">
        <v>32</v>
      </c>
      <c r="AX996" s="15" t="s">
        <v>79</v>
      </c>
      <c r="AY996" s="168" t="s">
        <v>216</v>
      </c>
    </row>
    <row r="997" spans="2:65" s="1" customFormat="1" ht="24.2" customHeight="1">
      <c r="B997" s="33"/>
      <c r="C997" s="129" t="s">
        <v>1789</v>
      </c>
      <c r="D997" s="129" t="s">
        <v>218</v>
      </c>
      <c r="E997" s="130" t="s">
        <v>1790</v>
      </c>
      <c r="F997" s="131" t="s">
        <v>1791</v>
      </c>
      <c r="G997" s="132" t="s">
        <v>368</v>
      </c>
      <c r="H997" s="133">
        <v>46.05</v>
      </c>
      <c r="I997" s="134"/>
      <c r="J997" s="135">
        <f>ROUND(I997*H997,2)</f>
        <v>0</v>
      </c>
      <c r="K997" s="131" t="s">
        <v>222</v>
      </c>
      <c r="L997" s="33"/>
      <c r="M997" s="136" t="s">
        <v>19</v>
      </c>
      <c r="N997" s="137" t="s">
        <v>42</v>
      </c>
      <c r="P997" s="138">
        <f>O997*H997</f>
        <v>0</v>
      </c>
      <c r="Q997" s="138">
        <v>2.0639999999999999E-2</v>
      </c>
      <c r="R997" s="138">
        <f>Q997*H997</f>
        <v>0.95047199999999987</v>
      </c>
      <c r="S997" s="138">
        <v>0</v>
      </c>
      <c r="T997" s="139">
        <f>S997*H997</f>
        <v>0</v>
      </c>
      <c r="AR997" s="140" t="s">
        <v>317</v>
      </c>
      <c r="AT997" s="140" t="s">
        <v>218</v>
      </c>
      <c r="AU997" s="140" t="s">
        <v>81</v>
      </c>
      <c r="AY997" s="18" t="s">
        <v>216</v>
      </c>
      <c r="BE997" s="141">
        <f>IF(N997="základní",J997,0)</f>
        <v>0</v>
      </c>
      <c r="BF997" s="141">
        <f>IF(N997="snížená",J997,0)</f>
        <v>0</v>
      </c>
      <c r="BG997" s="141">
        <f>IF(N997="zákl. přenesená",J997,0)</f>
        <v>0</v>
      </c>
      <c r="BH997" s="141">
        <f>IF(N997="sníž. přenesená",J997,0)</f>
        <v>0</v>
      </c>
      <c r="BI997" s="141">
        <f>IF(N997="nulová",J997,0)</f>
        <v>0</v>
      </c>
      <c r="BJ997" s="18" t="s">
        <v>79</v>
      </c>
      <c r="BK997" s="141">
        <f>ROUND(I997*H997,2)</f>
        <v>0</v>
      </c>
      <c r="BL997" s="18" t="s">
        <v>317</v>
      </c>
      <c r="BM997" s="140" t="s">
        <v>1792</v>
      </c>
    </row>
    <row r="998" spans="2:65" s="1" customFormat="1" ht="11.25">
      <c r="B998" s="33"/>
      <c r="D998" s="142" t="s">
        <v>225</v>
      </c>
      <c r="F998" s="143" t="s">
        <v>1793</v>
      </c>
      <c r="I998" s="144"/>
      <c r="L998" s="33"/>
      <c r="M998" s="145"/>
      <c r="T998" s="54"/>
      <c r="AT998" s="18" t="s">
        <v>225</v>
      </c>
      <c r="AU998" s="18" t="s">
        <v>81</v>
      </c>
    </row>
    <row r="999" spans="2:65" s="12" customFormat="1" ht="11.25">
      <c r="B999" s="146"/>
      <c r="D999" s="147" t="s">
        <v>227</v>
      </c>
      <c r="E999" s="148" t="s">
        <v>19</v>
      </c>
      <c r="F999" s="149" t="s">
        <v>1794</v>
      </c>
      <c r="H999" s="150">
        <v>38.427</v>
      </c>
      <c r="I999" s="151"/>
      <c r="L999" s="146"/>
      <c r="M999" s="152"/>
      <c r="T999" s="153"/>
      <c r="AT999" s="148" t="s">
        <v>227</v>
      </c>
      <c r="AU999" s="148" t="s">
        <v>81</v>
      </c>
      <c r="AV999" s="12" t="s">
        <v>81</v>
      </c>
      <c r="AW999" s="12" t="s">
        <v>32</v>
      </c>
      <c r="AX999" s="12" t="s">
        <v>71</v>
      </c>
      <c r="AY999" s="148" t="s">
        <v>216</v>
      </c>
    </row>
    <row r="1000" spans="2:65" s="12" customFormat="1" ht="11.25">
      <c r="B1000" s="146"/>
      <c r="D1000" s="147" t="s">
        <v>227</v>
      </c>
      <c r="E1000" s="148" t="s">
        <v>19</v>
      </c>
      <c r="F1000" s="149" t="s">
        <v>1795</v>
      </c>
      <c r="H1000" s="150">
        <v>7.6230000000000002</v>
      </c>
      <c r="I1000" s="151"/>
      <c r="L1000" s="146"/>
      <c r="M1000" s="152"/>
      <c r="T1000" s="153"/>
      <c r="AT1000" s="148" t="s">
        <v>227</v>
      </c>
      <c r="AU1000" s="148" t="s">
        <v>81</v>
      </c>
      <c r="AV1000" s="12" t="s">
        <v>81</v>
      </c>
      <c r="AW1000" s="12" t="s">
        <v>32</v>
      </c>
      <c r="AX1000" s="12" t="s">
        <v>71</v>
      </c>
      <c r="AY1000" s="148" t="s">
        <v>216</v>
      </c>
    </row>
    <row r="1001" spans="2:65" s="15" customFormat="1" ht="11.25">
      <c r="B1001" s="167"/>
      <c r="D1001" s="147" t="s">
        <v>227</v>
      </c>
      <c r="E1001" s="168" t="s">
        <v>19</v>
      </c>
      <c r="F1001" s="169" t="s">
        <v>245</v>
      </c>
      <c r="H1001" s="170">
        <v>46.05</v>
      </c>
      <c r="I1001" s="171"/>
      <c r="L1001" s="167"/>
      <c r="M1001" s="172"/>
      <c r="T1001" s="173"/>
      <c r="AT1001" s="168" t="s">
        <v>227</v>
      </c>
      <c r="AU1001" s="168" t="s">
        <v>81</v>
      </c>
      <c r="AV1001" s="15" t="s">
        <v>223</v>
      </c>
      <c r="AW1001" s="15" t="s">
        <v>32</v>
      </c>
      <c r="AX1001" s="15" t="s">
        <v>79</v>
      </c>
      <c r="AY1001" s="168" t="s">
        <v>216</v>
      </c>
    </row>
    <row r="1002" spans="2:65" s="1" customFormat="1" ht="33" customHeight="1">
      <c r="B1002" s="33"/>
      <c r="C1002" s="129" t="s">
        <v>1796</v>
      </c>
      <c r="D1002" s="129" t="s">
        <v>218</v>
      </c>
      <c r="E1002" s="130" t="s">
        <v>1797</v>
      </c>
      <c r="F1002" s="131" t="s">
        <v>1798</v>
      </c>
      <c r="G1002" s="132" t="s">
        <v>1307</v>
      </c>
      <c r="H1002" s="184"/>
      <c r="I1002" s="134"/>
      <c r="J1002" s="135">
        <f>ROUND(I1002*H1002,2)</f>
        <v>0</v>
      </c>
      <c r="K1002" s="131" t="s">
        <v>222</v>
      </c>
      <c r="L1002" s="33"/>
      <c r="M1002" s="136" t="s">
        <v>19</v>
      </c>
      <c r="N1002" s="137" t="s">
        <v>42</v>
      </c>
      <c r="P1002" s="138">
        <f>O1002*H1002</f>
        <v>0</v>
      </c>
      <c r="Q1002" s="138">
        <v>0</v>
      </c>
      <c r="R1002" s="138">
        <f>Q1002*H1002</f>
        <v>0</v>
      </c>
      <c r="S1002" s="138">
        <v>0</v>
      </c>
      <c r="T1002" s="139">
        <f>S1002*H1002</f>
        <v>0</v>
      </c>
      <c r="AR1002" s="140" t="s">
        <v>317</v>
      </c>
      <c r="AT1002" s="140" t="s">
        <v>218</v>
      </c>
      <c r="AU1002" s="140" t="s">
        <v>81</v>
      </c>
      <c r="AY1002" s="18" t="s">
        <v>216</v>
      </c>
      <c r="BE1002" s="141">
        <f>IF(N1002="základní",J1002,0)</f>
        <v>0</v>
      </c>
      <c r="BF1002" s="141">
        <f>IF(N1002="snížená",J1002,0)</f>
        <v>0</v>
      </c>
      <c r="BG1002" s="141">
        <f>IF(N1002="zákl. přenesená",J1002,0)</f>
        <v>0</v>
      </c>
      <c r="BH1002" s="141">
        <f>IF(N1002="sníž. přenesená",J1002,0)</f>
        <v>0</v>
      </c>
      <c r="BI1002" s="141">
        <f>IF(N1002="nulová",J1002,0)</f>
        <v>0</v>
      </c>
      <c r="BJ1002" s="18" t="s">
        <v>79</v>
      </c>
      <c r="BK1002" s="141">
        <f>ROUND(I1002*H1002,2)</f>
        <v>0</v>
      </c>
      <c r="BL1002" s="18" t="s">
        <v>317</v>
      </c>
      <c r="BM1002" s="140" t="s">
        <v>1799</v>
      </c>
    </row>
    <row r="1003" spans="2:65" s="1" customFormat="1" ht="11.25">
      <c r="B1003" s="33"/>
      <c r="D1003" s="142" t="s">
        <v>225</v>
      </c>
      <c r="F1003" s="143" t="s">
        <v>1800</v>
      </c>
      <c r="I1003" s="144"/>
      <c r="L1003" s="33"/>
      <c r="M1003" s="145"/>
      <c r="T1003" s="54"/>
      <c r="AT1003" s="18" t="s">
        <v>225</v>
      </c>
      <c r="AU1003" s="18" t="s">
        <v>81</v>
      </c>
    </row>
    <row r="1004" spans="2:65" s="11" customFormat="1" ht="22.9" customHeight="1">
      <c r="B1004" s="117"/>
      <c r="D1004" s="118" t="s">
        <v>70</v>
      </c>
      <c r="E1004" s="127" t="s">
        <v>1801</v>
      </c>
      <c r="F1004" s="127" t="s">
        <v>1802</v>
      </c>
      <c r="I1004" s="120"/>
      <c r="J1004" s="128">
        <f>BK1004</f>
        <v>0</v>
      </c>
      <c r="L1004" s="117"/>
      <c r="M1004" s="122"/>
      <c r="P1004" s="123">
        <f>SUM(P1005:P1051)</f>
        <v>0</v>
      </c>
      <c r="R1004" s="123">
        <f>SUM(R1005:R1051)</f>
        <v>0</v>
      </c>
      <c r="T1004" s="124">
        <f>SUM(T1005:T1051)</f>
        <v>0</v>
      </c>
      <c r="AR1004" s="118" t="s">
        <v>81</v>
      </c>
      <c r="AT1004" s="125" t="s">
        <v>70</v>
      </c>
      <c r="AU1004" s="125" t="s">
        <v>79</v>
      </c>
      <c r="AY1004" s="118" t="s">
        <v>216</v>
      </c>
      <c r="BK1004" s="126">
        <f>SUM(BK1005:BK1051)</f>
        <v>0</v>
      </c>
    </row>
    <row r="1005" spans="2:65" s="1" customFormat="1" ht="24.2" customHeight="1">
      <c r="B1005" s="33"/>
      <c r="C1005" s="129" t="s">
        <v>1803</v>
      </c>
      <c r="D1005" s="129" t="s">
        <v>218</v>
      </c>
      <c r="E1005" s="130" t="s">
        <v>1804</v>
      </c>
      <c r="F1005" s="131" t="s">
        <v>1805</v>
      </c>
      <c r="G1005" s="132" t="s">
        <v>221</v>
      </c>
      <c r="H1005" s="133">
        <v>12.023</v>
      </c>
      <c r="I1005" s="134"/>
      <c r="J1005" s="135">
        <f>ROUND(I1005*H1005,2)</f>
        <v>0</v>
      </c>
      <c r="K1005" s="131" t="s">
        <v>19</v>
      </c>
      <c r="L1005" s="33"/>
      <c r="M1005" s="136" t="s">
        <v>19</v>
      </c>
      <c r="N1005" s="137" t="s">
        <v>42</v>
      </c>
      <c r="P1005" s="138">
        <f>O1005*H1005</f>
        <v>0</v>
      </c>
      <c r="Q1005" s="138">
        <v>0</v>
      </c>
      <c r="R1005" s="138">
        <f>Q1005*H1005</f>
        <v>0</v>
      </c>
      <c r="S1005" s="138">
        <v>0</v>
      </c>
      <c r="T1005" s="139">
        <f>S1005*H1005</f>
        <v>0</v>
      </c>
      <c r="AR1005" s="140" t="s">
        <v>317</v>
      </c>
      <c r="AT1005" s="140" t="s">
        <v>218</v>
      </c>
      <c r="AU1005" s="140" t="s">
        <v>81</v>
      </c>
      <c r="AY1005" s="18" t="s">
        <v>216</v>
      </c>
      <c r="BE1005" s="141">
        <f>IF(N1005="základní",J1005,0)</f>
        <v>0</v>
      </c>
      <c r="BF1005" s="141">
        <f>IF(N1005="snížená",J1005,0)</f>
        <v>0</v>
      </c>
      <c r="BG1005" s="141">
        <f>IF(N1005="zákl. přenesená",J1005,0)</f>
        <v>0</v>
      </c>
      <c r="BH1005" s="141">
        <f>IF(N1005="sníž. přenesená",J1005,0)</f>
        <v>0</v>
      </c>
      <c r="BI1005" s="141">
        <f>IF(N1005="nulová",J1005,0)</f>
        <v>0</v>
      </c>
      <c r="BJ1005" s="18" t="s">
        <v>79</v>
      </c>
      <c r="BK1005" s="141">
        <f>ROUND(I1005*H1005,2)</f>
        <v>0</v>
      </c>
      <c r="BL1005" s="18" t="s">
        <v>317</v>
      </c>
      <c r="BM1005" s="140" t="s">
        <v>1806</v>
      </c>
    </row>
    <row r="1006" spans="2:65" s="12" customFormat="1" ht="11.25">
      <c r="B1006" s="146"/>
      <c r="D1006" s="147" t="s">
        <v>227</v>
      </c>
      <c r="E1006" s="148" t="s">
        <v>19</v>
      </c>
      <c r="F1006" s="149" t="s">
        <v>1807</v>
      </c>
      <c r="H1006" s="150">
        <v>10.62</v>
      </c>
      <c r="I1006" s="151"/>
      <c r="L1006" s="146"/>
      <c r="M1006" s="152"/>
      <c r="T1006" s="153"/>
      <c r="AT1006" s="148" t="s">
        <v>227</v>
      </c>
      <c r="AU1006" s="148" t="s">
        <v>81</v>
      </c>
      <c r="AV1006" s="12" t="s">
        <v>81</v>
      </c>
      <c r="AW1006" s="12" t="s">
        <v>32</v>
      </c>
      <c r="AX1006" s="12" t="s">
        <v>71</v>
      </c>
      <c r="AY1006" s="148" t="s">
        <v>216</v>
      </c>
    </row>
    <row r="1007" spans="2:65" s="12" customFormat="1" ht="11.25">
      <c r="B1007" s="146"/>
      <c r="D1007" s="147" t="s">
        <v>227</v>
      </c>
      <c r="E1007" s="148" t="s">
        <v>19</v>
      </c>
      <c r="F1007" s="149" t="s">
        <v>1808</v>
      </c>
      <c r="H1007" s="150">
        <v>1.403</v>
      </c>
      <c r="I1007" s="151"/>
      <c r="L1007" s="146"/>
      <c r="M1007" s="152"/>
      <c r="T1007" s="153"/>
      <c r="AT1007" s="148" t="s">
        <v>227</v>
      </c>
      <c r="AU1007" s="148" t="s">
        <v>81</v>
      </c>
      <c r="AV1007" s="12" t="s">
        <v>81</v>
      </c>
      <c r="AW1007" s="12" t="s">
        <v>32</v>
      </c>
      <c r="AX1007" s="12" t="s">
        <v>71</v>
      </c>
      <c r="AY1007" s="148" t="s">
        <v>216</v>
      </c>
    </row>
    <row r="1008" spans="2:65" s="15" customFormat="1" ht="11.25">
      <c r="B1008" s="167"/>
      <c r="D1008" s="147" t="s">
        <v>227</v>
      </c>
      <c r="E1008" s="168" t="s">
        <v>19</v>
      </c>
      <c r="F1008" s="169" t="s">
        <v>245</v>
      </c>
      <c r="H1008" s="170">
        <v>12.023</v>
      </c>
      <c r="I1008" s="171"/>
      <c r="L1008" s="167"/>
      <c r="M1008" s="172"/>
      <c r="T1008" s="173"/>
      <c r="AT1008" s="168" t="s">
        <v>227</v>
      </c>
      <c r="AU1008" s="168" t="s">
        <v>81</v>
      </c>
      <c r="AV1008" s="15" t="s">
        <v>223</v>
      </c>
      <c r="AW1008" s="15" t="s">
        <v>32</v>
      </c>
      <c r="AX1008" s="15" t="s">
        <v>79</v>
      </c>
      <c r="AY1008" s="168" t="s">
        <v>216</v>
      </c>
    </row>
    <row r="1009" spans="2:65" s="1" customFormat="1" ht="24.2" customHeight="1">
      <c r="B1009" s="33"/>
      <c r="C1009" s="129" t="s">
        <v>1809</v>
      </c>
      <c r="D1009" s="129" t="s">
        <v>218</v>
      </c>
      <c r="E1009" s="130" t="s">
        <v>1810</v>
      </c>
      <c r="F1009" s="131" t="s">
        <v>1811</v>
      </c>
      <c r="G1009" s="132" t="s">
        <v>221</v>
      </c>
      <c r="H1009" s="133">
        <v>7.08</v>
      </c>
      <c r="I1009" s="134"/>
      <c r="J1009" s="135">
        <f>ROUND(I1009*H1009,2)</f>
        <v>0</v>
      </c>
      <c r="K1009" s="131" t="s">
        <v>19</v>
      </c>
      <c r="L1009" s="33"/>
      <c r="M1009" s="136" t="s">
        <v>19</v>
      </c>
      <c r="N1009" s="137" t="s">
        <v>42</v>
      </c>
      <c r="P1009" s="138">
        <f>O1009*H1009</f>
        <v>0</v>
      </c>
      <c r="Q1009" s="138">
        <v>0</v>
      </c>
      <c r="R1009" s="138">
        <f>Q1009*H1009</f>
        <v>0</v>
      </c>
      <c r="S1009" s="138">
        <v>0</v>
      </c>
      <c r="T1009" s="139">
        <f>S1009*H1009</f>
        <v>0</v>
      </c>
      <c r="AR1009" s="140" t="s">
        <v>317</v>
      </c>
      <c r="AT1009" s="140" t="s">
        <v>218</v>
      </c>
      <c r="AU1009" s="140" t="s">
        <v>81</v>
      </c>
      <c r="AY1009" s="18" t="s">
        <v>216</v>
      </c>
      <c r="BE1009" s="141">
        <f>IF(N1009="základní",J1009,0)</f>
        <v>0</v>
      </c>
      <c r="BF1009" s="141">
        <f>IF(N1009="snížená",J1009,0)</f>
        <v>0</v>
      </c>
      <c r="BG1009" s="141">
        <f>IF(N1009="zákl. přenesená",J1009,0)</f>
        <v>0</v>
      </c>
      <c r="BH1009" s="141">
        <f>IF(N1009="sníž. přenesená",J1009,0)</f>
        <v>0</v>
      </c>
      <c r="BI1009" s="141">
        <f>IF(N1009="nulová",J1009,0)</f>
        <v>0</v>
      </c>
      <c r="BJ1009" s="18" t="s">
        <v>79</v>
      </c>
      <c r="BK1009" s="141">
        <f>ROUND(I1009*H1009,2)</f>
        <v>0</v>
      </c>
      <c r="BL1009" s="18" t="s">
        <v>317</v>
      </c>
      <c r="BM1009" s="140" t="s">
        <v>1812</v>
      </c>
    </row>
    <row r="1010" spans="2:65" s="12" customFormat="1" ht="11.25">
      <c r="B1010" s="146"/>
      <c r="D1010" s="147" t="s">
        <v>227</v>
      </c>
      <c r="E1010" s="148" t="s">
        <v>19</v>
      </c>
      <c r="F1010" s="149" t="s">
        <v>1813</v>
      </c>
      <c r="H1010" s="150">
        <v>7.08</v>
      </c>
      <c r="I1010" s="151"/>
      <c r="L1010" s="146"/>
      <c r="M1010" s="152"/>
      <c r="T1010" s="153"/>
      <c r="AT1010" s="148" t="s">
        <v>227</v>
      </c>
      <c r="AU1010" s="148" t="s">
        <v>81</v>
      </c>
      <c r="AV1010" s="12" t="s">
        <v>81</v>
      </c>
      <c r="AW1010" s="12" t="s">
        <v>32</v>
      </c>
      <c r="AX1010" s="12" t="s">
        <v>71</v>
      </c>
      <c r="AY1010" s="148" t="s">
        <v>216</v>
      </c>
    </row>
    <row r="1011" spans="2:65" s="15" customFormat="1" ht="11.25">
      <c r="B1011" s="167"/>
      <c r="D1011" s="147" t="s">
        <v>227</v>
      </c>
      <c r="E1011" s="168" t="s">
        <v>19</v>
      </c>
      <c r="F1011" s="169" t="s">
        <v>245</v>
      </c>
      <c r="H1011" s="170">
        <v>7.08</v>
      </c>
      <c r="I1011" s="171"/>
      <c r="L1011" s="167"/>
      <c r="M1011" s="172"/>
      <c r="T1011" s="173"/>
      <c r="AT1011" s="168" t="s">
        <v>227</v>
      </c>
      <c r="AU1011" s="168" t="s">
        <v>81</v>
      </c>
      <c r="AV1011" s="15" t="s">
        <v>223</v>
      </c>
      <c r="AW1011" s="15" t="s">
        <v>32</v>
      </c>
      <c r="AX1011" s="15" t="s">
        <v>79</v>
      </c>
      <c r="AY1011" s="168" t="s">
        <v>216</v>
      </c>
    </row>
    <row r="1012" spans="2:65" s="1" customFormat="1" ht="24.2" customHeight="1">
      <c r="B1012" s="33"/>
      <c r="C1012" s="129" t="s">
        <v>1814</v>
      </c>
      <c r="D1012" s="129" t="s">
        <v>218</v>
      </c>
      <c r="E1012" s="130" t="s">
        <v>1815</v>
      </c>
      <c r="F1012" s="131" t="s">
        <v>1816</v>
      </c>
      <c r="G1012" s="132" t="s">
        <v>1578</v>
      </c>
      <c r="H1012" s="133">
        <v>1</v>
      </c>
      <c r="I1012" s="134"/>
      <c r="J1012" s="135">
        <f t="shared" ref="J1012:J1044" si="0">ROUND(I1012*H1012,2)</f>
        <v>0</v>
      </c>
      <c r="K1012" s="131" t="s">
        <v>19</v>
      </c>
      <c r="L1012" s="33"/>
      <c r="M1012" s="136" t="s">
        <v>19</v>
      </c>
      <c r="N1012" s="137" t="s">
        <v>42</v>
      </c>
      <c r="P1012" s="138">
        <f t="shared" ref="P1012:P1044" si="1">O1012*H1012</f>
        <v>0</v>
      </c>
      <c r="Q1012" s="138">
        <v>0</v>
      </c>
      <c r="R1012" s="138">
        <f t="shared" ref="R1012:R1044" si="2">Q1012*H1012</f>
        <v>0</v>
      </c>
      <c r="S1012" s="138">
        <v>0</v>
      </c>
      <c r="T1012" s="139">
        <f t="shared" ref="T1012:T1044" si="3">S1012*H1012</f>
        <v>0</v>
      </c>
      <c r="AR1012" s="140" t="s">
        <v>317</v>
      </c>
      <c r="AT1012" s="140" t="s">
        <v>218</v>
      </c>
      <c r="AU1012" s="140" t="s">
        <v>81</v>
      </c>
      <c r="AY1012" s="18" t="s">
        <v>216</v>
      </c>
      <c r="BE1012" s="141">
        <f t="shared" ref="BE1012:BE1044" si="4">IF(N1012="základní",J1012,0)</f>
        <v>0</v>
      </c>
      <c r="BF1012" s="141">
        <f t="shared" ref="BF1012:BF1044" si="5">IF(N1012="snížená",J1012,0)</f>
        <v>0</v>
      </c>
      <c r="BG1012" s="141">
        <f t="shared" ref="BG1012:BG1044" si="6">IF(N1012="zákl. přenesená",J1012,0)</f>
        <v>0</v>
      </c>
      <c r="BH1012" s="141">
        <f t="shared" ref="BH1012:BH1044" si="7">IF(N1012="sníž. přenesená",J1012,0)</f>
        <v>0</v>
      </c>
      <c r="BI1012" s="141">
        <f t="shared" ref="BI1012:BI1044" si="8">IF(N1012="nulová",J1012,0)</f>
        <v>0</v>
      </c>
      <c r="BJ1012" s="18" t="s">
        <v>79</v>
      </c>
      <c r="BK1012" s="141">
        <f t="shared" ref="BK1012:BK1044" si="9">ROUND(I1012*H1012,2)</f>
        <v>0</v>
      </c>
      <c r="BL1012" s="18" t="s">
        <v>317</v>
      </c>
      <c r="BM1012" s="140" t="s">
        <v>1817</v>
      </c>
    </row>
    <row r="1013" spans="2:65" s="1" customFormat="1" ht="37.9" customHeight="1">
      <c r="B1013" s="33"/>
      <c r="C1013" s="129" t="s">
        <v>1818</v>
      </c>
      <c r="D1013" s="129" t="s">
        <v>218</v>
      </c>
      <c r="E1013" s="130" t="s">
        <v>1819</v>
      </c>
      <c r="F1013" s="131" t="s">
        <v>1820</v>
      </c>
      <c r="G1013" s="132" t="s">
        <v>1578</v>
      </c>
      <c r="H1013" s="133">
        <v>3</v>
      </c>
      <c r="I1013" s="134"/>
      <c r="J1013" s="135">
        <f t="shared" si="0"/>
        <v>0</v>
      </c>
      <c r="K1013" s="131" t="s">
        <v>19</v>
      </c>
      <c r="L1013" s="33"/>
      <c r="M1013" s="136" t="s">
        <v>19</v>
      </c>
      <c r="N1013" s="137" t="s">
        <v>42</v>
      </c>
      <c r="P1013" s="138">
        <f t="shared" si="1"/>
        <v>0</v>
      </c>
      <c r="Q1013" s="138">
        <v>0</v>
      </c>
      <c r="R1013" s="138">
        <f t="shared" si="2"/>
        <v>0</v>
      </c>
      <c r="S1013" s="138">
        <v>0</v>
      </c>
      <c r="T1013" s="139">
        <f t="shared" si="3"/>
        <v>0</v>
      </c>
      <c r="AR1013" s="140" t="s">
        <v>317</v>
      </c>
      <c r="AT1013" s="140" t="s">
        <v>218</v>
      </c>
      <c r="AU1013" s="140" t="s">
        <v>81</v>
      </c>
      <c r="AY1013" s="18" t="s">
        <v>216</v>
      </c>
      <c r="BE1013" s="141">
        <f t="shared" si="4"/>
        <v>0</v>
      </c>
      <c r="BF1013" s="141">
        <f t="shared" si="5"/>
        <v>0</v>
      </c>
      <c r="BG1013" s="141">
        <f t="shared" si="6"/>
        <v>0</v>
      </c>
      <c r="BH1013" s="141">
        <f t="shared" si="7"/>
        <v>0</v>
      </c>
      <c r="BI1013" s="141">
        <f t="shared" si="8"/>
        <v>0</v>
      </c>
      <c r="BJ1013" s="18" t="s">
        <v>79</v>
      </c>
      <c r="BK1013" s="141">
        <f t="shared" si="9"/>
        <v>0</v>
      </c>
      <c r="BL1013" s="18" t="s">
        <v>317</v>
      </c>
      <c r="BM1013" s="140" t="s">
        <v>1821</v>
      </c>
    </row>
    <row r="1014" spans="2:65" s="1" customFormat="1" ht="24.2" customHeight="1">
      <c r="B1014" s="33"/>
      <c r="C1014" s="129" t="s">
        <v>1822</v>
      </c>
      <c r="D1014" s="129" t="s">
        <v>218</v>
      </c>
      <c r="E1014" s="130" t="s">
        <v>1823</v>
      </c>
      <c r="F1014" s="131" t="s">
        <v>1824</v>
      </c>
      <c r="G1014" s="132" t="s">
        <v>1578</v>
      </c>
      <c r="H1014" s="133">
        <v>1</v>
      </c>
      <c r="I1014" s="134"/>
      <c r="J1014" s="135">
        <f t="shared" si="0"/>
        <v>0</v>
      </c>
      <c r="K1014" s="131" t="s">
        <v>19</v>
      </c>
      <c r="L1014" s="33"/>
      <c r="M1014" s="136" t="s">
        <v>19</v>
      </c>
      <c r="N1014" s="137" t="s">
        <v>42</v>
      </c>
      <c r="P1014" s="138">
        <f t="shared" si="1"/>
        <v>0</v>
      </c>
      <c r="Q1014" s="138">
        <v>0</v>
      </c>
      <c r="R1014" s="138">
        <f t="shared" si="2"/>
        <v>0</v>
      </c>
      <c r="S1014" s="138">
        <v>0</v>
      </c>
      <c r="T1014" s="139">
        <f t="shared" si="3"/>
        <v>0</v>
      </c>
      <c r="AR1014" s="140" t="s">
        <v>317</v>
      </c>
      <c r="AT1014" s="140" t="s">
        <v>218</v>
      </c>
      <c r="AU1014" s="140" t="s">
        <v>81</v>
      </c>
      <c r="AY1014" s="18" t="s">
        <v>216</v>
      </c>
      <c r="BE1014" s="141">
        <f t="shared" si="4"/>
        <v>0</v>
      </c>
      <c r="BF1014" s="141">
        <f t="shared" si="5"/>
        <v>0</v>
      </c>
      <c r="BG1014" s="141">
        <f t="shared" si="6"/>
        <v>0</v>
      </c>
      <c r="BH1014" s="141">
        <f t="shared" si="7"/>
        <v>0</v>
      </c>
      <c r="BI1014" s="141">
        <f t="shared" si="8"/>
        <v>0</v>
      </c>
      <c r="BJ1014" s="18" t="s">
        <v>79</v>
      </c>
      <c r="BK1014" s="141">
        <f t="shared" si="9"/>
        <v>0</v>
      </c>
      <c r="BL1014" s="18" t="s">
        <v>317</v>
      </c>
      <c r="BM1014" s="140" t="s">
        <v>1825</v>
      </c>
    </row>
    <row r="1015" spans="2:65" s="1" customFormat="1" ht="44.25" customHeight="1">
      <c r="B1015" s="33"/>
      <c r="C1015" s="129" t="s">
        <v>1826</v>
      </c>
      <c r="D1015" s="129" t="s">
        <v>218</v>
      </c>
      <c r="E1015" s="130" t="s">
        <v>1827</v>
      </c>
      <c r="F1015" s="131" t="s">
        <v>1828</v>
      </c>
      <c r="G1015" s="132" t="s">
        <v>1578</v>
      </c>
      <c r="H1015" s="133">
        <v>1</v>
      </c>
      <c r="I1015" s="134"/>
      <c r="J1015" s="135">
        <f t="shared" si="0"/>
        <v>0</v>
      </c>
      <c r="K1015" s="131" t="s">
        <v>19</v>
      </c>
      <c r="L1015" s="33"/>
      <c r="M1015" s="136" t="s">
        <v>19</v>
      </c>
      <c r="N1015" s="137" t="s">
        <v>42</v>
      </c>
      <c r="P1015" s="138">
        <f t="shared" si="1"/>
        <v>0</v>
      </c>
      <c r="Q1015" s="138">
        <v>0</v>
      </c>
      <c r="R1015" s="138">
        <f t="shared" si="2"/>
        <v>0</v>
      </c>
      <c r="S1015" s="138">
        <v>0</v>
      </c>
      <c r="T1015" s="139">
        <f t="shared" si="3"/>
        <v>0</v>
      </c>
      <c r="AR1015" s="140" t="s">
        <v>317</v>
      </c>
      <c r="AT1015" s="140" t="s">
        <v>218</v>
      </c>
      <c r="AU1015" s="140" t="s">
        <v>81</v>
      </c>
      <c r="AY1015" s="18" t="s">
        <v>216</v>
      </c>
      <c r="BE1015" s="141">
        <f t="shared" si="4"/>
        <v>0</v>
      </c>
      <c r="BF1015" s="141">
        <f t="shared" si="5"/>
        <v>0</v>
      </c>
      <c r="BG1015" s="141">
        <f t="shared" si="6"/>
        <v>0</v>
      </c>
      <c r="BH1015" s="141">
        <f t="shared" si="7"/>
        <v>0</v>
      </c>
      <c r="BI1015" s="141">
        <f t="shared" si="8"/>
        <v>0</v>
      </c>
      <c r="BJ1015" s="18" t="s">
        <v>79</v>
      </c>
      <c r="BK1015" s="141">
        <f t="shared" si="9"/>
        <v>0</v>
      </c>
      <c r="BL1015" s="18" t="s">
        <v>317</v>
      </c>
      <c r="BM1015" s="140" t="s">
        <v>1829</v>
      </c>
    </row>
    <row r="1016" spans="2:65" s="1" customFormat="1" ht="37.9" customHeight="1">
      <c r="B1016" s="33"/>
      <c r="C1016" s="129" t="s">
        <v>1830</v>
      </c>
      <c r="D1016" s="129" t="s">
        <v>218</v>
      </c>
      <c r="E1016" s="130" t="s">
        <v>1831</v>
      </c>
      <c r="F1016" s="131" t="s">
        <v>1832</v>
      </c>
      <c r="G1016" s="132" t="s">
        <v>1578</v>
      </c>
      <c r="H1016" s="133">
        <v>1</v>
      </c>
      <c r="I1016" s="134"/>
      <c r="J1016" s="135">
        <f t="shared" si="0"/>
        <v>0</v>
      </c>
      <c r="K1016" s="131" t="s">
        <v>19</v>
      </c>
      <c r="L1016" s="33"/>
      <c r="M1016" s="136" t="s">
        <v>19</v>
      </c>
      <c r="N1016" s="137" t="s">
        <v>42</v>
      </c>
      <c r="P1016" s="138">
        <f t="shared" si="1"/>
        <v>0</v>
      </c>
      <c r="Q1016" s="138">
        <v>0</v>
      </c>
      <c r="R1016" s="138">
        <f t="shared" si="2"/>
        <v>0</v>
      </c>
      <c r="S1016" s="138">
        <v>0</v>
      </c>
      <c r="T1016" s="139">
        <f t="shared" si="3"/>
        <v>0</v>
      </c>
      <c r="AR1016" s="140" t="s">
        <v>317</v>
      </c>
      <c r="AT1016" s="140" t="s">
        <v>218</v>
      </c>
      <c r="AU1016" s="140" t="s">
        <v>81</v>
      </c>
      <c r="AY1016" s="18" t="s">
        <v>216</v>
      </c>
      <c r="BE1016" s="141">
        <f t="shared" si="4"/>
        <v>0</v>
      </c>
      <c r="BF1016" s="141">
        <f t="shared" si="5"/>
        <v>0</v>
      </c>
      <c r="BG1016" s="141">
        <f t="shared" si="6"/>
        <v>0</v>
      </c>
      <c r="BH1016" s="141">
        <f t="shared" si="7"/>
        <v>0</v>
      </c>
      <c r="BI1016" s="141">
        <f t="shared" si="8"/>
        <v>0</v>
      </c>
      <c r="BJ1016" s="18" t="s">
        <v>79</v>
      </c>
      <c r="BK1016" s="141">
        <f t="shared" si="9"/>
        <v>0</v>
      </c>
      <c r="BL1016" s="18" t="s">
        <v>317</v>
      </c>
      <c r="BM1016" s="140" t="s">
        <v>1833</v>
      </c>
    </row>
    <row r="1017" spans="2:65" s="1" customFormat="1" ht="37.9" customHeight="1">
      <c r="B1017" s="33"/>
      <c r="C1017" s="129" t="s">
        <v>1834</v>
      </c>
      <c r="D1017" s="129" t="s">
        <v>218</v>
      </c>
      <c r="E1017" s="130" t="s">
        <v>1835</v>
      </c>
      <c r="F1017" s="131" t="s">
        <v>1836</v>
      </c>
      <c r="G1017" s="132" t="s">
        <v>1578</v>
      </c>
      <c r="H1017" s="133">
        <v>1</v>
      </c>
      <c r="I1017" s="134"/>
      <c r="J1017" s="135">
        <f t="shared" si="0"/>
        <v>0</v>
      </c>
      <c r="K1017" s="131" t="s">
        <v>19</v>
      </c>
      <c r="L1017" s="33"/>
      <c r="M1017" s="136" t="s">
        <v>19</v>
      </c>
      <c r="N1017" s="137" t="s">
        <v>42</v>
      </c>
      <c r="P1017" s="138">
        <f t="shared" si="1"/>
        <v>0</v>
      </c>
      <c r="Q1017" s="138">
        <v>0</v>
      </c>
      <c r="R1017" s="138">
        <f t="shared" si="2"/>
        <v>0</v>
      </c>
      <c r="S1017" s="138">
        <v>0</v>
      </c>
      <c r="T1017" s="139">
        <f t="shared" si="3"/>
        <v>0</v>
      </c>
      <c r="AR1017" s="140" t="s">
        <v>317</v>
      </c>
      <c r="AT1017" s="140" t="s">
        <v>218</v>
      </c>
      <c r="AU1017" s="140" t="s">
        <v>81</v>
      </c>
      <c r="AY1017" s="18" t="s">
        <v>216</v>
      </c>
      <c r="BE1017" s="141">
        <f t="shared" si="4"/>
        <v>0</v>
      </c>
      <c r="BF1017" s="141">
        <f t="shared" si="5"/>
        <v>0</v>
      </c>
      <c r="BG1017" s="141">
        <f t="shared" si="6"/>
        <v>0</v>
      </c>
      <c r="BH1017" s="141">
        <f t="shared" si="7"/>
        <v>0</v>
      </c>
      <c r="BI1017" s="141">
        <f t="shared" si="8"/>
        <v>0</v>
      </c>
      <c r="BJ1017" s="18" t="s">
        <v>79</v>
      </c>
      <c r="BK1017" s="141">
        <f t="shared" si="9"/>
        <v>0</v>
      </c>
      <c r="BL1017" s="18" t="s">
        <v>317</v>
      </c>
      <c r="BM1017" s="140" t="s">
        <v>1837</v>
      </c>
    </row>
    <row r="1018" spans="2:65" s="1" customFormat="1" ht="37.9" customHeight="1">
      <c r="B1018" s="33"/>
      <c r="C1018" s="129" t="s">
        <v>1838</v>
      </c>
      <c r="D1018" s="129" t="s">
        <v>218</v>
      </c>
      <c r="E1018" s="130" t="s">
        <v>1839</v>
      </c>
      <c r="F1018" s="131" t="s">
        <v>1840</v>
      </c>
      <c r="G1018" s="132" t="s">
        <v>1578</v>
      </c>
      <c r="H1018" s="133">
        <v>1</v>
      </c>
      <c r="I1018" s="134"/>
      <c r="J1018" s="135">
        <f t="shared" si="0"/>
        <v>0</v>
      </c>
      <c r="K1018" s="131" t="s">
        <v>19</v>
      </c>
      <c r="L1018" s="33"/>
      <c r="M1018" s="136" t="s">
        <v>19</v>
      </c>
      <c r="N1018" s="137" t="s">
        <v>42</v>
      </c>
      <c r="P1018" s="138">
        <f t="shared" si="1"/>
        <v>0</v>
      </c>
      <c r="Q1018" s="138">
        <v>0</v>
      </c>
      <c r="R1018" s="138">
        <f t="shared" si="2"/>
        <v>0</v>
      </c>
      <c r="S1018" s="138">
        <v>0</v>
      </c>
      <c r="T1018" s="139">
        <f t="shared" si="3"/>
        <v>0</v>
      </c>
      <c r="AR1018" s="140" t="s">
        <v>317</v>
      </c>
      <c r="AT1018" s="140" t="s">
        <v>218</v>
      </c>
      <c r="AU1018" s="140" t="s">
        <v>81</v>
      </c>
      <c r="AY1018" s="18" t="s">
        <v>216</v>
      </c>
      <c r="BE1018" s="141">
        <f t="shared" si="4"/>
        <v>0</v>
      </c>
      <c r="BF1018" s="141">
        <f t="shared" si="5"/>
        <v>0</v>
      </c>
      <c r="BG1018" s="141">
        <f t="shared" si="6"/>
        <v>0</v>
      </c>
      <c r="BH1018" s="141">
        <f t="shared" si="7"/>
        <v>0</v>
      </c>
      <c r="BI1018" s="141">
        <f t="shared" si="8"/>
        <v>0</v>
      </c>
      <c r="BJ1018" s="18" t="s">
        <v>79</v>
      </c>
      <c r="BK1018" s="141">
        <f t="shared" si="9"/>
        <v>0</v>
      </c>
      <c r="BL1018" s="18" t="s">
        <v>317</v>
      </c>
      <c r="BM1018" s="140" t="s">
        <v>1841</v>
      </c>
    </row>
    <row r="1019" spans="2:65" s="1" customFormat="1" ht="44.25" customHeight="1">
      <c r="B1019" s="33"/>
      <c r="C1019" s="129" t="s">
        <v>1842</v>
      </c>
      <c r="D1019" s="129" t="s">
        <v>218</v>
      </c>
      <c r="E1019" s="130" t="s">
        <v>1843</v>
      </c>
      <c r="F1019" s="131" t="s">
        <v>1844</v>
      </c>
      <c r="G1019" s="132" t="s">
        <v>1578</v>
      </c>
      <c r="H1019" s="133">
        <v>1</v>
      </c>
      <c r="I1019" s="134"/>
      <c r="J1019" s="135">
        <f t="shared" si="0"/>
        <v>0</v>
      </c>
      <c r="K1019" s="131" t="s">
        <v>19</v>
      </c>
      <c r="L1019" s="33"/>
      <c r="M1019" s="136" t="s">
        <v>19</v>
      </c>
      <c r="N1019" s="137" t="s">
        <v>42</v>
      </c>
      <c r="P1019" s="138">
        <f t="shared" si="1"/>
        <v>0</v>
      </c>
      <c r="Q1019" s="138">
        <v>0</v>
      </c>
      <c r="R1019" s="138">
        <f t="shared" si="2"/>
        <v>0</v>
      </c>
      <c r="S1019" s="138">
        <v>0</v>
      </c>
      <c r="T1019" s="139">
        <f t="shared" si="3"/>
        <v>0</v>
      </c>
      <c r="AR1019" s="140" t="s">
        <v>317</v>
      </c>
      <c r="AT1019" s="140" t="s">
        <v>218</v>
      </c>
      <c r="AU1019" s="140" t="s">
        <v>81</v>
      </c>
      <c r="AY1019" s="18" t="s">
        <v>216</v>
      </c>
      <c r="BE1019" s="141">
        <f t="shared" si="4"/>
        <v>0</v>
      </c>
      <c r="BF1019" s="141">
        <f t="shared" si="5"/>
        <v>0</v>
      </c>
      <c r="BG1019" s="141">
        <f t="shared" si="6"/>
        <v>0</v>
      </c>
      <c r="BH1019" s="141">
        <f t="shared" si="7"/>
        <v>0</v>
      </c>
      <c r="BI1019" s="141">
        <f t="shared" si="8"/>
        <v>0</v>
      </c>
      <c r="BJ1019" s="18" t="s">
        <v>79</v>
      </c>
      <c r="BK1019" s="141">
        <f t="shared" si="9"/>
        <v>0</v>
      </c>
      <c r="BL1019" s="18" t="s">
        <v>317</v>
      </c>
      <c r="BM1019" s="140" t="s">
        <v>1845</v>
      </c>
    </row>
    <row r="1020" spans="2:65" s="1" customFormat="1" ht="37.9" customHeight="1">
      <c r="B1020" s="33"/>
      <c r="C1020" s="129" t="s">
        <v>1846</v>
      </c>
      <c r="D1020" s="129" t="s">
        <v>218</v>
      </c>
      <c r="E1020" s="130" t="s">
        <v>1847</v>
      </c>
      <c r="F1020" s="131" t="s">
        <v>1848</v>
      </c>
      <c r="G1020" s="132" t="s">
        <v>1578</v>
      </c>
      <c r="H1020" s="133">
        <v>1</v>
      </c>
      <c r="I1020" s="134"/>
      <c r="J1020" s="135">
        <f t="shared" si="0"/>
        <v>0</v>
      </c>
      <c r="K1020" s="131" t="s">
        <v>19</v>
      </c>
      <c r="L1020" s="33"/>
      <c r="M1020" s="136" t="s">
        <v>19</v>
      </c>
      <c r="N1020" s="137" t="s">
        <v>42</v>
      </c>
      <c r="P1020" s="138">
        <f t="shared" si="1"/>
        <v>0</v>
      </c>
      <c r="Q1020" s="138">
        <v>0</v>
      </c>
      <c r="R1020" s="138">
        <f t="shared" si="2"/>
        <v>0</v>
      </c>
      <c r="S1020" s="138">
        <v>0</v>
      </c>
      <c r="T1020" s="139">
        <f t="shared" si="3"/>
        <v>0</v>
      </c>
      <c r="AR1020" s="140" t="s">
        <v>317</v>
      </c>
      <c r="AT1020" s="140" t="s">
        <v>218</v>
      </c>
      <c r="AU1020" s="140" t="s">
        <v>81</v>
      </c>
      <c r="AY1020" s="18" t="s">
        <v>216</v>
      </c>
      <c r="BE1020" s="141">
        <f t="shared" si="4"/>
        <v>0</v>
      </c>
      <c r="BF1020" s="141">
        <f t="shared" si="5"/>
        <v>0</v>
      </c>
      <c r="BG1020" s="141">
        <f t="shared" si="6"/>
        <v>0</v>
      </c>
      <c r="BH1020" s="141">
        <f t="shared" si="7"/>
        <v>0</v>
      </c>
      <c r="BI1020" s="141">
        <f t="shared" si="8"/>
        <v>0</v>
      </c>
      <c r="BJ1020" s="18" t="s">
        <v>79</v>
      </c>
      <c r="BK1020" s="141">
        <f t="shared" si="9"/>
        <v>0</v>
      </c>
      <c r="BL1020" s="18" t="s">
        <v>317</v>
      </c>
      <c r="BM1020" s="140" t="s">
        <v>1849</v>
      </c>
    </row>
    <row r="1021" spans="2:65" s="1" customFormat="1" ht="37.9" customHeight="1">
      <c r="B1021" s="33"/>
      <c r="C1021" s="129" t="s">
        <v>1850</v>
      </c>
      <c r="D1021" s="129" t="s">
        <v>218</v>
      </c>
      <c r="E1021" s="130" t="s">
        <v>1851</v>
      </c>
      <c r="F1021" s="131" t="s">
        <v>1852</v>
      </c>
      <c r="G1021" s="132" t="s">
        <v>1578</v>
      </c>
      <c r="H1021" s="133">
        <v>1</v>
      </c>
      <c r="I1021" s="134"/>
      <c r="J1021" s="135">
        <f t="shared" si="0"/>
        <v>0</v>
      </c>
      <c r="K1021" s="131" t="s">
        <v>19</v>
      </c>
      <c r="L1021" s="33"/>
      <c r="M1021" s="136" t="s">
        <v>19</v>
      </c>
      <c r="N1021" s="137" t="s">
        <v>42</v>
      </c>
      <c r="P1021" s="138">
        <f t="shared" si="1"/>
        <v>0</v>
      </c>
      <c r="Q1021" s="138">
        <v>0</v>
      </c>
      <c r="R1021" s="138">
        <f t="shared" si="2"/>
        <v>0</v>
      </c>
      <c r="S1021" s="138">
        <v>0</v>
      </c>
      <c r="T1021" s="139">
        <f t="shared" si="3"/>
        <v>0</v>
      </c>
      <c r="AR1021" s="140" t="s">
        <v>317</v>
      </c>
      <c r="AT1021" s="140" t="s">
        <v>218</v>
      </c>
      <c r="AU1021" s="140" t="s">
        <v>81</v>
      </c>
      <c r="AY1021" s="18" t="s">
        <v>216</v>
      </c>
      <c r="BE1021" s="141">
        <f t="shared" si="4"/>
        <v>0</v>
      </c>
      <c r="BF1021" s="141">
        <f t="shared" si="5"/>
        <v>0</v>
      </c>
      <c r="BG1021" s="141">
        <f t="shared" si="6"/>
        <v>0</v>
      </c>
      <c r="BH1021" s="141">
        <f t="shared" si="7"/>
        <v>0</v>
      </c>
      <c r="BI1021" s="141">
        <f t="shared" si="8"/>
        <v>0</v>
      </c>
      <c r="BJ1021" s="18" t="s">
        <v>79</v>
      </c>
      <c r="BK1021" s="141">
        <f t="shared" si="9"/>
        <v>0</v>
      </c>
      <c r="BL1021" s="18" t="s">
        <v>317</v>
      </c>
      <c r="BM1021" s="140" t="s">
        <v>1853</v>
      </c>
    </row>
    <row r="1022" spans="2:65" s="1" customFormat="1" ht="24.2" customHeight="1">
      <c r="B1022" s="33"/>
      <c r="C1022" s="129" t="s">
        <v>1854</v>
      </c>
      <c r="D1022" s="129" t="s">
        <v>218</v>
      </c>
      <c r="E1022" s="130" t="s">
        <v>1855</v>
      </c>
      <c r="F1022" s="131" t="s">
        <v>1856</v>
      </c>
      <c r="G1022" s="132" t="s">
        <v>1578</v>
      </c>
      <c r="H1022" s="133">
        <v>1</v>
      </c>
      <c r="I1022" s="134"/>
      <c r="J1022" s="135">
        <f t="shared" si="0"/>
        <v>0</v>
      </c>
      <c r="K1022" s="131" t="s">
        <v>19</v>
      </c>
      <c r="L1022" s="33"/>
      <c r="M1022" s="136" t="s">
        <v>19</v>
      </c>
      <c r="N1022" s="137" t="s">
        <v>42</v>
      </c>
      <c r="P1022" s="138">
        <f t="shared" si="1"/>
        <v>0</v>
      </c>
      <c r="Q1022" s="138">
        <v>0</v>
      </c>
      <c r="R1022" s="138">
        <f t="shared" si="2"/>
        <v>0</v>
      </c>
      <c r="S1022" s="138">
        <v>0</v>
      </c>
      <c r="T1022" s="139">
        <f t="shared" si="3"/>
        <v>0</v>
      </c>
      <c r="AR1022" s="140" t="s">
        <v>317</v>
      </c>
      <c r="AT1022" s="140" t="s">
        <v>218</v>
      </c>
      <c r="AU1022" s="140" t="s">
        <v>81</v>
      </c>
      <c r="AY1022" s="18" t="s">
        <v>216</v>
      </c>
      <c r="BE1022" s="141">
        <f t="shared" si="4"/>
        <v>0</v>
      </c>
      <c r="BF1022" s="141">
        <f t="shared" si="5"/>
        <v>0</v>
      </c>
      <c r="BG1022" s="141">
        <f t="shared" si="6"/>
        <v>0</v>
      </c>
      <c r="BH1022" s="141">
        <f t="shared" si="7"/>
        <v>0</v>
      </c>
      <c r="BI1022" s="141">
        <f t="shared" si="8"/>
        <v>0</v>
      </c>
      <c r="BJ1022" s="18" t="s">
        <v>79</v>
      </c>
      <c r="BK1022" s="141">
        <f t="shared" si="9"/>
        <v>0</v>
      </c>
      <c r="BL1022" s="18" t="s">
        <v>317</v>
      </c>
      <c r="BM1022" s="140" t="s">
        <v>1857</v>
      </c>
    </row>
    <row r="1023" spans="2:65" s="1" customFormat="1" ht="24.2" customHeight="1">
      <c r="B1023" s="33"/>
      <c r="C1023" s="129" t="s">
        <v>1858</v>
      </c>
      <c r="D1023" s="129" t="s">
        <v>218</v>
      </c>
      <c r="E1023" s="130" t="s">
        <v>1859</v>
      </c>
      <c r="F1023" s="131" t="s">
        <v>1860</v>
      </c>
      <c r="G1023" s="132" t="s">
        <v>1578</v>
      </c>
      <c r="H1023" s="133">
        <v>1</v>
      </c>
      <c r="I1023" s="134"/>
      <c r="J1023" s="135">
        <f t="shared" si="0"/>
        <v>0</v>
      </c>
      <c r="K1023" s="131" t="s">
        <v>19</v>
      </c>
      <c r="L1023" s="33"/>
      <c r="M1023" s="136" t="s">
        <v>19</v>
      </c>
      <c r="N1023" s="137" t="s">
        <v>42</v>
      </c>
      <c r="P1023" s="138">
        <f t="shared" si="1"/>
        <v>0</v>
      </c>
      <c r="Q1023" s="138">
        <v>0</v>
      </c>
      <c r="R1023" s="138">
        <f t="shared" si="2"/>
        <v>0</v>
      </c>
      <c r="S1023" s="138">
        <v>0</v>
      </c>
      <c r="T1023" s="139">
        <f t="shared" si="3"/>
        <v>0</v>
      </c>
      <c r="AR1023" s="140" t="s">
        <v>317</v>
      </c>
      <c r="AT1023" s="140" t="s">
        <v>218</v>
      </c>
      <c r="AU1023" s="140" t="s">
        <v>81</v>
      </c>
      <c r="AY1023" s="18" t="s">
        <v>216</v>
      </c>
      <c r="BE1023" s="141">
        <f t="shared" si="4"/>
        <v>0</v>
      </c>
      <c r="BF1023" s="141">
        <f t="shared" si="5"/>
        <v>0</v>
      </c>
      <c r="BG1023" s="141">
        <f t="shared" si="6"/>
        <v>0</v>
      </c>
      <c r="BH1023" s="141">
        <f t="shared" si="7"/>
        <v>0</v>
      </c>
      <c r="BI1023" s="141">
        <f t="shared" si="8"/>
        <v>0</v>
      </c>
      <c r="BJ1023" s="18" t="s">
        <v>79</v>
      </c>
      <c r="BK1023" s="141">
        <f t="shared" si="9"/>
        <v>0</v>
      </c>
      <c r="BL1023" s="18" t="s">
        <v>317</v>
      </c>
      <c r="BM1023" s="140" t="s">
        <v>1861</v>
      </c>
    </row>
    <row r="1024" spans="2:65" s="1" customFormat="1" ht="24.2" customHeight="1">
      <c r="B1024" s="33"/>
      <c r="C1024" s="129" t="s">
        <v>1862</v>
      </c>
      <c r="D1024" s="129" t="s">
        <v>218</v>
      </c>
      <c r="E1024" s="130" t="s">
        <v>1863</v>
      </c>
      <c r="F1024" s="131" t="s">
        <v>1864</v>
      </c>
      <c r="G1024" s="132" t="s">
        <v>1578</v>
      </c>
      <c r="H1024" s="133">
        <v>1</v>
      </c>
      <c r="I1024" s="134"/>
      <c r="J1024" s="135">
        <f t="shared" si="0"/>
        <v>0</v>
      </c>
      <c r="K1024" s="131" t="s">
        <v>19</v>
      </c>
      <c r="L1024" s="33"/>
      <c r="M1024" s="136" t="s">
        <v>19</v>
      </c>
      <c r="N1024" s="137" t="s">
        <v>42</v>
      </c>
      <c r="P1024" s="138">
        <f t="shared" si="1"/>
        <v>0</v>
      </c>
      <c r="Q1024" s="138">
        <v>0</v>
      </c>
      <c r="R1024" s="138">
        <f t="shared" si="2"/>
        <v>0</v>
      </c>
      <c r="S1024" s="138">
        <v>0</v>
      </c>
      <c r="T1024" s="139">
        <f t="shared" si="3"/>
        <v>0</v>
      </c>
      <c r="AR1024" s="140" t="s">
        <v>317</v>
      </c>
      <c r="AT1024" s="140" t="s">
        <v>218</v>
      </c>
      <c r="AU1024" s="140" t="s">
        <v>81</v>
      </c>
      <c r="AY1024" s="18" t="s">
        <v>216</v>
      </c>
      <c r="BE1024" s="141">
        <f t="shared" si="4"/>
        <v>0</v>
      </c>
      <c r="BF1024" s="141">
        <f t="shared" si="5"/>
        <v>0</v>
      </c>
      <c r="BG1024" s="141">
        <f t="shared" si="6"/>
        <v>0</v>
      </c>
      <c r="BH1024" s="141">
        <f t="shared" si="7"/>
        <v>0</v>
      </c>
      <c r="BI1024" s="141">
        <f t="shared" si="8"/>
        <v>0</v>
      </c>
      <c r="BJ1024" s="18" t="s">
        <v>79</v>
      </c>
      <c r="BK1024" s="141">
        <f t="shared" si="9"/>
        <v>0</v>
      </c>
      <c r="BL1024" s="18" t="s">
        <v>317</v>
      </c>
      <c r="BM1024" s="140" t="s">
        <v>1865</v>
      </c>
    </row>
    <row r="1025" spans="2:65" s="1" customFormat="1" ht="24.2" customHeight="1">
      <c r="B1025" s="33"/>
      <c r="C1025" s="129" t="s">
        <v>1866</v>
      </c>
      <c r="D1025" s="129" t="s">
        <v>218</v>
      </c>
      <c r="E1025" s="130" t="s">
        <v>1867</v>
      </c>
      <c r="F1025" s="131" t="s">
        <v>1868</v>
      </c>
      <c r="G1025" s="132" t="s">
        <v>1578</v>
      </c>
      <c r="H1025" s="133">
        <v>1</v>
      </c>
      <c r="I1025" s="134"/>
      <c r="J1025" s="135">
        <f t="shared" si="0"/>
        <v>0</v>
      </c>
      <c r="K1025" s="131" t="s">
        <v>19</v>
      </c>
      <c r="L1025" s="33"/>
      <c r="M1025" s="136" t="s">
        <v>19</v>
      </c>
      <c r="N1025" s="137" t="s">
        <v>42</v>
      </c>
      <c r="P1025" s="138">
        <f t="shared" si="1"/>
        <v>0</v>
      </c>
      <c r="Q1025" s="138">
        <v>0</v>
      </c>
      <c r="R1025" s="138">
        <f t="shared" si="2"/>
        <v>0</v>
      </c>
      <c r="S1025" s="138">
        <v>0</v>
      </c>
      <c r="T1025" s="139">
        <f t="shared" si="3"/>
        <v>0</v>
      </c>
      <c r="AR1025" s="140" t="s">
        <v>317</v>
      </c>
      <c r="AT1025" s="140" t="s">
        <v>218</v>
      </c>
      <c r="AU1025" s="140" t="s">
        <v>81</v>
      </c>
      <c r="AY1025" s="18" t="s">
        <v>216</v>
      </c>
      <c r="BE1025" s="141">
        <f t="shared" si="4"/>
        <v>0</v>
      </c>
      <c r="BF1025" s="141">
        <f t="shared" si="5"/>
        <v>0</v>
      </c>
      <c r="BG1025" s="141">
        <f t="shared" si="6"/>
        <v>0</v>
      </c>
      <c r="BH1025" s="141">
        <f t="shared" si="7"/>
        <v>0</v>
      </c>
      <c r="BI1025" s="141">
        <f t="shared" si="8"/>
        <v>0</v>
      </c>
      <c r="BJ1025" s="18" t="s">
        <v>79</v>
      </c>
      <c r="BK1025" s="141">
        <f t="shared" si="9"/>
        <v>0</v>
      </c>
      <c r="BL1025" s="18" t="s">
        <v>317</v>
      </c>
      <c r="BM1025" s="140" t="s">
        <v>1869</v>
      </c>
    </row>
    <row r="1026" spans="2:65" s="1" customFormat="1" ht="24.2" customHeight="1">
      <c r="B1026" s="33"/>
      <c r="C1026" s="129" t="s">
        <v>1870</v>
      </c>
      <c r="D1026" s="129" t="s">
        <v>218</v>
      </c>
      <c r="E1026" s="130" t="s">
        <v>1871</v>
      </c>
      <c r="F1026" s="131" t="s">
        <v>1872</v>
      </c>
      <c r="G1026" s="132" t="s">
        <v>1578</v>
      </c>
      <c r="H1026" s="133">
        <v>1</v>
      </c>
      <c r="I1026" s="134"/>
      <c r="J1026" s="135">
        <f t="shared" si="0"/>
        <v>0</v>
      </c>
      <c r="K1026" s="131" t="s">
        <v>19</v>
      </c>
      <c r="L1026" s="33"/>
      <c r="M1026" s="136" t="s">
        <v>19</v>
      </c>
      <c r="N1026" s="137" t="s">
        <v>42</v>
      </c>
      <c r="P1026" s="138">
        <f t="shared" si="1"/>
        <v>0</v>
      </c>
      <c r="Q1026" s="138">
        <v>0</v>
      </c>
      <c r="R1026" s="138">
        <f t="shared" si="2"/>
        <v>0</v>
      </c>
      <c r="S1026" s="138">
        <v>0</v>
      </c>
      <c r="T1026" s="139">
        <f t="shared" si="3"/>
        <v>0</v>
      </c>
      <c r="AR1026" s="140" t="s">
        <v>317</v>
      </c>
      <c r="AT1026" s="140" t="s">
        <v>218</v>
      </c>
      <c r="AU1026" s="140" t="s">
        <v>81</v>
      </c>
      <c r="AY1026" s="18" t="s">
        <v>216</v>
      </c>
      <c r="BE1026" s="141">
        <f t="shared" si="4"/>
        <v>0</v>
      </c>
      <c r="BF1026" s="141">
        <f t="shared" si="5"/>
        <v>0</v>
      </c>
      <c r="BG1026" s="141">
        <f t="shared" si="6"/>
        <v>0</v>
      </c>
      <c r="BH1026" s="141">
        <f t="shared" si="7"/>
        <v>0</v>
      </c>
      <c r="BI1026" s="141">
        <f t="shared" si="8"/>
        <v>0</v>
      </c>
      <c r="BJ1026" s="18" t="s">
        <v>79</v>
      </c>
      <c r="BK1026" s="141">
        <f t="shared" si="9"/>
        <v>0</v>
      </c>
      <c r="BL1026" s="18" t="s">
        <v>317</v>
      </c>
      <c r="BM1026" s="140" t="s">
        <v>1873</v>
      </c>
    </row>
    <row r="1027" spans="2:65" s="1" customFormat="1" ht="24.2" customHeight="1">
      <c r="B1027" s="33"/>
      <c r="C1027" s="129" t="s">
        <v>1874</v>
      </c>
      <c r="D1027" s="129" t="s">
        <v>218</v>
      </c>
      <c r="E1027" s="130" t="s">
        <v>1875</v>
      </c>
      <c r="F1027" s="131" t="s">
        <v>1876</v>
      </c>
      <c r="G1027" s="132" t="s">
        <v>1578</v>
      </c>
      <c r="H1027" s="133">
        <v>1</v>
      </c>
      <c r="I1027" s="134"/>
      <c r="J1027" s="135">
        <f t="shared" si="0"/>
        <v>0</v>
      </c>
      <c r="K1027" s="131" t="s">
        <v>19</v>
      </c>
      <c r="L1027" s="33"/>
      <c r="M1027" s="136" t="s">
        <v>19</v>
      </c>
      <c r="N1027" s="137" t="s">
        <v>42</v>
      </c>
      <c r="P1027" s="138">
        <f t="shared" si="1"/>
        <v>0</v>
      </c>
      <c r="Q1027" s="138">
        <v>0</v>
      </c>
      <c r="R1027" s="138">
        <f t="shared" si="2"/>
        <v>0</v>
      </c>
      <c r="S1027" s="138">
        <v>0</v>
      </c>
      <c r="T1027" s="139">
        <f t="shared" si="3"/>
        <v>0</v>
      </c>
      <c r="AR1027" s="140" t="s">
        <v>317</v>
      </c>
      <c r="AT1027" s="140" t="s">
        <v>218</v>
      </c>
      <c r="AU1027" s="140" t="s">
        <v>81</v>
      </c>
      <c r="AY1027" s="18" t="s">
        <v>216</v>
      </c>
      <c r="BE1027" s="141">
        <f t="shared" si="4"/>
        <v>0</v>
      </c>
      <c r="BF1027" s="141">
        <f t="shared" si="5"/>
        <v>0</v>
      </c>
      <c r="BG1027" s="141">
        <f t="shared" si="6"/>
        <v>0</v>
      </c>
      <c r="BH1027" s="141">
        <f t="shared" si="7"/>
        <v>0</v>
      </c>
      <c r="BI1027" s="141">
        <f t="shared" si="8"/>
        <v>0</v>
      </c>
      <c r="BJ1027" s="18" t="s">
        <v>79</v>
      </c>
      <c r="BK1027" s="141">
        <f t="shared" si="9"/>
        <v>0</v>
      </c>
      <c r="BL1027" s="18" t="s">
        <v>317</v>
      </c>
      <c r="BM1027" s="140" t="s">
        <v>1877</v>
      </c>
    </row>
    <row r="1028" spans="2:65" s="1" customFormat="1" ht="24.2" customHeight="1">
      <c r="B1028" s="33"/>
      <c r="C1028" s="129" t="s">
        <v>1878</v>
      </c>
      <c r="D1028" s="129" t="s">
        <v>218</v>
      </c>
      <c r="E1028" s="130" t="s">
        <v>1879</v>
      </c>
      <c r="F1028" s="131" t="s">
        <v>1880</v>
      </c>
      <c r="G1028" s="132" t="s">
        <v>1578</v>
      </c>
      <c r="H1028" s="133">
        <v>1</v>
      </c>
      <c r="I1028" s="134"/>
      <c r="J1028" s="135">
        <f t="shared" si="0"/>
        <v>0</v>
      </c>
      <c r="K1028" s="131" t="s">
        <v>19</v>
      </c>
      <c r="L1028" s="33"/>
      <c r="M1028" s="136" t="s">
        <v>19</v>
      </c>
      <c r="N1028" s="137" t="s">
        <v>42</v>
      </c>
      <c r="P1028" s="138">
        <f t="shared" si="1"/>
        <v>0</v>
      </c>
      <c r="Q1028" s="138">
        <v>0</v>
      </c>
      <c r="R1028" s="138">
        <f t="shared" si="2"/>
        <v>0</v>
      </c>
      <c r="S1028" s="138">
        <v>0</v>
      </c>
      <c r="T1028" s="139">
        <f t="shared" si="3"/>
        <v>0</v>
      </c>
      <c r="AR1028" s="140" t="s">
        <v>317</v>
      </c>
      <c r="AT1028" s="140" t="s">
        <v>218</v>
      </c>
      <c r="AU1028" s="140" t="s">
        <v>81</v>
      </c>
      <c r="AY1028" s="18" t="s">
        <v>216</v>
      </c>
      <c r="BE1028" s="141">
        <f t="shared" si="4"/>
        <v>0</v>
      </c>
      <c r="BF1028" s="141">
        <f t="shared" si="5"/>
        <v>0</v>
      </c>
      <c r="BG1028" s="141">
        <f t="shared" si="6"/>
        <v>0</v>
      </c>
      <c r="BH1028" s="141">
        <f t="shared" si="7"/>
        <v>0</v>
      </c>
      <c r="BI1028" s="141">
        <f t="shared" si="8"/>
        <v>0</v>
      </c>
      <c r="BJ1028" s="18" t="s">
        <v>79</v>
      </c>
      <c r="BK1028" s="141">
        <f t="shared" si="9"/>
        <v>0</v>
      </c>
      <c r="BL1028" s="18" t="s">
        <v>317</v>
      </c>
      <c r="BM1028" s="140" t="s">
        <v>1881</v>
      </c>
    </row>
    <row r="1029" spans="2:65" s="1" customFormat="1" ht="24.2" customHeight="1">
      <c r="B1029" s="33"/>
      <c r="C1029" s="129" t="s">
        <v>1882</v>
      </c>
      <c r="D1029" s="129" t="s">
        <v>218</v>
      </c>
      <c r="E1029" s="130" t="s">
        <v>1883</v>
      </c>
      <c r="F1029" s="131" t="s">
        <v>1884</v>
      </c>
      <c r="G1029" s="132" t="s">
        <v>1578</v>
      </c>
      <c r="H1029" s="133">
        <v>1</v>
      </c>
      <c r="I1029" s="134"/>
      <c r="J1029" s="135">
        <f t="shared" si="0"/>
        <v>0</v>
      </c>
      <c r="K1029" s="131" t="s">
        <v>19</v>
      </c>
      <c r="L1029" s="33"/>
      <c r="M1029" s="136" t="s">
        <v>19</v>
      </c>
      <c r="N1029" s="137" t="s">
        <v>42</v>
      </c>
      <c r="P1029" s="138">
        <f t="shared" si="1"/>
        <v>0</v>
      </c>
      <c r="Q1029" s="138">
        <v>0</v>
      </c>
      <c r="R1029" s="138">
        <f t="shared" si="2"/>
        <v>0</v>
      </c>
      <c r="S1029" s="138">
        <v>0</v>
      </c>
      <c r="T1029" s="139">
        <f t="shared" si="3"/>
        <v>0</v>
      </c>
      <c r="AR1029" s="140" t="s">
        <v>317</v>
      </c>
      <c r="AT1029" s="140" t="s">
        <v>218</v>
      </c>
      <c r="AU1029" s="140" t="s">
        <v>81</v>
      </c>
      <c r="AY1029" s="18" t="s">
        <v>216</v>
      </c>
      <c r="BE1029" s="141">
        <f t="shared" si="4"/>
        <v>0</v>
      </c>
      <c r="BF1029" s="141">
        <f t="shared" si="5"/>
        <v>0</v>
      </c>
      <c r="BG1029" s="141">
        <f t="shared" si="6"/>
        <v>0</v>
      </c>
      <c r="BH1029" s="141">
        <f t="shared" si="7"/>
        <v>0</v>
      </c>
      <c r="BI1029" s="141">
        <f t="shared" si="8"/>
        <v>0</v>
      </c>
      <c r="BJ1029" s="18" t="s">
        <v>79</v>
      </c>
      <c r="BK1029" s="141">
        <f t="shared" si="9"/>
        <v>0</v>
      </c>
      <c r="BL1029" s="18" t="s">
        <v>317</v>
      </c>
      <c r="BM1029" s="140" t="s">
        <v>1885</v>
      </c>
    </row>
    <row r="1030" spans="2:65" s="1" customFormat="1" ht="33" customHeight="1">
      <c r="B1030" s="33"/>
      <c r="C1030" s="129" t="s">
        <v>1886</v>
      </c>
      <c r="D1030" s="129" t="s">
        <v>218</v>
      </c>
      <c r="E1030" s="130" t="s">
        <v>1887</v>
      </c>
      <c r="F1030" s="131" t="s">
        <v>1888</v>
      </c>
      <c r="G1030" s="132" t="s">
        <v>1578</v>
      </c>
      <c r="H1030" s="133">
        <v>1</v>
      </c>
      <c r="I1030" s="134"/>
      <c r="J1030" s="135">
        <f t="shared" si="0"/>
        <v>0</v>
      </c>
      <c r="K1030" s="131" t="s">
        <v>19</v>
      </c>
      <c r="L1030" s="33"/>
      <c r="M1030" s="136" t="s">
        <v>19</v>
      </c>
      <c r="N1030" s="137" t="s">
        <v>42</v>
      </c>
      <c r="P1030" s="138">
        <f t="shared" si="1"/>
        <v>0</v>
      </c>
      <c r="Q1030" s="138">
        <v>0</v>
      </c>
      <c r="R1030" s="138">
        <f t="shared" si="2"/>
        <v>0</v>
      </c>
      <c r="S1030" s="138">
        <v>0</v>
      </c>
      <c r="T1030" s="139">
        <f t="shared" si="3"/>
        <v>0</v>
      </c>
      <c r="AR1030" s="140" t="s">
        <v>317</v>
      </c>
      <c r="AT1030" s="140" t="s">
        <v>218</v>
      </c>
      <c r="AU1030" s="140" t="s">
        <v>81</v>
      </c>
      <c r="AY1030" s="18" t="s">
        <v>216</v>
      </c>
      <c r="BE1030" s="141">
        <f t="shared" si="4"/>
        <v>0</v>
      </c>
      <c r="BF1030" s="141">
        <f t="shared" si="5"/>
        <v>0</v>
      </c>
      <c r="BG1030" s="141">
        <f t="shared" si="6"/>
        <v>0</v>
      </c>
      <c r="BH1030" s="141">
        <f t="shared" si="7"/>
        <v>0</v>
      </c>
      <c r="BI1030" s="141">
        <f t="shared" si="8"/>
        <v>0</v>
      </c>
      <c r="BJ1030" s="18" t="s">
        <v>79</v>
      </c>
      <c r="BK1030" s="141">
        <f t="shared" si="9"/>
        <v>0</v>
      </c>
      <c r="BL1030" s="18" t="s">
        <v>317</v>
      </c>
      <c r="BM1030" s="140" t="s">
        <v>1889</v>
      </c>
    </row>
    <row r="1031" spans="2:65" s="1" customFormat="1" ht="33" customHeight="1">
      <c r="B1031" s="33"/>
      <c r="C1031" s="129" t="s">
        <v>1890</v>
      </c>
      <c r="D1031" s="129" t="s">
        <v>218</v>
      </c>
      <c r="E1031" s="130" t="s">
        <v>1891</v>
      </c>
      <c r="F1031" s="131" t="s">
        <v>1892</v>
      </c>
      <c r="G1031" s="132" t="s">
        <v>1578</v>
      </c>
      <c r="H1031" s="133">
        <v>1</v>
      </c>
      <c r="I1031" s="134"/>
      <c r="J1031" s="135">
        <f t="shared" si="0"/>
        <v>0</v>
      </c>
      <c r="K1031" s="131" t="s">
        <v>19</v>
      </c>
      <c r="L1031" s="33"/>
      <c r="M1031" s="136" t="s">
        <v>19</v>
      </c>
      <c r="N1031" s="137" t="s">
        <v>42</v>
      </c>
      <c r="P1031" s="138">
        <f t="shared" si="1"/>
        <v>0</v>
      </c>
      <c r="Q1031" s="138">
        <v>0</v>
      </c>
      <c r="R1031" s="138">
        <f t="shared" si="2"/>
        <v>0</v>
      </c>
      <c r="S1031" s="138">
        <v>0</v>
      </c>
      <c r="T1031" s="139">
        <f t="shared" si="3"/>
        <v>0</v>
      </c>
      <c r="AR1031" s="140" t="s">
        <v>317</v>
      </c>
      <c r="AT1031" s="140" t="s">
        <v>218</v>
      </c>
      <c r="AU1031" s="140" t="s">
        <v>81</v>
      </c>
      <c r="AY1031" s="18" t="s">
        <v>216</v>
      </c>
      <c r="BE1031" s="141">
        <f t="shared" si="4"/>
        <v>0</v>
      </c>
      <c r="BF1031" s="141">
        <f t="shared" si="5"/>
        <v>0</v>
      </c>
      <c r="BG1031" s="141">
        <f t="shared" si="6"/>
        <v>0</v>
      </c>
      <c r="BH1031" s="141">
        <f t="shared" si="7"/>
        <v>0</v>
      </c>
      <c r="BI1031" s="141">
        <f t="shared" si="8"/>
        <v>0</v>
      </c>
      <c r="BJ1031" s="18" t="s">
        <v>79</v>
      </c>
      <c r="BK1031" s="141">
        <f t="shared" si="9"/>
        <v>0</v>
      </c>
      <c r="BL1031" s="18" t="s">
        <v>317</v>
      </c>
      <c r="BM1031" s="140" t="s">
        <v>1893</v>
      </c>
    </row>
    <row r="1032" spans="2:65" s="1" customFormat="1" ht="33" customHeight="1">
      <c r="B1032" s="33"/>
      <c r="C1032" s="129" t="s">
        <v>1894</v>
      </c>
      <c r="D1032" s="129" t="s">
        <v>218</v>
      </c>
      <c r="E1032" s="130" t="s">
        <v>1895</v>
      </c>
      <c r="F1032" s="131" t="s">
        <v>1896</v>
      </c>
      <c r="G1032" s="132" t="s">
        <v>1578</v>
      </c>
      <c r="H1032" s="133">
        <v>1</v>
      </c>
      <c r="I1032" s="134"/>
      <c r="J1032" s="135">
        <f t="shared" si="0"/>
        <v>0</v>
      </c>
      <c r="K1032" s="131" t="s">
        <v>19</v>
      </c>
      <c r="L1032" s="33"/>
      <c r="M1032" s="136" t="s">
        <v>19</v>
      </c>
      <c r="N1032" s="137" t="s">
        <v>42</v>
      </c>
      <c r="P1032" s="138">
        <f t="shared" si="1"/>
        <v>0</v>
      </c>
      <c r="Q1032" s="138">
        <v>0</v>
      </c>
      <c r="R1032" s="138">
        <f t="shared" si="2"/>
        <v>0</v>
      </c>
      <c r="S1032" s="138">
        <v>0</v>
      </c>
      <c r="T1032" s="139">
        <f t="shared" si="3"/>
        <v>0</v>
      </c>
      <c r="AR1032" s="140" t="s">
        <v>317</v>
      </c>
      <c r="AT1032" s="140" t="s">
        <v>218</v>
      </c>
      <c r="AU1032" s="140" t="s">
        <v>81</v>
      </c>
      <c r="AY1032" s="18" t="s">
        <v>216</v>
      </c>
      <c r="BE1032" s="141">
        <f t="shared" si="4"/>
        <v>0</v>
      </c>
      <c r="BF1032" s="141">
        <f t="shared" si="5"/>
        <v>0</v>
      </c>
      <c r="BG1032" s="141">
        <f t="shared" si="6"/>
        <v>0</v>
      </c>
      <c r="BH1032" s="141">
        <f t="shared" si="7"/>
        <v>0</v>
      </c>
      <c r="BI1032" s="141">
        <f t="shared" si="8"/>
        <v>0</v>
      </c>
      <c r="BJ1032" s="18" t="s">
        <v>79</v>
      </c>
      <c r="BK1032" s="141">
        <f t="shared" si="9"/>
        <v>0</v>
      </c>
      <c r="BL1032" s="18" t="s">
        <v>317</v>
      </c>
      <c r="BM1032" s="140" t="s">
        <v>1897</v>
      </c>
    </row>
    <row r="1033" spans="2:65" s="1" customFormat="1" ht="44.25" customHeight="1">
      <c r="B1033" s="33"/>
      <c r="C1033" s="129" t="s">
        <v>1898</v>
      </c>
      <c r="D1033" s="129" t="s">
        <v>218</v>
      </c>
      <c r="E1033" s="130" t="s">
        <v>1899</v>
      </c>
      <c r="F1033" s="131" t="s">
        <v>1900</v>
      </c>
      <c r="G1033" s="132" t="s">
        <v>1578</v>
      </c>
      <c r="H1033" s="133">
        <v>1</v>
      </c>
      <c r="I1033" s="134"/>
      <c r="J1033" s="135">
        <f t="shared" si="0"/>
        <v>0</v>
      </c>
      <c r="K1033" s="131" t="s">
        <v>19</v>
      </c>
      <c r="L1033" s="33"/>
      <c r="M1033" s="136" t="s">
        <v>19</v>
      </c>
      <c r="N1033" s="137" t="s">
        <v>42</v>
      </c>
      <c r="P1033" s="138">
        <f t="shared" si="1"/>
        <v>0</v>
      </c>
      <c r="Q1033" s="138">
        <v>0</v>
      </c>
      <c r="R1033" s="138">
        <f t="shared" si="2"/>
        <v>0</v>
      </c>
      <c r="S1033" s="138">
        <v>0</v>
      </c>
      <c r="T1033" s="139">
        <f t="shared" si="3"/>
        <v>0</v>
      </c>
      <c r="AR1033" s="140" t="s">
        <v>317</v>
      </c>
      <c r="AT1033" s="140" t="s">
        <v>218</v>
      </c>
      <c r="AU1033" s="140" t="s">
        <v>81</v>
      </c>
      <c r="AY1033" s="18" t="s">
        <v>216</v>
      </c>
      <c r="BE1033" s="141">
        <f t="shared" si="4"/>
        <v>0</v>
      </c>
      <c r="BF1033" s="141">
        <f t="shared" si="5"/>
        <v>0</v>
      </c>
      <c r="BG1033" s="141">
        <f t="shared" si="6"/>
        <v>0</v>
      </c>
      <c r="BH1033" s="141">
        <f t="shared" si="7"/>
        <v>0</v>
      </c>
      <c r="BI1033" s="141">
        <f t="shared" si="8"/>
        <v>0</v>
      </c>
      <c r="BJ1033" s="18" t="s">
        <v>79</v>
      </c>
      <c r="BK1033" s="141">
        <f t="shared" si="9"/>
        <v>0</v>
      </c>
      <c r="BL1033" s="18" t="s">
        <v>317</v>
      </c>
      <c r="BM1033" s="140" t="s">
        <v>1901</v>
      </c>
    </row>
    <row r="1034" spans="2:65" s="1" customFormat="1" ht="37.9" customHeight="1">
      <c r="B1034" s="33"/>
      <c r="C1034" s="129" t="s">
        <v>1902</v>
      </c>
      <c r="D1034" s="129" t="s">
        <v>218</v>
      </c>
      <c r="E1034" s="130" t="s">
        <v>1903</v>
      </c>
      <c r="F1034" s="131" t="s">
        <v>1904</v>
      </c>
      <c r="G1034" s="132" t="s">
        <v>1578</v>
      </c>
      <c r="H1034" s="133">
        <v>1</v>
      </c>
      <c r="I1034" s="134"/>
      <c r="J1034" s="135">
        <f t="shared" si="0"/>
        <v>0</v>
      </c>
      <c r="K1034" s="131" t="s">
        <v>19</v>
      </c>
      <c r="L1034" s="33"/>
      <c r="M1034" s="136" t="s">
        <v>19</v>
      </c>
      <c r="N1034" s="137" t="s">
        <v>42</v>
      </c>
      <c r="P1034" s="138">
        <f t="shared" si="1"/>
        <v>0</v>
      </c>
      <c r="Q1034" s="138">
        <v>0</v>
      </c>
      <c r="R1034" s="138">
        <f t="shared" si="2"/>
        <v>0</v>
      </c>
      <c r="S1034" s="138">
        <v>0</v>
      </c>
      <c r="T1034" s="139">
        <f t="shared" si="3"/>
        <v>0</v>
      </c>
      <c r="AR1034" s="140" t="s">
        <v>317</v>
      </c>
      <c r="AT1034" s="140" t="s">
        <v>218</v>
      </c>
      <c r="AU1034" s="140" t="s">
        <v>81</v>
      </c>
      <c r="AY1034" s="18" t="s">
        <v>216</v>
      </c>
      <c r="BE1034" s="141">
        <f t="shared" si="4"/>
        <v>0</v>
      </c>
      <c r="BF1034" s="141">
        <f t="shared" si="5"/>
        <v>0</v>
      </c>
      <c r="BG1034" s="141">
        <f t="shared" si="6"/>
        <v>0</v>
      </c>
      <c r="BH1034" s="141">
        <f t="shared" si="7"/>
        <v>0</v>
      </c>
      <c r="BI1034" s="141">
        <f t="shared" si="8"/>
        <v>0</v>
      </c>
      <c r="BJ1034" s="18" t="s">
        <v>79</v>
      </c>
      <c r="BK1034" s="141">
        <f t="shared" si="9"/>
        <v>0</v>
      </c>
      <c r="BL1034" s="18" t="s">
        <v>317</v>
      </c>
      <c r="BM1034" s="140" t="s">
        <v>1905</v>
      </c>
    </row>
    <row r="1035" spans="2:65" s="1" customFormat="1" ht="37.9" customHeight="1">
      <c r="B1035" s="33"/>
      <c r="C1035" s="129" t="s">
        <v>1906</v>
      </c>
      <c r="D1035" s="129" t="s">
        <v>218</v>
      </c>
      <c r="E1035" s="130" t="s">
        <v>1907</v>
      </c>
      <c r="F1035" s="131" t="s">
        <v>1908</v>
      </c>
      <c r="G1035" s="132" t="s">
        <v>1578</v>
      </c>
      <c r="H1035" s="133">
        <v>1</v>
      </c>
      <c r="I1035" s="134"/>
      <c r="J1035" s="135">
        <f t="shared" si="0"/>
        <v>0</v>
      </c>
      <c r="K1035" s="131" t="s">
        <v>19</v>
      </c>
      <c r="L1035" s="33"/>
      <c r="M1035" s="136" t="s">
        <v>19</v>
      </c>
      <c r="N1035" s="137" t="s">
        <v>42</v>
      </c>
      <c r="P1035" s="138">
        <f t="shared" si="1"/>
        <v>0</v>
      </c>
      <c r="Q1035" s="138">
        <v>0</v>
      </c>
      <c r="R1035" s="138">
        <f t="shared" si="2"/>
        <v>0</v>
      </c>
      <c r="S1035" s="138">
        <v>0</v>
      </c>
      <c r="T1035" s="139">
        <f t="shared" si="3"/>
        <v>0</v>
      </c>
      <c r="AR1035" s="140" t="s">
        <v>317</v>
      </c>
      <c r="AT1035" s="140" t="s">
        <v>218</v>
      </c>
      <c r="AU1035" s="140" t="s">
        <v>81</v>
      </c>
      <c r="AY1035" s="18" t="s">
        <v>216</v>
      </c>
      <c r="BE1035" s="141">
        <f t="shared" si="4"/>
        <v>0</v>
      </c>
      <c r="BF1035" s="141">
        <f t="shared" si="5"/>
        <v>0</v>
      </c>
      <c r="BG1035" s="141">
        <f t="shared" si="6"/>
        <v>0</v>
      </c>
      <c r="BH1035" s="141">
        <f t="shared" si="7"/>
        <v>0</v>
      </c>
      <c r="BI1035" s="141">
        <f t="shared" si="8"/>
        <v>0</v>
      </c>
      <c r="BJ1035" s="18" t="s">
        <v>79</v>
      </c>
      <c r="BK1035" s="141">
        <f t="shared" si="9"/>
        <v>0</v>
      </c>
      <c r="BL1035" s="18" t="s">
        <v>317</v>
      </c>
      <c r="BM1035" s="140" t="s">
        <v>1909</v>
      </c>
    </row>
    <row r="1036" spans="2:65" s="1" customFormat="1" ht="37.9" customHeight="1">
      <c r="B1036" s="33"/>
      <c r="C1036" s="129" t="s">
        <v>1910</v>
      </c>
      <c r="D1036" s="129" t="s">
        <v>218</v>
      </c>
      <c r="E1036" s="130" t="s">
        <v>1911</v>
      </c>
      <c r="F1036" s="131" t="s">
        <v>1912</v>
      </c>
      <c r="G1036" s="132" t="s">
        <v>1578</v>
      </c>
      <c r="H1036" s="133">
        <v>1</v>
      </c>
      <c r="I1036" s="134"/>
      <c r="J1036" s="135">
        <f t="shared" si="0"/>
        <v>0</v>
      </c>
      <c r="K1036" s="131" t="s">
        <v>19</v>
      </c>
      <c r="L1036" s="33"/>
      <c r="M1036" s="136" t="s">
        <v>19</v>
      </c>
      <c r="N1036" s="137" t="s">
        <v>42</v>
      </c>
      <c r="P1036" s="138">
        <f t="shared" si="1"/>
        <v>0</v>
      </c>
      <c r="Q1036" s="138">
        <v>0</v>
      </c>
      <c r="R1036" s="138">
        <f t="shared" si="2"/>
        <v>0</v>
      </c>
      <c r="S1036" s="138">
        <v>0</v>
      </c>
      <c r="T1036" s="139">
        <f t="shared" si="3"/>
        <v>0</v>
      </c>
      <c r="AR1036" s="140" t="s">
        <v>317</v>
      </c>
      <c r="AT1036" s="140" t="s">
        <v>218</v>
      </c>
      <c r="AU1036" s="140" t="s">
        <v>81</v>
      </c>
      <c r="AY1036" s="18" t="s">
        <v>216</v>
      </c>
      <c r="BE1036" s="141">
        <f t="shared" si="4"/>
        <v>0</v>
      </c>
      <c r="BF1036" s="141">
        <f t="shared" si="5"/>
        <v>0</v>
      </c>
      <c r="BG1036" s="141">
        <f t="shared" si="6"/>
        <v>0</v>
      </c>
      <c r="BH1036" s="141">
        <f t="shared" si="7"/>
        <v>0</v>
      </c>
      <c r="BI1036" s="141">
        <f t="shared" si="8"/>
        <v>0</v>
      </c>
      <c r="BJ1036" s="18" t="s">
        <v>79</v>
      </c>
      <c r="BK1036" s="141">
        <f t="shared" si="9"/>
        <v>0</v>
      </c>
      <c r="BL1036" s="18" t="s">
        <v>317</v>
      </c>
      <c r="BM1036" s="140" t="s">
        <v>1913</v>
      </c>
    </row>
    <row r="1037" spans="2:65" s="1" customFormat="1" ht="37.9" customHeight="1">
      <c r="B1037" s="33"/>
      <c r="C1037" s="129" t="s">
        <v>1914</v>
      </c>
      <c r="D1037" s="129" t="s">
        <v>218</v>
      </c>
      <c r="E1037" s="130" t="s">
        <v>1915</v>
      </c>
      <c r="F1037" s="131" t="s">
        <v>1916</v>
      </c>
      <c r="G1037" s="132" t="s">
        <v>1578</v>
      </c>
      <c r="H1037" s="133">
        <v>1</v>
      </c>
      <c r="I1037" s="134"/>
      <c r="J1037" s="135">
        <f t="shared" si="0"/>
        <v>0</v>
      </c>
      <c r="K1037" s="131" t="s">
        <v>19</v>
      </c>
      <c r="L1037" s="33"/>
      <c r="M1037" s="136" t="s">
        <v>19</v>
      </c>
      <c r="N1037" s="137" t="s">
        <v>42</v>
      </c>
      <c r="P1037" s="138">
        <f t="shared" si="1"/>
        <v>0</v>
      </c>
      <c r="Q1037" s="138">
        <v>0</v>
      </c>
      <c r="R1037" s="138">
        <f t="shared" si="2"/>
        <v>0</v>
      </c>
      <c r="S1037" s="138">
        <v>0</v>
      </c>
      <c r="T1037" s="139">
        <f t="shared" si="3"/>
        <v>0</v>
      </c>
      <c r="AR1037" s="140" t="s">
        <v>317</v>
      </c>
      <c r="AT1037" s="140" t="s">
        <v>218</v>
      </c>
      <c r="AU1037" s="140" t="s">
        <v>81</v>
      </c>
      <c r="AY1037" s="18" t="s">
        <v>216</v>
      </c>
      <c r="BE1037" s="141">
        <f t="shared" si="4"/>
        <v>0</v>
      </c>
      <c r="BF1037" s="141">
        <f t="shared" si="5"/>
        <v>0</v>
      </c>
      <c r="BG1037" s="141">
        <f t="shared" si="6"/>
        <v>0</v>
      </c>
      <c r="BH1037" s="141">
        <f t="shared" si="7"/>
        <v>0</v>
      </c>
      <c r="BI1037" s="141">
        <f t="shared" si="8"/>
        <v>0</v>
      </c>
      <c r="BJ1037" s="18" t="s">
        <v>79</v>
      </c>
      <c r="BK1037" s="141">
        <f t="shared" si="9"/>
        <v>0</v>
      </c>
      <c r="BL1037" s="18" t="s">
        <v>317</v>
      </c>
      <c r="BM1037" s="140" t="s">
        <v>1917</v>
      </c>
    </row>
    <row r="1038" spans="2:65" s="1" customFormat="1" ht="37.9" customHeight="1">
      <c r="B1038" s="33"/>
      <c r="C1038" s="129" t="s">
        <v>1918</v>
      </c>
      <c r="D1038" s="129" t="s">
        <v>218</v>
      </c>
      <c r="E1038" s="130" t="s">
        <v>1919</v>
      </c>
      <c r="F1038" s="131" t="s">
        <v>1920</v>
      </c>
      <c r="G1038" s="132" t="s">
        <v>1578</v>
      </c>
      <c r="H1038" s="133">
        <v>1</v>
      </c>
      <c r="I1038" s="134"/>
      <c r="J1038" s="135">
        <f t="shared" si="0"/>
        <v>0</v>
      </c>
      <c r="K1038" s="131" t="s">
        <v>19</v>
      </c>
      <c r="L1038" s="33"/>
      <c r="M1038" s="136" t="s">
        <v>19</v>
      </c>
      <c r="N1038" s="137" t="s">
        <v>42</v>
      </c>
      <c r="P1038" s="138">
        <f t="shared" si="1"/>
        <v>0</v>
      </c>
      <c r="Q1038" s="138">
        <v>0</v>
      </c>
      <c r="R1038" s="138">
        <f t="shared" si="2"/>
        <v>0</v>
      </c>
      <c r="S1038" s="138">
        <v>0</v>
      </c>
      <c r="T1038" s="139">
        <f t="shared" si="3"/>
        <v>0</v>
      </c>
      <c r="AR1038" s="140" t="s">
        <v>317</v>
      </c>
      <c r="AT1038" s="140" t="s">
        <v>218</v>
      </c>
      <c r="AU1038" s="140" t="s">
        <v>81</v>
      </c>
      <c r="AY1038" s="18" t="s">
        <v>216</v>
      </c>
      <c r="BE1038" s="141">
        <f t="shared" si="4"/>
        <v>0</v>
      </c>
      <c r="BF1038" s="141">
        <f t="shared" si="5"/>
        <v>0</v>
      </c>
      <c r="BG1038" s="141">
        <f t="shared" si="6"/>
        <v>0</v>
      </c>
      <c r="BH1038" s="141">
        <f t="shared" si="7"/>
        <v>0</v>
      </c>
      <c r="BI1038" s="141">
        <f t="shared" si="8"/>
        <v>0</v>
      </c>
      <c r="BJ1038" s="18" t="s">
        <v>79</v>
      </c>
      <c r="BK1038" s="141">
        <f t="shared" si="9"/>
        <v>0</v>
      </c>
      <c r="BL1038" s="18" t="s">
        <v>317</v>
      </c>
      <c r="BM1038" s="140" t="s">
        <v>1921</v>
      </c>
    </row>
    <row r="1039" spans="2:65" s="1" customFormat="1" ht="24.2" customHeight="1">
      <c r="B1039" s="33"/>
      <c r="C1039" s="129" t="s">
        <v>1922</v>
      </c>
      <c r="D1039" s="129" t="s">
        <v>218</v>
      </c>
      <c r="E1039" s="130" t="s">
        <v>1923</v>
      </c>
      <c r="F1039" s="131" t="s">
        <v>1924</v>
      </c>
      <c r="G1039" s="132" t="s">
        <v>447</v>
      </c>
      <c r="H1039" s="133">
        <v>1</v>
      </c>
      <c r="I1039" s="134"/>
      <c r="J1039" s="135">
        <f t="shared" si="0"/>
        <v>0</v>
      </c>
      <c r="K1039" s="131" t="s">
        <v>19</v>
      </c>
      <c r="L1039" s="33"/>
      <c r="M1039" s="136" t="s">
        <v>19</v>
      </c>
      <c r="N1039" s="137" t="s">
        <v>42</v>
      </c>
      <c r="P1039" s="138">
        <f t="shared" si="1"/>
        <v>0</v>
      </c>
      <c r="Q1039" s="138">
        <v>0</v>
      </c>
      <c r="R1039" s="138">
        <f t="shared" si="2"/>
        <v>0</v>
      </c>
      <c r="S1039" s="138">
        <v>0</v>
      </c>
      <c r="T1039" s="139">
        <f t="shared" si="3"/>
        <v>0</v>
      </c>
      <c r="AR1039" s="140" t="s">
        <v>317</v>
      </c>
      <c r="AT1039" s="140" t="s">
        <v>218</v>
      </c>
      <c r="AU1039" s="140" t="s">
        <v>81</v>
      </c>
      <c r="AY1039" s="18" t="s">
        <v>216</v>
      </c>
      <c r="BE1039" s="141">
        <f t="shared" si="4"/>
        <v>0</v>
      </c>
      <c r="BF1039" s="141">
        <f t="shared" si="5"/>
        <v>0</v>
      </c>
      <c r="BG1039" s="141">
        <f t="shared" si="6"/>
        <v>0</v>
      </c>
      <c r="BH1039" s="141">
        <f t="shared" si="7"/>
        <v>0</v>
      </c>
      <c r="BI1039" s="141">
        <f t="shared" si="8"/>
        <v>0</v>
      </c>
      <c r="BJ1039" s="18" t="s">
        <v>79</v>
      </c>
      <c r="BK1039" s="141">
        <f t="shared" si="9"/>
        <v>0</v>
      </c>
      <c r="BL1039" s="18" t="s">
        <v>317</v>
      </c>
      <c r="BM1039" s="140" t="s">
        <v>1925</v>
      </c>
    </row>
    <row r="1040" spans="2:65" s="1" customFormat="1" ht="24.2" customHeight="1">
      <c r="B1040" s="33"/>
      <c r="C1040" s="129" t="s">
        <v>1926</v>
      </c>
      <c r="D1040" s="129" t="s">
        <v>218</v>
      </c>
      <c r="E1040" s="130" t="s">
        <v>1927</v>
      </c>
      <c r="F1040" s="131" t="s">
        <v>1928</v>
      </c>
      <c r="G1040" s="132" t="s">
        <v>1578</v>
      </c>
      <c r="H1040" s="133">
        <v>1</v>
      </c>
      <c r="I1040" s="134"/>
      <c r="J1040" s="135">
        <f t="shared" si="0"/>
        <v>0</v>
      </c>
      <c r="K1040" s="131" t="s">
        <v>19</v>
      </c>
      <c r="L1040" s="33"/>
      <c r="M1040" s="136" t="s">
        <v>19</v>
      </c>
      <c r="N1040" s="137" t="s">
        <v>42</v>
      </c>
      <c r="P1040" s="138">
        <f t="shared" si="1"/>
        <v>0</v>
      </c>
      <c r="Q1040" s="138">
        <v>0</v>
      </c>
      <c r="R1040" s="138">
        <f t="shared" si="2"/>
        <v>0</v>
      </c>
      <c r="S1040" s="138">
        <v>0</v>
      </c>
      <c r="T1040" s="139">
        <f t="shared" si="3"/>
        <v>0</v>
      </c>
      <c r="AR1040" s="140" t="s">
        <v>317</v>
      </c>
      <c r="AT1040" s="140" t="s">
        <v>218</v>
      </c>
      <c r="AU1040" s="140" t="s">
        <v>81</v>
      </c>
      <c r="AY1040" s="18" t="s">
        <v>216</v>
      </c>
      <c r="BE1040" s="141">
        <f t="shared" si="4"/>
        <v>0</v>
      </c>
      <c r="BF1040" s="141">
        <f t="shared" si="5"/>
        <v>0</v>
      </c>
      <c r="BG1040" s="141">
        <f t="shared" si="6"/>
        <v>0</v>
      </c>
      <c r="BH1040" s="141">
        <f t="shared" si="7"/>
        <v>0</v>
      </c>
      <c r="BI1040" s="141">
        <f t="shared" si="8"/>
        <v>0</v>
      </c>
      <c r="BJ1040" s="18" t="s">
        <v>79</v>
      </c>
      <c r="BK1040" s="141">
        <f t="shared" si="9"/>
        <v>0</v>
      </c>
      <c r="BL1040" s="18" t="s">
        <v>317</v>
      </c>
      <c r="BM1040" s="140" t="s">
        <v>1929</v>
      </c>
    </row>
    <row r="1041" spans="2:65" s="1" customFormat="1" ht="24.2" customHeight="1">
      <c r="B1041" s="33"/>
      <c r="C1041" s="129" t="s">
        <v>1930</v>
      </c>
      <c r="D1041" s="129" t="s">
        <v>218</v>
      </c>
      <c r="E1041" s="130" t="s">
        <v>1931</v>
      </c>
      <c r="F1041" s="131" t="s">
        <v>1932</v>
      </c>
      <c r="G1041" s="132" t="s">
        <v>1578</v>
      </c>
      <c r="H1041" s="133">
        <v>1</v>
      </c>
      <c r="I1041" s="134"/>
      <c r="J1041" s="135">
        <f t="shared" si="0"/>
        <v>0</v>
      </c>
      <c r="K1041" s="131" t="s">
        <v>19</v>
      </c>
      <c r="L1041" s="33"/>
      <c r="M1041" s="136" t="s">
        <v>19</v>
      </c>
      <c r="N1041" s="137" t="s">
        <v>42</v>
      </c>
      <c r="P1041" s="138">
        <f t="shared" si="1"/>
        <v>0</v>
      </c>
      <c r="Q1041" s="138">
        <v>0</v>
      </c>
      <c r="R1041" s="138">
        <f t="shared" si="2"/>
        <v>0</v>
      </c>
      <c r="S1041" s="138">
        <v>0</v>
      </c>
      <c r="T1041" s="139">
        <f t="shared" si="3"/>
        <v>0</v>
      </c>
      <c r="AR1041" s="140" t="s">
        <v>317</v>
      </c>
      <c r="AT1041" s="140" t="s">
        <v>218</v>
      </c>
      <c r="AU1041" s="140" t="s">
        <v>81</v>
      </c>
      <c r="AY1041" s="18" t="s">
        <v>216</v>
      </c>
      <c r="BE1041" s="141">
        <f t="shared" si="4"/>
        <v>0</v>
      </c>
      <c r="BF1041" s="141">
        <f t="shared" si="5"/>
        <v>0</v>
      </c>
      <c r="BG1041" s="141">
        <f t="shared" si="6"/>
        <v>0</v>
      </c>
      <c r="BH1041" s="141">
        <f t="shared" si="7"/>
        <v>0</v>
      </c>
      <c r="BI1041" s="141">
        <f t="shared" si="8"/>
        <v>0</v>
      </c>
      <c r="BJ1041" s="18" t="s">
        <v>79</v>
      </c>
      <c r="BK1041" s="141">
        <f t="shared" si="9"/>
        <v>0</v>
      </c>
      <c r="BL1041" s="18" t="s">
        <v>317</v>
      </c>
      <c r="BM1041" s="140" t="s">
        <v>1933</v>
      </c>
    </row>
    <row r="1042" spans="2:65" s="1" customFormat="1" ht="37.9" customHeight="1">
      <c r="B1042" s="33"/>
      <c r="C1042" s="129" t="s">
        <v>1934</v>
      </c>
      <c r="D1042" s="129" t="s">
        <v>218</v>
      </c>
      <c r="E1042" s="130" t="s">
        <v>1935</v>
      </c>
      <c r="F1042" s="131" t="s">
        <v>1936</v>
      </c>
      <c r="G1042" s="132" t="s">
        <v>1578</v>
      </c>
      <c r="H1042" s="133">
        <v>1</v>
      </c>
      <c r="I1042" s="134"/>
      <c r="J1042" s="135">
        <f t="shared" si="0"/>
        <v>0</v>
      </c>
      <c r="K1042" s="131" t="s">
        <v>19</v>
      </c>
      <c r="L1042" s="33"/>
      <c r="M1042" s="136" t="s">
        <v>19</v>
      </c>
      <c r="N1042" s="137" t="s">
        <v>42</v>
      </c>
      <c r="P1042" s="138">
        <f t="shared" si="1"/>
        <v>0</v>
      </c>
      <c r="Q1042" s="138">
        <v>0</v>
      </c>
      <c r="R1042" s="138">
        <f t="shared" si="2"/>
        <v>0</v>
      </c>
      <c r="S1042" s="138">
        <v>0</v>
      </c>
      <c r="T1042" s="139">
        <f t="shared" si="3"/>
        <v>0</v>
      </c>
      <c r="AR1042" s="140" t="s">
        <v>317</v>
      </c>
      <c r="AT1042" s="140" t="s">
        <v>218</v>
      </c>
      <c r="AU1042" s="140" t="s">
        <v>81</v>
      </c>
      <c r="AY1042" s="18" t="s">
        <v>216</v>
      </c>
      <c r="BE1042" s="141">
        <f t="shared" si="4"/>
        <v>0</v>
      </c>
      <c r="BF1042" s="141">
        <f t="shared" si="5"/>
        <v>0</v>
      </c>
      <c r="BG1042" s="141">
        <f t="shared" si="6"/>
        <v>0</v>
      </c>
      <c r="BH1042" s="141">
        <f t="shared" si="7"/>
        <v>0</v>
      </c>
      <c r="BI1042" s="141">
        <f t="shared" si="8"/>
        <v>0</v>
      </c>
      <c r="BJ1042" s="18" t="s">
        <v>79</v>
      </c>
      <c r="BK1042" s="141">
        <f t="shared" si="9"/>
        <v>0</v>
      </c>
      <c r="BL1042" s="18" t="s">
        <v>317</v>
      </c>
      <c r="BM1042" s="140" t="s">
        <v>1937</v>
      </c>
    </row>
    <row r="1043" spans="2:65" s="1" customFormat="1" ht="37.9" customHeight="1">
      <c r="B1043" s="33"/>
      <c r="C1043" s="129" t="s">
        <v>1938</v>
      </c>
      <c r="D1043" s="129" t="s">
        <v>218</v>
      </c>
      <c r="E1043" s="130" t="s">
        <v>1939</v>
      </c>
      <c r="F1043" s="131" t="s">
        <v>1940</v>
      </c>
      <c r="G1043" s="132" t="s">
        <v>1578</v>
      </c>
      <c r="H1043" s="133">
        <v>1</v>
      </c>
      <c r="I1043" s="134"/>
      <c r="J1043" s="135">
        <f t="shared" si="0"/>
        <v>0</v>
      </c>
      <c r="K1043" s="131" t="s">
        <v>19</v>
      </c>
      <c r="L1043" s="33"/>
      <c r="M1043" s="136" t="s">
        <v>19</v>
      </c>
      <c r="N1043" s="137" t="s">
        <v>42</v>
      </c>
      <c r="P1043" s="138">
        <f t="shared" si="1"/>
        <v>0</v>
      </c>
      <c r="Q1043" s="138">
        <v>0</v>
      </c>
      <c r="R1043" s="138">
        <f t="shared" si="2"/>
        <v>0</v>
      </c>
      <c r="S1043" s="138">
        <v>0</v>
      </c>
      <c r="T1043" s="139">
        <f t="shared" si="3"/>
        <v>0</v>
      </c>
      <c r="AR1043" s="140" t="s">
        <v>317</v>
      </c>
      <c r="AT1043" s="140" t="s">
        <v>218</v>
      </c>
      <c r="AU1043" s="140" t="s">
        <v>81</v>
      </c>
      <c r="AY1043" s="18" t="s">
        <v>216</v>
      </c>
      <c r="BE1043" s="141">
        <f t="shared" si="4"/>
        <v>0</v>
      </c>
      <c r="BF1043" s="141">
        <f t="shared" si="5"/>
        <v>0</v>
      </c>
      <c r="BG1043" s="141">
        <f t="shared" si="6"/>
        <v>0</v>
      </c>
      <c r="BH1043" s="141">
        <f t="shared" si="7"/>
        <v>0</v>
      </c>
      <c r="BI1043" s="141">
        <f t="shared" si="8"/>
        <v>0</v>
      </c>
      <c r="BJ1043" s="18" t="s">
        <v>79</v>
      </c>
      <c r="BK1043" s="141">
        <f t="shared" si="9"/>
        <v>0</v>
      </c>
      <c r="BL1043" s="18" t="s">
        <v>317</v>
      </c>
      <c r="BM1043" s="140" t="s">
        <v>1941</v>
      </c>
    </row>
    <row r="1044" spans="2:65" s="1" customFormat="1" ht="37.9" customHeight="1">
      <c r="B1044" s="33"/>
      <c r="C1044" s="129" t="s">
        <v>1942</v>
      </c>
      <c r="D1044" s="129" t="s">
        <v>218</v>
      </c>
      <c r="E1044" s="130" t="s">
        <v>1943</v>
      </c>
      <c r="F1044" s="131" t="s">
        <v>1944</v>
      </c>
      <c r="G1044" s="132" t="s">
        <v>447</v>
      </c>
      <c r="H1044" s="133">
        <v>1</v>
      </c>
      <c r="I1044" s="134"/>
      <c r="J1044" s="135">
        <f t="shared" si="0"/>
        <v>0</v>
      </c>
      <c r="K1044" s="131" t="s">
        <v>19</v>
      </c>
      <c r="L1044" s="33"/>
      <c r="M1044" s="136" t="s">
        <v>19</v>
      </c>
      <c r="N1044" s="137" t="s">
        <v>42</v>
      </c>
      <c r="P1044" s="138">
        <f t="shared" si="1"/>
        <v>0</v>
      </c>
      <c r="Q1044" s="138">
        <v>0</v>
      </c>
      <c r="R1044" s="138">
        <f t="shared" si="2"/>
        <v>0</v>
      </c>
      <c r="S1044" s="138">
        <v>0</v>
      </c>
      <c r="T1044" s="139">
        <f t="shared" si="3"/>
        <v>0</v>
      </c>
      <c r="AR1044" s="140" t="s">
        <v>317</v>
      </c>
      <c r="AT1044" s="140" t="s">
        <v>218</v>
      </c>
      <c r="AU1044" s="140" t="s">
        <v>81</v>
      </c>
      <c r="AY1044" s="18" t="s">
        <v>216</v>
      </c>
      <c r="BE1044" s="141">
        <f t="shared" si="4"/>
        <v>0</v>
      </c>
      <c r="BF1044" s="141">
        <f t="shared" si="5"/>
        <v>0</v>
      </c>
      <c r="BG1044" s="141">
        <f t="shared" si="6"/>
        <v>0</v>
      </c>
      <c r="BH1044" s="141">
        <f t="shared" si="7"/>
        <v>0</v>
      </c>
      <c r="BI1044" s="141">
        <f t="shared" si="8"/>
        <v>0</v>
      </c>
      <c r="BJ1044" s="18" t="s">
        <v>79</v>
      </c>
      <c r="BK1044" s="141">
        <f t="shared" si="9"/>
        <v>0</v>
      </c>
      <c r="BL1044" s="18" t="s">
        <v>317</v>
      </c>
      <c r="BM1044" s="140" t="s">
        <v>1945</v>
      </c>
    </row>
    <row r="1045" spans="2:65" s="12" customFormat="1" ht="11.25">
      <c r="B1045" s="146"/>
      <c r="D1045" s="147" t="s">
        <v>227</v>
      </c>
      <c r="E1045" s="148" t="s">
        <v>19</v>
      </c>
      <c r="F1045" s="149" t="s">
        <v>1946</v>
      </c>
      <c r="H1045" s="150">
        <v>1</v>
      </c>
      <c r="I1045" s="151"/>
      <c r="L1045" s="146"/>
      <c r="M1045" s="152"/>
      <c r="T1045" s="153"/>
      <c r="AT1045" s="148" t="s">
        <v>227</v>
      </c>
      <c r="AU1045" s="148" t="s">
        <v>81</v>
      </c>
      <c r="AV1045" s="12" t="s">
        <v>81</v>
      </c>
      <c r="AW1045" s="12" t="s">
        <v>32</v>
      </c>
      <c r="AX1045" s="12" t="s">
        <v>79</v>
      </c>
      <c r="AY1045" s="148" t="s">
        <v>216</v>
      </c>
    </row>
    <row r="1046" spans="2:65" s="1" customFormat="1" ht="37.9" customHeight="1">
      <c r="B1046" s="33"/>
      <c r="C1046" s="129" t="s">
        <v>1947</v>
      </c>
      <c r="D1046" s="129" t="s">
        <v>218</v>
      </c>
      <c r="E1046" s="130" t="s">
        <v>1948</v>
      </c>
      <c r="F1046" s="131" t="s">
        <v>1949</v>
      </c>
      <c r="G1046" s="132" t="s">
        <v>447</v>
      </c>
      <c r="H1046" s="133">
        <v>1</v>
      </c>
      <c r="I1046" s="134"/>
      <c r="J1046" s="135">
        <f>ROUND(I1046*H1046,2)</f>
        <v>0</v>
      </c>
      <c r="K1046" s="131" t="s">
        <v>19</v>
      </c>
      <c r="L1046" s="33"/>
      <c r="M1046" s="136" t="s">
        <v>19</v>
      </c>
      <c r="N1046" s="137" t="s">
        <v>42</v>
      </c>
      <c r="P1046" s="138">
        <f>O1046*H1046</f>
        <v>0</v>
      </c>
      <c r="Q1046" s="138">
        <v>0</v>
      </c>
      <c r="R1046" s="138">
        <f>Q1046*H1046</f>
        <v>0</v>
      </c>
      <c r="S1046" s="138">
        <v>0</v>
      </c>
      <c r="T1046" s="139">
        <f>S1046*H1046</f>
        <v>0</v>
      </c>
      <c r="AR1046" s="140" t="s">
        <v>317</v>
      </c>
      <c r="AT1046" s="140" t="s">
        <v>218</v>
      </c>
      <c r="AU1046" s="140" t="s">
        <v>81</v>
      </c>
      <c r="AY1046" s="18" t="s">
        <v>216</v>
      </c>
      <c r="BE1046" s="141">
        <f>IF(N1046="základní",J1046,0)</f>
        <v>0</v>
      </c>
      <c r="BF1046" s="141">
        <f>IF(N1046="snížená",J1046,0)</f>
        <v>0</v>
      </c>
      <c r="BG1046" s="141">
        <f>IF(N1046="zákl. přenesená",J1046,0)</f>
        <v>0</v>
      </c>
      <c r="BH1046" s="141">
        <f>IF(N1046="sníž. přenesená",J1046,0)</f>
        <v>0</v>
      </c>
      <c r="BI1046" s="141">
        <f>IF(N1046="nulová",J1046,0)</f>
        <v>0</v>
      </c>
      <c r="BJ1046" s="18" t="s">
        <v>79</v>
      </c>
      <c r="BK1046" s="141">
        <f>ROUND(I1046*H1046,2)</f>
        <v>0</v>
      </c>
      <c r="BL1046" s="18" t="s">
        <v>317</v>
      </c>
      <c r="BM1046" s="140" t="s">
        <v>1950</v>
      </c>
    </row>
    <row r="1047" spans="2:65" s="12" customFormat="1" ht="11.25">
      <c r="B1047" s="146"/>
      <c r="D1047" s="147" t="s">
        <v>227</v>
      </c>
      <c r="E1047" s="148" t="s">
        <v>19</v>
      </c>
      <c r="F1047" s="149" t="s">
        <v>1951</v>
      </c>
      <c r="H1047" s="150">
        <v>1</v>
      </c>
      <c r="I1047" s="151"/>
      <c r="L1047" s="146"/>
      <c r="M1047" s="152"/>
      <c r="T1047" s="153"/>
      <c r="AT1047" s="148" t="s">
        <v>227</v>
      </c>
      <c r="AU1047" s="148" t="s">
        <v>81</v>
      </c>
      <c r="AV1047" s="12" t="s">
        <v>81</v>
      </c>
      <c r="AW1047" s="12" t="s">
        <v>32</v>
      </c>
      <c r="AX1047" s="12" t="s">
        <v>79</v>
      </c>
      <c r="AY1047" s="148" t="s">
        <v>216</v>
      </c>
    </row>
    <row r="1048" spans="2:65" s="1" customFormat="1" ht="33" customHeight="1">
      <c r="B1048" s="33"/>
      <c r="C1048" s="129" t="s">
        <v>1952</v>
      </c>
      <c r="D1048" s="129" t="s">
        <v>218</v>
      </c>
      <c r="E1048" s="130" t="s">
        <v>1953</v>
      </c>
      <c r="F1048" s="131" t="s">
        <v>1954</v>
      </c>
      <c r="G1048" s="132" t="s">
        <v>447</v>
      </c>
      <c r="H1048" s="133">
        <v>2</v>
      </c>
      <c r="I1048" s="134"/>
      <c r="J1048" s="135">
        <f>ROUND(I1048*H1048,2)</f>
        <v>0</v>
      </c>
      <c r="K1048" s="131" t="s">
        <v>19</v>
      </c>
      <c r="L1048" s="33"/>
      <c r="M1048" s="136" t="s">
        <v>19</v>
      </c>
      <c r="N1048" s="137" t="s">
        <v>42</v>
      </c>
      <c r="P1048" s="138">
        <f>O1048*H1048</f>
        <v>0</v>
      </c>
      <c r="Q1048" s="138">
        <v>0</v>
      </c>
      <c r="R1048" s="138">
        <f>Q1048*H1048</f>
        <v>0</v>
      </c>
      <c r="S1048" s="138">
        <v>0</v>
      </c>
      <c r="T1048" s="139">
        <f>S1048*H1048</f>
        <v>0</v>
      </c>
      <c r="AR1048" s="140" t="s">
        <v>317</v>
      </c>
      <c r="AT1048" s="140" t="s">
        <v>218</v>
      </c>
      <c r="AU1048" s="140" t="s">
        <v>81</v>
      </c>
      <c r="AY1048" s="18" t="s">
        <v>216</v>
      </c>
      <c r="BE1048" s="141">
        <f>IF(N1048="základní",J1048,0)</f>
        <v>0</v>
      </c>
      <c r="BF1048" s="141">
        <f>IF(N1048="snížená",J1048,0)</f>
        <v>0</v>
      </c>
      <c r="BG1048" s="141">
        <f>IF(N1048="zákl. přenesená",J1048,0)</f>
        <v>0</v>
      </c>
      <c r="BH1048" s="141">
        <f>IF(N1048="sníž. přenesená",J1048,0)</f>
        <v>0</v>
      </c>
      <c r="BI1048" s="141">
        <f>IF(N1048="nulová",J1048,0)</f>
        <v>0</v>
      </c>
      <c r="BJ1048" s="18" t="s">
        <v>79</v>
      </c>
      <c r="BK1048" s="141">
        <f>ROUND(I1048*H1048,2)</f>
        <v>0</v>
      </c>
      <c r="BL1048" s="18" t="s">
        <v>317</v>
      </c>
      <c r="BM1048" s="140" t="s">
        <v>1955</v>
      </c>
    </row>
    <row r="1049" spans="2:65" s="1" customFormat="1" ht="33" customHeight="1">
      <c r="B1049" s="33"/>
      <c r="C1049" s="129" t="s">
        <v>1956</v>
      </c>
      <c r="D1049" s="129" t="s">
        <v>218</v>
      </c>
      <c r="E1049" s="130" t="s">
        <v>1957</v>
      </c>
      <c r="F1049" s="131" t="s">
        <v>1958</v>
      </c>
      <c r="G1049" s="132" t="s">
        <v>447</v>
      </c>
      <c r="H1049" s="133">
        <v>2</v>
      </c>
      <c r="I1049" s="134"/>
      <c r="J1049" s="135">
        <f>ROUND(I1049*H1049,2)</f>
        <v>0</v>
      </c>
      <c r="K1049" s="131" t="s">
        <v>19</v>
      </c>
      <c r="L1049" s="33"/>
      <c r="M1049" s="136" t="s">
        <v>19</v>
      </c>
      <c r="N1049" s="137" t="s">
        <v>42</v>
      </c>
      <c r="P1049" s="138">
        <f>O1049*H1049</f>
        <v>0</v>
      </c>
      <c r="Q1049" s="138">
        <v>0</v>
      </c>
      <c r="R1049" s="138">
        <f>Q1049*H1049</f>
        <v>0</v>
      </c>
      <c r="S1049" s="138">
        <v>0</v>
      </c>
      <c r="T1049" s="139">
        <f>S1049*H1049</f>
        <v>0</v>
      </c>
      <c r="AR1049" s="140" t="s">
        <v>317</v>
      </c>
      <c r="AT1049" s="140" t="s">
        <v>218</v>
      </c>
      <c r="AU1049" s="140" t="s">
        <v>81</v>
      </c>
      <c r="AY1049" s="18" t="s">
        <v>216</v>
      </c>
      <c r="BE1049" s="141">
        <f>IF(N1049="základní",J1049,0)</f>
        <v>0</v>
      </c>
      <c r="BF1049" s="141">
        <f>IF(N1049="snížená",J1049,0)</f>
        <v>0</v>
      </c>
      <c r="BG1049" s="141">
        <f>IF(N1049="zákl. přenesená",J1049,0)</f>
        <v>0</v>
      </c>
      <c r="BH1049" s="141">
        <f>IF(N1049="sníž. přenesená",J1049,0)</f>
        <v>0</v>
      </c>
      <c r="BI1049" s="141">
        <f>IF(N1049="nulová",J1049,0)</f>
        <v>0</v>
      </c>
      <c r="BJ1049" s="18" t="s">
        <v>79</v>
      </c>
      <c r="BK1049" s="141">
        <f>ROUND(I1049*H1049,2)</f>
        <v>0</v>
      </c>
      <c r="BL1049" s="18" t="s">
        <v>317</v>
      </c>
      <c r="BM1049" s="140" t="s">
        <v>1959</v>
      </c>
    </row>
    <row r="1050" spans="2:65" s="1" customFormat="1" ht="33" customHeight="1">
      <c r="B1050" s="33"/>
      <c r="C1050" s="129" t="s">
        <v>1960</v>
      </c>
      <c r="D1050" s="129" t="s">
        <v>218</v>
      </c>
      <c r="E1050" s="130" t="s">
        <v>1961</v>
      </c>
      <c r="F1050" s="131" t="s">
        <v>1962</v>
      </c>
      <c r="G1050" s="132" t="s">
        <v>1307</v>
      </c>
      <c r="H1050" s="184"/>
      <c r="I1050" s="134"/>
      <c r="J1050" s="135">
        <f>ROUND(I1050*H1050,2)</f>
        <v>0</v>
      </c>
      <c r="K1050" s="131" t="s">
        <v>222</v>
      </c>
      <c r="L1050" s="33"/>
      <c r="M1050" s="136" t="s">
        <v>19</v>
      </c>
      <c r="N1050" s="137" t="s">
        <v>42</v>
      </c>
      <c r="P1050" s="138">
        <f>O1050*H1050</f>
        <v>0</v>
      </c>
      <c r="Q1050" s="138">
        <v>0</v>
      </c>
      <c r="R1050" s="138">
        <f>Q1050*H1050</f>
        <v>0</v>
      </c>
      <c r="S1050" s="138">
        <v>0</v>
      </c>
      <c r="T1050" s="139">
        <f>S1050*H1050</f>
        <v>0</v>
      </c>
      <c r="AR1050" s="140" t="s">
        <v>317</v>
      </c>
      <c r="AT1050" s="140" t="s">
        <v>218</v>
      </c>
      <c r="AU1050" s="140" t="s">
        <v>81</v>
      </c>
      <c r="AY1050" s="18" t="s">
        <v>216</v>
      </c>
      <c r="BE1050" s="141">
        <f>IF(N1050="základní",J1050,0)</f>
        <v>0</v>
      </c>
      <c r="BF1050" s="141">
        <f>IF(N1050="snížená",J1050,0)</f>
        <v>0</v>
      </c>
      <c r="BG1050" s="141">
        <f>IF(N1050="zákl. přenesená",J1050,0)</f>
        <v>0</v>
      </c>
      <c r="BH1050" s="141">
        <f>IF(N1050="sníž. přenesená",J1050,0)</f>
        <v>0</v>
      </c>
      <c r="BI1050" s="141">
        <f>IF(N1050="nulová",J1050,0)</f>
        <v>0</v>
      </c>
      <c r="BJ1050" s="18" t="s">
        <v>79</v>
      </c>
      <c r="BK1050" s="141">
        <f>ROUND(I1050*H1050,2)</f>
        <v>0</v>
      </c>
      <c r="BL1050" s="18" t="s">
        <v>317</v>
      </c>
      <c r="BM1050" s="140" t="s">
        <v>1963</v>
      </c>
    </row>
    <row r="1051" spans="2:65" s="1" customFormat="1" ht="11.25">
      <c r="B1051" s="33"/>
      <c r="D1051" s="142" t="s">
        <v>225</v>
      </c>
      <c r="F1051" s="143" t="s">
        <v>1964</v>
      </c>
      <c r="I1051" s="144"/>
      <c r="L1051" s="33"/>
      <c r="M1051" s="145"/>
      <c r="T1051" s="54"/>
      <c r="AT1051" s="18" t="s">
        <v>225</v>
      </c>
      <c r="AU1051" s="18" t="s">
        <v>81</v>
      </c>
    </row>
    <row r="1052" spans="2:65" s="11" customFormat="1" ht="22.9" customHeight="1">
      <c r="B1052" s="117"/>
      <c r="D1052" s="118" t="s">
        <v>70</v>
      </c>
      <c r="E1052" s="127" t="s">
        <v>1965</v>
      </c>
      <c r="F1052" s="127" t="s">
        <v>1966</v>
      </c>
      <c r="I1052" s="120"/>
      <c r="J1052" s="128">
        <f>BK1052</f>
        <v>0</v>
      </c>
      <c r="L1052" s="117"/>
      <c r="M1052" s="122"/>
      <c r="P1052" s="123">
        <f>SUM(P1053:P1077)</f>
        <v>0</v>
      </c>
      <c r="R1052" s="123">
        <f>SUM(R1053:R1077)</f>
        <v>0</v>
      </c>
      <c r="T1052" s="124">
        <f>SUM(T1053:T1077)</f>
        <v>0.15750000000000003</v>
      </c>
      <c r="AR1052" s="118" t="s">
        <v>81</v>
      </c>
      <c r="AT1052" s="125" t="s">
        <v>70</v>
      </c>
      <c r="AU1052" s="125" t="s">
        <v>79</v>
      </c>
      <c r="AY1052" s="118" t="s">
        <v>216</v>
      </c>
      <c r="BK1052" s="126">
        <f>SUM(BK1053:BK1077)</f>
        <v>0</v>
      </c>
    </row>
    <row r="1053" spans="2:65" s="1" customFormat="1" ht="24.2" customHeight="1">
      <c r="B1053" s="33"/>
      <c r="C1053" s="129" t="s">
        <v>1967</v>
      </c>
      <c r="D1053" s="129" t="s">
        <v>218</v>
      </c>
      <c r="E1053" s="130" t="s">
        <v>1968</v>
      </c>
      <c r="F1053" s="131" t="s">
        <v>1969</v>
      </c>
      <c r="G1053" s="132" t="s">
        <v>368</v>
      </c>
      <c r="H1053" s="133">
        <v>5</v>
      </c>
      <c r="I1053" s="134"/>
      <c r="J1053" s="135">
        <f t="shared" ref="J1053:J1072" si="10">ROUND(I1053*H1053,2)</f>
        <v>0</v>
      </c>
      <c r="K1053" s="131" t="s">
        <v>19</v>
      </c>
      <c r="L1053" s="33"/>
      <c r="M1053" s="136" t="s">
        <v>19</v>
      </c>
      <c r="N1053" s="137" t="s">
        <v>42</v>
      </c>
      <c r="P1053" s="138">
        <f t="shared" ref="P1053:P1072" si="11">O1053*H1053</f>
        <v>0</v>
      </c>
      <c r="Q1053" s="138">
        <v>0</v>
      </c>
      <c r="R1053" s="138">
        <f t="shared" ref="R1053:R1072" si="12">Q1053*H1053</f>
        <v>0</v>
      </c>
      <c r="S1053" s="138">
        <v>0</v>
      </c>
      <c r="T1053" s="139">
        <f t="shared" ref="T1053:T1072" si="13">S1053*H1053</f>
        <v>0</v>
      </c>
      <c r="AR1053" s="140" t="s">
        <v>317</v>
      </c>
      <c r="AT1053" s="140" t="s">
        <v>218</v>
      </c>
      <c r="AU1053" s="140" t="s">
        <v>81</v>
      </c>
      <c r="AY1053" s="18" t="s">
        <v>216</v>
      </c>
      <c r="BE1053" s="141">
        <f t="shared" ref="BE1053:BE1072" si="14">IF(N1053="základní",J1053,0)</f>
        <v>0</v>
      </c>
      <c r="BF1053" s="141">
        <f t="shared" ref="BF1053:BF1072" si="15">IF(N1053="snížená",J1053,0)</f>
        <v>0</v>
      </c>
      <c r="BG1053" s="141">
        <f t="shared" ref="BG1053:BG1072" si="16">IF(N1053="zákl. přenesená",J1053,0)</f>
        <v>0</v>
      </c>
      <c r="BH1053" s="141">
        <f t="shared" ref="BH1053:BH1072" si="17">IF(N1053="sníž. přenesená",J1053,0)</f>
        <v>0</v>
      </c>
      <c r="BI1053" s="141">
        <f t="shared" ref="BI1053:BI1072" si="18">IF(N1053="nulová",J1053,0)</f>
        <v>0</v>
      </c>
      <c r="BJ1053" s="18" t="s">
        <v>79</v>
      </c>
      <c r="BK1053" s="141">
        <f t="shared" ref="BK1053:BK1072" si="19">ROUND(I1053*H1053,2)</f>
        <v>0</v>
      </c>
      <c r="BL1053" s="18" t="s">
        <v>317</v>
      </c>
      <c r="BM1053" s="140" t="s">
        <v>1970</v>
      </c>
    </row>
    <row r="1054" spans="2:65" s="1" customFormat="1" ht="24.2" customHeight="1">
      <c r="B1054" s="33"/>
      <c r="C1054" s="129" t="s">
        <v>1971</v>
      </c>
      <c r="D1054" s="129" t="s">
        <v>218</v>
      </c>
      <c r="E1054" s="130" t="s">
        <v>1972</v>
      </c>
      <c r="F1054" s="131" t="s">
        <v>1973</v>
      </c>
      <c r="G1054" s="132" t="s">
        <v>368</v>
      </c>
      <c r="H1054" s="133">
        <v>11</v>
      </c>
      <c r="I1054" s="134"/>
      <c r="J1054" s="135">
        <f t="shared" si="10"/>
        <v>0</v>
      </c>
      <c r="K1054" s="131" t="s">
        <v>19</v>
      </c>
      <c r="L1054" s="33"/>
      <c r="M1054" s="136" t="s">
        <v>19</v>
      </c>
      <c r="N1054" s="137" t="s">
        <v>42</v>
      </c>
      <c r="P1054" s="138">
        <f t="shared" si="11"/>
        <v>0</v>
      </c>
      <c r="Q1054" s="138">
        <v>0</v>
      </c>
      <c r="R1054" s="138">
        <f t="shared" si="12"/>
        <v>0</v>
      </c>
      <c r="S1054" s="138">
        <v>0</v>
      </c>
      <c r="T1054" s="139">
        <f t="shared" si="13"/>
        <v>0</v>
      </c>
      <c r="AR1054" s="140" t="s">
        <v>317</v>
      </c>
      <c r="AT1054" s="140" t="s">
        <v>218</v>
      </c>
      <c r="AU1054" s="140" t="s">
        <v>81</v>
      </c>
      <c r="AY1054" s="18" t="s">
        <v>216</v>
      </c>
      <c r="BE1054" s="141">
        <f t="shared" si="14"/>
        <v>0</v>
      </c>
      <c r="BF1054" s="141">
        <f t="shared" si="15"/>
        <v>0</v>
      </c>
      <c r="BG1054" s="141">
        <f t="shared" si="16"/>
        <v>0</v>
      </c>
      <c r="BH1054" s="141">
        <f t="shared" si="17"/>
        <v>0</v>
      </c>
      <c r="BI1054" s="141">
        <f t="shared" si="18"/>
        <v>0</v>
      </c>
      <c r="BJ1054" s="18" t="s">
        <v>79</v>
      </c>
      <c r="BK1054" s="141">
        <f t="shared" si="19"/>
        <v>0</v>
      </c>
      <c r="BL1054" s="18" t="s">
        <v>317</v>
      </c>
      <c r="BM1054" s="140" t="s">
        <v>1974</v>
      </c>
    </row>
    <row r="1055" spans="2:65" s="1" customFormat="1" ht="33" customHeight="1">
      <c r="B1055" s="33"/>
      <c r="C1055" s="129" t="s">
        <v>1975</v>
      </c>
      <c r="D1055" s="129" t="s">
        <v>218</v>
      </c>
      <c r="E1055" s="130" t="s">
        <v>1976</v>
      </c>
      <c r="F1055" s="131" t="s">
        <v>1977</v>
      </c>
      <c r="G1055" s="132" t="s">
        <v>1578</v>
      </c>
      <c r="H1055" s="133">
        <v>1</v>
      </c>
      <c r="I1055" s="134"/>
      <c r="J1055" s="135">
        <f t="shared" si="10"/>
        <v>0</v>
      </c>
      <c r="K1055" s="131" t="s">
        <v>19</v>
      </c>
      <c r="L1055" s="33"/>
      <c r="M1055" s="136" t="s">
        <v>19</v>
      </c>
      <c r="N1055" s="137" t="s">
        <v>42</v>
      </c>
      <c r="P1055" s="138">
        <f t="shared" si="11"/>
        <v>0</v>
      </c>
      <c r="Q1055" s="138">
        <v>0</v>
      </c>
      <c r="R1055" s="138">
        <f t="shared" si="12"/>
        <v>0</v>
      </c>
      <c r="S1055" s="138">
        <v>0</v>
      </c>
      <c r="T1055" s="139">
        <f t="shared" si="13"/>
        <v>0</v>
      </c>
      <c r="AR1055" s="140" t="s">
        <v>317</v>
      </c>
      <c r="AT1055" s="140" t="s">
        <v>218</v>
      </c>
      <c r="AU1055" s="140" t="s">
        <v>81</v>
      </c>
      <c r="AY1055" s="18" t="s">
        <v>216</v>
      </c>
      <c r="BE1055" s="141">
        <f t="shared" si="14"/>
        <v>0</v>
      </c>
      <c r="BF1055" s="141">
        <f t="shared" si="15"/>
        <v>0</v>
      </c>
      <c r="BG1055" s="141">
        <f t="shared" si="16"/>
        <v>0</v>
      </c>
      <c r="BH1055" s="141">
        <f t="shared" si="17"/>
        <v>0</v>
      </c>
      <c r="BI1055" s="141">
        <f t="shared" si="18"/>
        <v>0</v>
      </c>
      <c r="BJ1055" s="18" t="s">
        <v>79</v>
      </c>
      <c r="BK1055" s="141">
        <f t="shared" si="19"/>
        <v>0</v>
      </c>
      <c r="BL1055" s="18" t="s">
        <v>317</v>
      </c>
      <c r="BM1055" s="140" t="s">
        <v>1978</v>
      </c>
    </row>
    <row r="1056" spans="2:65" s="1" customFormat="1" ht="24.2" customHeight="1">
      <c r="B1056" s="33"/>
      <c r="C1056" s="129" t="s">
        <v>1979</v>
      </c>
      <c r="D1056" s="129" t="s">
        <v>218</v>
      </c>
      <c r="E1056" s="130" t="s">
        <v>1980</v>
      </c>
      <c r="F1056" s="131" t="s">
        <v>1981</v>
      </c>
      <c r="G1056" s="132" t="s">
        <v>1578</v>
      </c>
      <c r="H1056" s="133">
        <v>1</v>
      </c>
      <c r="I1056" s="134"/>
      <c r="J1056" s="135">
        <f t="shared" si="10"/>
        <v>0</v>
      </c>
      <c r="K1056" s="131" t="s">
        <v>19</v>
      </c>
      <c r="L1056" s="33"/>
      <c r="M1056" s="136" t="s">
        <v>19</v>
      </c>
      <c r="N1056" s="137" t="s">
        <v>42</v>
      </c>
      <c r="P1056" s="138">
        <f t="shared" si="11"/>
        <v>0</v>
      </c>
      <c r="Q1056" s="138">
        <v>0</v>
      </c>
      <c r="R1056" s="138">
        <f t="shared" si="12"/>
        <v>0</v>
      </c>
      <c r="S1056" s="138">
        <v>0</v>
      </c>
      <c r="T1056" s="139">
        <f t="shared" si="13"/>
        <v>0</v>
      </c>
      <c r="AR1056" s="140" t="s">
        <v>317</v>
      </c>
      <c r="AT1056" s="140" t="s">
        <v>218</v>
      </c>
      <c r="AU1056" s="140" t="s">
        <v>81</v>
      </c>
      <c r="AY1056" s="18" t="s">
        <v>216</v>
      </c>
      <c r="BE1056" s="141">
        <f t="shared" si="14"/>
        <v>0</v>
      </c>
      <c r="BF1056" s="141">
        <f t="shared" si="15"/>
        <v>0</v>
      </c>
      <c r="BG1056" s="141">
        <f t="shared" si="16"/>
        <v>0</v>
      </c>
      <c r="BH1056" s="141">
        <f t="shared" si="17"/>
        <v>0</v>
      </c>
      <c r="BI1056" s="141">
        <f t="shared" si="18"/>
        <v>0</v>
      </c>
      <c r="BJ1056" s="18" t="s">
        <v>79</v>
      </c>
      <c r="BK1056" s="141">
        <f t="shared" si="19"/>
        <v>0</v>
      </c>
      <c r="BL1056" s="18" t="s">
        <v>317</v>
      </c>
      <c r="BM1056" s="140" t="s">
        <v>1982</v>
      </c>
    </row>
    <row r="1057" spans="2:65" s="1" customFormat="1" ht="37.9" customHeight="1">
      <c r="B1057" s="33"/>
      <c r="C1057" s="129" t="s">
        <v>1983</v>
      </c>
      <c r="D1057" s="129" t="s">
        <v>218</v>
      </c>
      <c r="E1057" s="130" t="s">
        <v>1984</v>
      </c>
      <c r="F1057" s="131" t="s">
        <v>1985</v>
      </c>
      <c r="G1057" s="132" t="s">
        <v>1578</v>
      </c>
      <c r="H1057" s="133">
        <v>1</v>
      </c>
      <c r="I1057" s="134"/>
      <c r="J1057" s="135">
        <f t="shared" si="10"/>
        <v>0</v>
      </c>
      <c r="K1057" s="131" t="s">
        <v>19</v>
      </c>
      <c r="L1057" s="33"/>
      <c r="M1057" s="136" t="s">
        <v>19</v>
      </c>
      <c r="N1057" s="137" t="s">
        <v>42</v>
      </c>
      <c r="P1057" s="138">
        <f t="shared" si="11"/>
        <v>0</v>
      </c>
      <c r="Q1057" s="138">
        <v>0</v>
      </c>
      <c r="R1057" s="138">
        <f t="shared" si="12"/>
        <v>0</v>
      </c>
      <c r="S1057" s="138">
        <v>0</v>
      </c>
      <c r="T1057" s="139">
        <f t="shared" si="13"/>
        <v>0</v>
      </c>
      <c r="AR1057" s="140" t="s">
        <v>317</v>
      </c>
      <c r="AT1057" s="140" t="s">
        <v>218</v>
      </c>
      <c r="AU1057" s="140" t="s">
        <v>81</v>
      </c>
      <c r="AY1057" s="18" t="s">
        <v>216</v>
      </c>
      <c r="BE1057" s="141">
        <f t="shared" si="14"/>
        <v>0</v>
      </c>
      <c r="BF1057" s="141">
        <f t="shared" si="15"/>
        <v>0</v>
      </c>
      <c r="BG1057" s="141">
        <f t="shared" si="16"/>
        <v>0</v>
      </c>
      <c r="BH1057" s="141">
        <f t="shared" si="17"/>
        <v>0</v>
      </c>
      <c r="BI1057" s="141">
        <f t="shared" si="18"/>
        <v>0</v>
      </c>
      <c r="BJ1057" s="18" t="s">
        <v>79</v>
      </c>
      <c r="BK1057" s="141">
        <f t="shared" si="19"/>
        <v>0</v>
      </c>
      <c r="BL1057" s="18" t="s">
        <v>317</v>
      </c>
      <c r="BM1057" s="140" t="s">
        <v>1986</v>
      </c>
    </row>
    <row r="1058" spans="2:65" s="1" customFormat="1" ht="37.9" customHeight="1">
      <c r="B1058" s="33"/>
      <c r="C1058" s="129" t="s">
        <v>1987</v>
      </c>
      <c r="D1058" s="129" t="s">
        <v>218</v>
      </c>
      <c r="E1058" s="130" t="s">
        <v>1988</v>
      </c>
      <c r="F1058" s="131" t="s">
        <v>1989</v>
      </c>
      <c r="G1058" s="132" t="s">
        <v>1578</v>
      </c>
      <c r="H1058" s="133">
        <v>1</v>
      </c>
      <c r="I1058" s="134"/>
      <c r="J1058" s="135">
        <f t="shared" si="10"/>
        <v>0</v>
      </c>
      <c r="K1058" s="131" t="s">
        <v>19</v>
      </c>
      <c r="L1058" s="33"/>
      <c r="M1058" s="136" t="s">
        <v>19</v>
      </c>
      <c r="N1058" s="137" t="s">
        <v>42</v>
      </c>
      <c r="P1058" s="138">
        <f t="shared" si="11"/>
        <v>0</v>
      </c>
      <c r="Q1058" s="138">
        <v>0</v>
      </c>
      <c r="R1058" s="138">
        <f t="shared" si="12"/>
        <v>0</v>
      </c>
      <c r="S1058" s="138">
        <v>0</v>
      </c>
      <c r="T1058" s="139">
        <f t="shared" si="13"/>
        <v>0</v>
      </c>
      <c r="AR1058" s="140" t="s">
        <v>317</v>
      </c>
      <c r="AT1058" s="140" t="s">
        <v>218</v>
      </c>
      <c r="AU1058" s="140" t="s">
        <v>81</v>
      </c>
      <c r="AY1058" s="18" t="s">
        <v>216</v>
      </c>
      <c r="BE1058" s="141">
        <f t="shared" si="14"/>
        <v>0</v>
      </c>
      <c r="BF1058" s="141">
        <f t="shared" si="15"/>
        <v>0</v>
      </c>
      <c r="BG1058" s="141">
        <f t="shared" si="16"/>
        <v>0</v>
      </c>
      <c r="BH1058" s="141">
        <f t="shared" si="17"/>
        <v>0</v>
      </c>
      <c r="BI1058" s="141">
        <f t="shared" si="18"/>
        <v>0</v>
      </c>
      <c r="BJ1058" s="18" t="s">
        <v>79</v>
      </c>
      <c r="BK1058" s="141">
        <f t="shared" si="19"/>
        <v>0</v>
      </c>
      <c r="BL1058" s="18" t="s">
        <v>317</v>
      </c>
      <c r="BM1058" s="140" t="s">
        <v>1990</v>
      </c>
    </row>
    <row r="1059" spans="2:65" s="1" customFormat="1" ht="33" customHeight="1">
      <c r="B1059" s="33"/>
      <c r="C1059" s="129" t="s">
        <v>1991</v>
      </c>
      <c r="D1059" s="129" t="s">
        <v>218</v>
      </c>
      <c r="E1059" s="130" t="s">
        <v>1992</v>
      </c>
      <c r="F1059" s="131" t="s">
        <v>1993</v>
      </c>
      <c r="G1059" s="132" t="s">
        <v>1578</v>
      </c>
      <c r="H1059" s="133">
        <v>1</v>
      </c>
      <c r="I1059" s="134"/>
      <c r="J1059" s="135">
        <f t="shared" si="10"/>
        <v>0</v>
      </c>
      <c r="K1059" s="131" t="s">
        <v>19</v>
      </c>
      <c r="L1059" s="33"/>
      <c r="M1059" s="136" t="s">
        <v>19</v>
      </c>
      <c r="N1059" s="137" t="s">
        <v>42</v>
      </c>
      <c r="P1059" s="138">
        <f t="shared" si="11"/>
        <v>0</v>
      </c>
      <c r="Q1059" s="138">
        <v>0</v>
      </c>
      <c r="R1059" s="138">
        <f t="shared" si="12"/>
        <v>0</v>
      </c>
      <c r="S1059" s="138">
        <v>0</v>
      </c>
      <c r="T1059" s="139">
        <f t="shared" si="13"/>
        <v>0</v>
      </c>
      <c r="AR1059" s="140" t="s">
        <v>317</v>
      </c>
      <c r="AT1059" s="140" t="s">
        <v>218</v>
      </c>
      <c r="AU1059" s="140" t="s">
        <v>81</v>
      </c>
      <c r="AY1059" s="18" t="s">
        <v>216</v>
      </c>
      <c r="BE1059" s="141">
        <f t="shared" si="14"/>
        <v>0</v>
      </c>
      <c r="BF1059" s="141">
        <f t="shared" si="15"/>
        <v>0</v>
      </c>
      <c r="BG1059" s="141">
        <f t="shared" si="16"/>
        <v>0</v>
      </c>
      <c r="BH1059" s="141">
        <f t="shared" si="17"/>
        <v>0</v>
      </c>
      <c r="BI1059" s="141">
        <f t="shared" si="18"/>
        <v>0</v>
      </c>
      <c r="BJ1059" s="18" t="s">
        <v>79</v>
      </c>
      <c r="BK1059" s="141">
        <f t="shared" si="19"/>
        <v>0</v>
      </c>
      <c r="BL1059" s="18" t="s">
        <v>317</v>
      </c>
      <c r="BM1059" s="140" t="s">
        <v>1994</v>
      </c>
    </row>
    <row r="1060" spans="2:65" s="1" customFormat="1" ht="44.25" customHeight="1">
      <c r="B1060" s="33"/>
      <c r="C1060" s="129" t="s">
        <v>1995</v>
      </c>
      <c r="D1060" s="129" t="s">
        <v>218</v>
      </c>
      <c r="E1060" s="130" t="s">
        <v>1996</v>
      </c>
      <c r="F1060" s="131" t="s">
        <v>1997</v>
      </c>
      <c r="G1060" s="132" t="s">
        <v>1578</v>
      </c>
      <c r="H1060" s="133">
        <v>1</v>
      </c>
      <c r="I1060" s="134"/>
      <c r="J1060" s="135">
        <f t="shared" si="10"/>
        <v>0</v>
      </c>
      <c r="K1060" s="131" t="s">
        <v>19</v>
      </c>
      <c r="L1060" s="33"/>
      <c r="M1060" s="136" t="s">
        <v>19</v>
      </c>
      <c r="N1060" s="137" t="s">
        <v>42</v>
      </c>
      <c r="P1060" s="138">
        <f t="shared" si="11"/>
        <v>0</v>
      </c>
      <c r="Q1060" s="138">
        <v>0</v>
      </c>
      <c r="R1060" s="138">
        <f t="shared" si="12"/>
        <v>0</v>
      </c>
      <c r="S1060" s="138">
        <v>0</v>
      </c>
      <c r="T1060" s="139">
        <f t="shared" si="13"/>
        <v>0</v>
      </c>
      <c r="AR1060" s="140" t="s">
        <v>317</v>
      </c>
      <c r="AT1060" s="140" t="s">
        <v>218</v>
      </c>
      <c r="AU1060" s="140" t="s">
        <v>81</v>
      </c>
      <c r="AY1060" s="18" t="s">
        <v>216</v>
      </c>
      <c r="BE1060" s="141">
        <f t="shared" si="14"/>
        <v>0</v>
      </c>
      <c r="BF1060" s="141">
        <f t="shared" si="15"/>
        <v>0</v>
      </c>
      <c r="BG1060" s="141">
        <f t="shared" si="16"/>
        <v>0</v>
      </c>
      <c r="BH1060" s="141">
        <f t="shared" si="17"/>
        <v>0</v>
      </c>
      <c r="BI1060" s="141">
        <f t="shared" si="18"/>
        <v>0</v>
      </c>
      <c r="BJ1060" s="18" t="s">
        <v>79</v>
      </c>
      <c r="BK1060" s="141">
        <f t="shared" si="19"/>
        <v>0</v>
      </c>
      <c r="BL1060" s="18" t="s">
        <v>317</v>
      </c>
      <c r="BM1060" s="140" t="s">
        <v>1998</v>
      </c>
    </row>
    <row r="1061" spans="2:65" s="1" customFormat="1" ht="33" customHeight="1">
      <c r="B1061" s="33"/>
      <c r="C1061" s="129" t="s">
        <v>1999</v>
      </c>
      <c r="D1061" s="129" t="s">
        <v>218</v>
      </c>
      <c r="E1061" s="130" t="s">
        <v>2000</v>
      </c>
      <c r="F1061" s="131" t="s">
        <v>2001</v>
      </c>
      <c r="G1061" s="132" t="s">
        <v>1578</v>
      </c>
      <c r="H1061" s="133">
        <v>1</v>
      </c>
      <c r="I1061" s="134"/>
      <c r="J1061" s="135">
        <f t="shared" si="10"/>
        <v>0</v>
      </c>
      <c r="K1061" s="131" t="s">
        <v>19</v>
      </c>
      <c r="L1061" s="33"/>
      <c r="M1061" s="136" t="s">
        <v>19</v>
      </c>
      <c r="N1061" s="137" t="s">
        <v>42</v>
      </c>
      <c r="P1061" s="138">
        <f t="shared" si="11"/>
        <v>0</v>
      </c>
      <c r="Q1061" s="138">
        <v>0</v>
      </c>
      <c r="R1061" s="138">
        <f t="shared" si="12"/>
        <v>0</v>
      </c>
      <c r="S1061" s="138">
        <v>0</v>
      </c>
      <c r="T1061" s="139">
        <f t="shared" si="13"/>
        <v>0</v>
      </c>
      <c r="AR1061" s="140" t="s">
        <v>317</v>
      </c>
      <c r="AT1061" s="140" t="s">
        <v>218</v>
      </c>
      <c r="AU1061" s="140" t="s">
        <v>81</v>
      </c>
      <c r="AY1061" s="18" t="s">
        <v>216</v>
      </c>
      <c r="BE1061" s="141">
        <f t="shared" si="14"/>
        <v>0</v>
      </c>
      <c r="BF1061" s="141">
        <f t="shared" si="15"/>
        <v>0</v>
      </c>
      <c r="BG1061" s="141">
        <f t="shared" si="16"/>
        <v>0</v>
      </c>
      <c r="BH1061" s="141">
        <f t="shared" si="17"/>
        <v>0</v>
      </c>
      <c r="BI1061" s="141">
        <f t="shared" si="18"/>
        <v>0</v>
      </c>
      <c r="BJ1061" s="18" t="s">
        <v>79</v>
      </c>
      <c r="BK1061" s="141">
        <f t="shared" si="19"/>
        <v>0</v>
      </c>
      <c r="BL1061" s="18" t="s">
        <v>317</v>
      </c>
      <c r="BM1061" s="140" t="s">
        <v>2002</v>
      </c>
    </row>
    <row r="1062" spans="2:65" s="1" customFormat="1" ht="37.9" customHeight="1">
      <c r="B1062" s="33"/>
      <c r="C1062" s="129" t="s">
        <v>2003</v>
      </c>
      <c r="D1062" s="129" t="s">
        <v>218</v>
      </c>
      <c r="E1062" s="130" t="s">
        <v>2004</v>
      </c>
      <c r="F1062" s="131" t="s">
        <v>2005</v>
      </c>
      <c r="G1062" s="132" t="s">
        <v>1578</v>
      </c>
      <c r="H1062" s="133">
        <v>1</v>
      </c>
      <c r="I1062" s="134"/>
      <c r="J1062" s="135">
        <f t="shared" si="10"/>
        <v>0</v>
      </c>
      <c r="K1062" s="131" t="s">
        <v>19</v>
      </c>
      <c r="L1062" s="33"/>
      <c r="M1062" s="136" t="s">
        <v>19</v>
      </c>
      <c r="N1062" s="137" t="s">
        <v>42</v>
      </c>
      <c r="P1062" s="138">
        <f t="shared" si="11"/>
        <v>0</v>
      </c>
      <c r="Q1062" s="138">
        <v>0</v>
      </c>
      <c r="R1062" s="138">
        <f t="shared" si="12"/>
        <v>0</v>
      </c>
      <c r="S1062" s="138">
        <v>0</v>
      </c>
      <c r="T1062" s="139">
        <f t="shared" si="13"/>
        <v>0</v>
      </c>
      <c r="AR1062" s="140" t="s">
        <v>317</v>
      </c>
      <c r="AT1062" s="140" t="s">
        <v>218</v>
      </c>
      <c r="AU1062" s="140" t="s">
        <v>81</v>
      </c>
      <c r="AY1062" s="18" t="s">
        <v>216</v>
      </c>
      <c r="BE1062" s="141">
        <f t="shared" si="14"/>
        <v>0</v>
      </c>
      <c r="BF1062" s="141">
        <f t="shared" si="15"/>
        <v>0</v>
      </c>
      <c r="BG1062" s="141">
        <f t="shared" si="16"/>
        <v>0</v>
      </c>
      <c r="BH1062" s="141">
        <f t="shared" si="17"/>
        <v>0</v>
      </c>
      <c r="BI1062" s="141">
        <f t="shared" si="18"/>
        <v>0</v>
      </c>
      <c r="BJ1062" s="18" t="s">
        <v>79</v>
      </c>
      <c r="BK1062" s="141">
        <f t="shared" si="19"/>
        <v>0</v>
      </c>
      <c r="BL1062" s="18" t="s">
        <v>317</v>
      </c>
      <c r="BM1062" s="140" t="s">
        <v>2006</v>
      </c>
    </row>
    <row r="1063" spans="2:65" s="1" customFormat="1" ht="37.9" customHeight="1">
      <c r="B1063" s="33"/>
      <c r="C1063" s="129" t="s">
        <v>2007</v>
      </c>
      <c r="D1063" s="129" t="s">
        <v>218</v>
      </c>
      <c r="E1063" s="130" t="s">
        <v>2008</v>
      </c>
      <c r="F1063" s="131" t="s">
        <v>2009</v>
      </c>
      <c r="G1063" s="132" t="s">
        <v>1578</v>
      </c>
      <c r="H1063" s="133">
        <v>1</v>
      </c>
      <c r="I1063" s="134"/>
      <c r="J1063" s="135">
        <f t="shared" si="10"/>
        <v>0</v>
      </c>
      <c r="K1063" s="131" t="s">
        <v>19</v>
      </c>
      <c r="L1063" s="33"/>
      <c r="M1063" s="136" t="s">
        <v>19</v>
      </c>
      <c r="N1063" s="137" t="s">
        <v>42</v>
      </c>
      <c r="P1063" s="138">
        <f t="shared" si="11"/>
        <v>0</v>
      </c>
      <c r="Q1063" s="138">
        <v>0</v>
      </c>
      <c r="R1063" s="138">
        <f t="shared" si="12"/>
        <v>0</v>
      </c>
      <c r="S1063" s="138">
        <v>0</v>
      </c>
      <c r="T1063" s="139">
        <f t="shared" si="13"/>
        <v>0</v>
      </c>
      <c r="AR1063" s="140" t="s">
        <v>317</v>
      </c>
      <c r="AT1063" s="140" t="s">
        <v>218</v>
      </c>
      <c r="AU1063" s="140" t="s">
        <v>81</v>
      </c>
      <c r="AY1063" s="18" t="s">
        <v>216</v>
      </c>
      <c r="BE1063" s="141">
        <f t="shared" si="14"/>
        <v>0</v>
      </c>
      <c r="BF1063" s="141">
        <f t="shared" si="15"/>
        <v>0</v>
      </c>
      <c r="BG1063" s="141">
        <f t="shared" si="16"/>
        <v>0</v>
      </c>
      <c r="BH1063" s="141">
        <f t="shared" si="17"/>
        <v>0</v>
      </c>
      <c r="BI1063" s="141">
        <f t="shared" si="18"/>
        <v>0</v>
      </c>
      <c r="BJ1063" s="18" t="s">
        <v>79</v>
      </c>
      <c r="BK1063" s="141">
        <f t="shared" si="19"/>
        <v>0</v>
      </c>
      <c r="BL1063" s="18" t="s">
        <v>317</v>
      </c>
      <c r="BM1063" s="140" t="s">
        <v>2010</v>
      </c>
    </row>
    <row r="1064" spans="2:65" s="1" customFormat="1" ht="37.9" customHeight="1">
      <c r="B1064" s="33"/>
      <c r="C1064" s="129" t="s">
        <v>2011</v>
      </c>
      <c r="D1064" s="129" t="s">
        <v>218</v>
      </c>
      <c r="E1064" s="130" t="s">
        <v>2012</v>
      </c>
      <c r="F1064" s="131" t="s">
        <v>2013</v>
      </c>
      <c r="G1064" s="132" t="s">
        <v>1578</v>
      </c>
      <c r="H1064" s="133">
        <v>2</v>
      </c>
      <c r="I1064" s="134"/>
      <c r="J1064" s="135">
        <f t="shared" si="10"/>
        <v>0</v>
      </c>
      <c r="K1064" s="131" t="s">
        <v>19</v>
      </c>
      <c r="L1064" s="33"/>
      <c r="M1064" s="136" t="s">
        <v>19</v>
      </c>
      <c r="N1064" s="137" t="s">
        <v>42</v>
      </c>
      <c r="P1064" s="138">
        <f t="shared" si="11"/>
        <v>0</v>
      </c>
      <c r="Q1064" s="138">
        <v>0</v>
      </c>
      <c r="R1064" s="138">
        <f t="shared" si="12"/>
        <v>0</v>
      </c>
      <c r="S1064" s="138">
        <v>0</v>
      </c>
      <c r="T1064" s="139">
        <f t="shared" si="13"/>
        <v>0</v>
      </c>
      <c r="AR1064" s="140" t="s">
        <v>317</v>
      </c>
      <c r="AT1064" s="140" t="s">
        <v>218</v>
      </c>
      <c r="AU1064" s="140" t="s">
        <v>81</v>
      </c>
      <c r="AY1064" s="18" t="s">
        <v>216</v>
      </c>
      <c r="BE1064" s="141">
        <f t="shared" si="14"/>
        <v>0</v>
      </c>
      <c r="BF1064" s="141">
        <f t="shared" si="15"/>
        <v>0</v>
      </c>
      <c r="BG1064" s="141">
        <f t="shared" si="16"/>
        <v>0</v>
      </c>
      <c r="BH1064" s="141">
        <f t="shared" si="17"/>
        <v>0</v>
      </c>
      <c r="BI1064" s="141">
        <f t="shared" si="18"/>
        <v>0</v>
      </c>
      <c r="BJ1064" s="18" t="s">
        <v>79</v>
      </c>
      <c r="BK1064" s="141">
        <f t="shared" si="19"/>
        <v>0</v>
      </c>
      <c r="BL1064" s="18" t="s">
        <v>317</v>
      </c>
      <c r="BM1064" s="140" t="s">
        <v>2014</v>
      </c>
    </row>
    <row r="1065" spans="2:65" s="1" customFormat="1" ht="24.2" customHeight="1">
      <c r="B1065" s="33"/>
      <c r="C1065" s="129" t="s">
        <v>2015</v>
      </c>
      <c r="D1065" s="129" t="s">
        <v>218</v>
      </c>
      <c r="E1065" s="130" t="s">
        <v>2016</v>
      </c>
      <c r="F1065" s="131" t="s">
        <v>2017</v>
      </c>
      <c r="G1065" s="132" t="s">
        <v>1578</v>
      </c>
      <c r="H1065" s="133">
        <v>2</v>
      </c>
      <c r="I1065" s="134"/>
      <c r="J1065" s="135">
        <f t="shared" si="10"/>
        <v>0</v>
      </c>
      <c r="K1065" s="131" t="s">
        <v>19</v>
      </c>
      <c r="L1065" s="33"/>
      <c r="M1065" s="136" t="s">
        <v>19</v>
      </c>
      <c r="N1065" s="137" t="s">
        <v>42</v>
      </c>
      <c r="P1065" s="138">
        <f t="shared" si="11"/>
        <v>0</v>
      </c>
      <c r="Q1065" s="138">
        <v>0</v>
      </c>
      <c r="R1065" s="138">
        <f t="shared" si="12"/>
        <v>0</v>
      </c>
      <c r="S1065" s="138">
        <v>0</v>
      </c>
      <c r="T1065" s="139">
        <f t="shared" si="13"/>
        <v>0</v>
      </c>
      <c r="AR1065" s="140" t="s">
        <v>317</v>
      </c>
      <c r="AT1065" s="140" t="s">
        <v>218</v>
      </c>
      <c r="AU1065" s="140" t="s">
        <v>81</v>
      </c>
      <c r="AY1065" s="18" t="s">
        <v>216</v>
      </c>
      <c r="BE1065" s="141">
        <f t="shared" si="14"/>
        <v>0</v>
      </c>
      <c r="BF1065" s="141">
        <f t="shared" si="15"/>
        <v>0</v>
      </c>
      <c r="BG1065" s="141">
        <f t="shared" si="16"/>
        <v>0</v>
      </c>
      <c r="BH1065" s="141">
        <f t="shared" si="17"/>
        <v>0</v>
      </c>
      <c r="BI1065" s="141">
        <f t="shared" si="18"/>
        <v>0</v>
      </c>
      <c r="BJ1065" s="18" t="s">
        <v>79</v>
      </c>
      <c r="BK1065" s="141">
        <f t="shared" si="19"/>
        <v>0</v>
      </c>
      <c r="BL1065" s="18" t="s">
        <v>317</v>
      </c>
      <c r="BM1065" s="140" t="s">
        <v>2018</v>
      </c>
    </row>
    <row r="1066" spans="2:65" s="1" customFormat="1" ht="37.9" customHeight="1">
      <c r="B1066" s="33"/>
      <c r="C1066" s="129" t="s">
        <v>2019</v>
      </c>
      <c r="D1066" s="129" t="s">
        <v>218</v>
      </c>
      <c r="E1066" s="130" t="s">
        <v>2020</v>
      </c>
      <c r="F1066" s="131" t="s">
        <v>2021</v>
      </c>
      <c r="G1066" s="132" t="s">
        <v>2022</v>
      </c>
      <c r="H1066" s="133">
        <v>16</v>
      </c>
      <c r="I1066" s="134"/>
      <c r="J1066" s="135">
        <f t="shared" si="10"/>
        <v>0</v>
      </c>
      <c r="K1066" s="131" t="s">
        <v>19</v>
      </c>
      <c r="L1066" s="33"/>
      <c r="M1066" s="136" t="s">
        <v>19</v>
      </c>
      <c r="N1066" s="137" t="s">
        <v>42</v>
      </c>
      <c r="P1066" s="138">
        <f t="shared" si="11"/>
        <v>0</v>
      </c>
      <c r="Q1066" s="138">
        <v>0</v>
      </c>
      <c r="R1066" s="138">
        <f t="shared" si="12"/>
        <v>0</v>
      </c>
      <c r="S1066" s="138">
        <v>0</v>
      </c>
      <c r="T1066" s="139">
        <f t="shared" si="13"/>
        <v>0</v>
      </c>
      <c r="AR1066" s="140" t="s">
        <v>317</v>
      </c>
      <c r="AT1066" s="140" t="s">
        <v>218</v>
      </c>
      <c r="AU1066" s="140" t="s">
        <v>81</v>
      </c>
      <c r="AY1066" s="18" t="s">
        <v>216</v>
      </c>
      <c r="BE1066" s="141">
        <f t="shared" si="14"/>
        <v>0</v>
      </c>
      <c r="BF1066" s="141">
        <f t="shared" si="15"/>
        <v>0</v>
      </c>
      <c r="BG1066" s="141">
        <f t="shared" si="16"/>
        <v>0</v>
      </c>
      <c r="BH1066" s="141">
        <f t="shared" si="17"/>
        <v>0</v>
      </c>
      <c r="BI1066" s="141">
        <f t="shared" si="18"/>
        <v>0</v>
      </c>
      <c r="BJ1066" s="18" t="s">
        <v>79</v>
      </c>
      <c r="BK1066" s="141">
        <f t="shared" si="19"/>
        <v>0</v>
      </c>
      <c r="BL1066" s="18" t="s">
        <v>317</v>
      </c>
      <c r="BM1066" s="140" t="s">
        <v>2023</v>
      </c>
    </row>
    <row r="1067" spans="2:65" s="1" customFormat="1" ht="37.9" customHeight="1">
      <c r="B1067" s="33"/>
      <c r="C1067" s="129" t="s">
        <v>2024</v>
      </c>
      <c r="D1067" s="129" t="s">
        <v>218</v>
      </c>
      <c r="E1067" s="130" t="s">
        <v>2025</v>
      </c>
      <c r="F1067" s="131" t="s">
        <v>2026</v>
      </c>
      <c r="G1067" s="132" t="s">
        <v>2022</v>
      </c>
      <c r="H1067" s="133">
        <v>199.15</v>
      </c>
      <c r="I1067" s="134"/>
      <c r="J1067" s="135">
        <f t="shared" si="10"/>
        <v>0</v>
      </c>
      <c r="K1067" s="131" t="s">
        <v>19</v>
      </c>
      <c r="L1067" s="33"/>
      <c r="M1067" s="136" t="s">
        <v>19</v>
      </c>
      <c r="N1067" s="137" t="s">
        <v>42</v>
      </c>
      <c r="P1067" s="138">
        <f t="shared" si="11"/>
        <v>0</v>
      </c>
      <c r="Q1067" s="138">
        <v>0</v>
      </c>
      <c r="R1067" s="138">
        <f t="shared" si="12"/>
        <v>0</v>
      </c>
      <c r="S1067" s="138">
        <v>0</v>
      </c>
      <c r="T1067" s="139">
        <f t="shared" si="13"/>
        <v>0</v>
      </c>
      <c r="AR1067" s="140" t="s">
        <v>317</v>
      </c>
      <c r="AT1067" s="140" t="s">
        <v>218</v>
      </c>
      <c r="AU1067" s="140" t="s">
        <v>81</v>
      </c>
      <c r="AY1067" s="18" t="s">
        <v>216</v>
      </c>
      <c r="BE1067" s="141">
        <f t="shared" si="14"/>
        <v>0</v>
      </c>
      <c r="BF1067" s="141">
        <f t="shared" si="15"/>
        <v>0</v>
      </c>
      <c r="BG1067" s="141">
        <f t="shared" si="16"/>
        <v>0</v>
      </c>
      <c r="BH1067" s="141">
        <f t="shared" si="17"/>
        <v>0</v>
      </c>
      <c r="BI1067" s="141">
        <f t="shared" si="18"/>
        <v>0</v>
      </c>
      <c r="BJ1067" s="18" t="s">
        <v>79</v>
      </c>
      <c r="BK1067" s="141">
        <f t="shared" si="19"/>
        <v>0</v>
      </c>
      <c r="BL1067" s="18" t="s">
        <v>317</v>
      </c>
      <c r="BM1067" s="140" t="s">
        <v>2027</v>
      </c>
    </row>
    <row r="1068" spans="2:65" s="1" customFormat="1" ht="37.9" customHeight="1">
      <c r="B1068" s="33"/>
      <c r="C1068" s="129" t="s">
        <v>2028</v>
      </c>
      <c r="D1068" s="129" t="s">
        <v>218</v>
      </c>
      <c r="E1068" s="130" t="s">
        <v>2029</v>
      </c>
      <c r="F1068" s="131" t="s">
        <v>2030</v>
      </c>
      <c r="G1068" s="132" t="s">
        <v>2022</v>
      </c>
      <c r="H1068" s="133">
        <v>2.5</v>
      </c>
      <c r="I1068" s="134"/>
      <c r="J1068" s="135">
        <f t="shared" si="10"/>
        <v>0</v>
      </c>
      <c r="K1068" s="131" t="s">
        <v>19</v>
      </c>
      <c r="L1068" s="33"/>
      <c r="M1068" s="136" t="s">
        <v>19</v>
      </c>
      <c r="N1068" s="137" t="s">
        <v>42</v>
      </c>
      <c r="P1068" s="138">
        <f t="shared" si="11"/>
        <v>0</v>
      </c>
      <c r="Q1068" s="138">
        <v>0</v>
      </c>
      <c r="R1068" s="138">
        <f t="shared" si="12"/>
        <v>0</v>
      </c>
      <c r="S1068" s="138">
        <v>0</v>
      </c>
      <c r="T1068" s="139">
        <f t="shared" si="13"/>
        <v>0</v>
      </c>
      <c r="AR1068" s="140" t="s">
        <v>317</v>
      </c>
      <c r="AT1068" s="140" t="s">
        <v>218</v>
      </c>
      <c r="AU1068" s="140" t="s">
        <v>81</v>
      </c>
      <c r="AY1068" s="18" t="s">
        <v>216</v>
      </c>
      <c r="BE1068" s="141">
        <f t="shared" si="14"/>
        <v>0</v>
      </c>
      <c r="BF1068" s="141">
        <f t="shared" si="15"/>
        <v>0</v>
      </c>
      <c r="BG1068" s="141">
        <f t="shared" si="16"/>
        <v>0</v>
      </c>
      <c r="BH1068" s="141">
        <f t="shared" si="17"/>
        <v>0</v>
      </c>
      <c r="BI1068" s="141">
        <f t="shared" si="18"/>
        <v>0</v>
      </c>
      <c r="BJ1068" s="18" t="s">
        <v>79</v>
      </c>
      <c r="BK1068" s="141">
        <f t="shared" si="19"/>
        <v>0</v>
      </c>
      <c r="BL1068" s="18" t="s">
        <v>317</v>
      </c>
      <c r="BM1068" s="140" t="s">
        <v>2031</v>
      </c>
    </row>
    <row r="1069" spans="2:65" s="1" customFormat="1" ht="37.9" customHeight="1">
      <c r="B1069" s="33"/>
      <c r="C1069" s="129" t="s">
        <v>2032</v>
      </c>
      <c r="D1069" s="129" t="s">
        <v>218</v>
      </c>
      <c r="E1069" s="130" t="s">
        <v>2033</v>
      </c>
      <c r="F1069" s="131" t="s">
        <v>2034</v>
      </c>
      <c r="G1069" s="132" t="s">
        <v>1578</v>
      </c>
      <c r="H1069" s="133">
        <v>1</v>
      </c>
      <c r="I1069" s="134"/>
      <c r="J1069" s="135">
        <f t="shared" si="10"/>
        <v>0</v>
      </c>
      <c r="K1069" s="131" t="s">
        <v>19</v>
      </c>
      <c r="L1069" s="33"/>
      <c r="M1069" s="136" t="s">
        <v>19</v>
      </c>
      <c r="N1069" s="137" t="s">
        <v>42</v>
      </c>
      <c r="P1069" s="138">
        <f t="shared" si="11"/>
        <v>0</v>
      </c>
      <c r="Q1069" s="138">
        <v>0</v>
      </c>
      <c r="R1069" s="138">
        <f t="shared" si="12"/>
        <v>0</v>
      </c>
      <c r="S1069" s="138">
        <v>0</v>
      </c>
      <c r="T1069" s="139">
        <f t="shared" si="13"/>
        <v>0</v>
      </c>
      <c r="AR1069" s="140" t="s">
        <v>317</v>
      </c>
      <c r="AT1069" s="140" t="s">
        <v>218</v>
      </c>
      <c r="AU1069" s="140" t="s">
        <v>81</v>
      </c>
      <c r="AY1069" s="18" t="s">
        <v>216</v>
      </c>
      <c r="BE1069" s="141">
        <f t="shared" si="14"/>
        <v>0</v>
      </c>
      <c r="BF1069" s="141">
        <f t="shared" si="15"/>
        <v>0</v>
      </c>
      <c r="BG1069" s="141">
        <f t="shared" si="16"/>
        <v>0</v>
      </c>
      <c r="BH1069" s="141">
        <f t="shared" si="17"/>
        <v>0</v>
      </c>
      <c r="BI1069" s="141">
        <f t="shared" si="18"/>
        <v>0</v>
      </c>
      <c r="BJ1069" s="18" t="s">
        <v>79</v>
      </c>
      <c r="BK1069" s="141">
        <f t="shared" si="19"/>
        <v>0</v>
      </c>
      <c r="BL1069" s="18" t="s">
        <v>317</v>
      </c>
      <c r="BM1069" s="140" t="s">
        <v>2035</v>
      </c>
    </row>
    <row r="1070" spans="2:65" s="1" customFormat="1" ht="44.25" customHeight="1">
      <c r="B1070" s="33"/>
      <c r="C1070" s="129" t="s">
        <v>2036</v>
      </c>
      <c r="D1070" s="129" t="s">
        <v>218</v>
      </c>
      <c r="E1070" s="130" t="s">
        <v>2037</v>
      </c>
      <c r="F1070" s="131" t="s">
        <v>2038</v>
      </c>
      <c r="G1070" s="132" t="s">
        <v>1578</v>
      </c>
      <c r="H1070" s="133">
        <v>8</v>
      </c>
      <c r="I1070" s="134"/>
      <c r="J1070" s="135">
        <f t="shared" si="10"/>
        <v>0</v>
      </c>
      <c r="K1070" s="131" t="s">
        <v>19</v>
      </c>
      <c r="L1070" s="33"/>
      <c r="M1070" s="136" t="s">
        <v>19</v>
      </c>
      <c r="N1070" s="137" t="s">
        <v>42</v>
      </c>
      <c r="P1070" s="138">
        <f t="shared" si="11"/>
        <v>0</v>
      </c>
      <c r="Q1070" s="138">
        <v>0</v>
      </c>
      <c r="R1070" s="138">
        <f t="shared" si="12"/>
        <v>0</v>
      </c>
      <c r="S1070" s="138">
        <v>0</v>
      </c>
      <c r="T1070" s="139">
        <f t="shared" si="13"/>
        <v>0</v>
      </c>
      <c r="AR1070" s="140" t="s">
        <v>317</v>
      </c>
      <c r="AT1070" s="140" t="s">
        <v>218</v>
      </c>
      <c r="AU1070" s="140" t="s">
        <v>81</v>
      </c>
      <c r="AY1070" s="18" t="s">
        <v>216</v>
      </c>
      <c r="BE1070" s="141">
        <f t="shared" si="14"/>
        <v>0</v>
      </c>
      <c r="BF1070" s="141">
        <f t="shared" si="15"/>
        <v>0</v>
      </c>
      <c r="BG1070" s="141">
        <f t="shared" si="16"/>
        <v>0</v>
      </c>
      <c r="BH1070" s="141">
        <f t="shared" si="17"/>
        <v>0</v>
      </c>
      <c r="BI1070" s="141">
        <f t="shared" si="18"/>
        <v>0</v>
      </c>
      <c r="BJ1070" s="18" t="s">
        <v>79</v>
      </c>
      <c r="BK1070" s="141">
        <f t="shared" si="19"/>
        <v>0</v>
      </c>
      <c r="BL1070" s="18" t="s">
        <v>317</v>
      </c>
      <c r="BM1070" s="140" t="s">
        <v>2039</v>
      </c>
    </row>
    <row r="1071" spans="2:65" s="1" customFormat="1" ht="37.9" customHeight="1">
      <c r="B1071" s="33"/>
      <c r="C1071" s="129" t="s">
        <v>2040</v>
      </c>
      <c r="D1071" s="129" t="s">
        <v>218</v>
      </c>
      <c r="E1071" s="130" t="s">
        <v>2041</v>
      </c>
      <c r="F1071" s="131" t="s">
        <v>2042</v>
      </c>
      <c r="G1071" s="132" t="s">
        <v>1578</v>
      </c>
      <c r="H1071" s="133">
        <v>18</v>
      </c>
      <c r="I1071" s="134"/>
      <c r="J1071" s="135">
        <f t="shared" si="10"/>
        <v>0</v>
      </c>
      <c r="K1071" s="131" t="s">
        <v>19</v>
      </c>
      <c r="L1071" s="33"/>
      <c r="M1071" s="136" t="s">
        <v>19</v>
      </c>
      <c r="N1071" s="137" t="s">
        <v>42</v>
      </c>
      <c r="P1071" s="138">
        <f t="shared" si="11"/>
        <v>0</v>
      </c>
      <c r="Q1071" s="138">
        <v>0</v>
      </c>
      <c r="R1071" s="138">
        <f t="shared" si="12"/>
        <v>0</v>
      </c>
      <c r="S1071" s="138">
        <v>0</v>
      </c>
      <c r="T1071" s="139">
        <f t="shared" si="13"/>
        <v>0</v>
      </c>
      <c r="AR1071" s="140" t="s">
        <v>317</v>
      </c>
      <c r="AT1071" s="140" t="s">
        <v>218</v>
      </c>
      <c r="AU1071" s="140" t="s">
        <v>81</v>
      </c>
      <c r="AY1071" s="18" t="s">
        <v>216</v>
      </c>
      <c r="BE1071" s="141">
        <f t="shared" si="14"/>
        <v>0</v>
      </c>
      <c r="BF1071" s="141">
        <f t="shared" si="15"/>
        <v>0</v>
      </c>
      <c r="BG1071" s="141">
        <f t="shared" si="16"/>
        <v>0</v>
      </c>
      <c r="BH1071" s="141">
        <f t="shared" si="17"/>
        <v>0</v>
      </c>
      <c r="BI1071" s="141">
        <f t="shared" si="18"/>
        <v>0</v>
      </c>
      <c r="BJ1071" s="18" t="s">
        <v>79</v>
      </c>
      <c r="BK1071" s="141">
        <f t="shared" si="19"/>
        <v>0</v>
      </c>
      <c r="BL1071" s="18" t="s">
        <v>317</v>
      </c>
      <c r="BM1071" s="140" t="s">
        <v>2043</v>
      </c>
    </row>
    <row r="1072" spans="2:65" s="1" customFormat="1" ht="24.2" customHeight="1">
      <c r="B1072" s="33"/>
      <c r="C1072" s="129" t="s">
        <v>2044</v>
      </c>
      <c r="D1072" s="129" t="s">
        <v>218</v>
      </c>
      <c r="E1072" s="130" t="s">
        <v>2045</v>
      </c>
      <c r="F1072" s="131" t="s">
        <v>2046</v>
      </c>
      <c r="G1072" s="132" t="s">
        <v>344</v>
      </c>
      <c r="H1072" s="133">
        <v>2574.11</v>
      </c>
      <c r="I1072" s="134"/>
      <c r="J1072" s="135">
        <f t="shared" si="10"/>
        <v>0</v>
      </c>
      <c r="K1072" s="131" t="s">
        <v>19</v>
      </c>
      <c r="L1072" s="33"/>
      <c r="M1072" s="136" t="s">
        <v>19</v>
      </c>
      <c r="N1072" s="137" t="s">
        <v>42</v>
      </c>
      <c r="P1072" s="138">
        <f t="shared" si="11"/>
        <v>0</v>
      </c>
      <c r="Q1072" s="138">
        <v>0</v>
      </c>
      <c r="R1072" s="138">
        <f t="shared" si="12"/>
        <v>0</v>
      </c>
      <c r="S1072" s="138">
        <v>0</v>
      </c>
      <c r="T1072" s="139">
        <f t="shared" si="13"/>
        <v>0</v>
      </c>
      <c r="AR1072" s="140" t="s">
        <v>317</v>
      </c>
      <c r="AT1072" s="140" t="s">
        <v>218</v>
      </c>
      <c r="AU1072" s="140" t="s">
        <v>81</v>
      </c>
      <c r="AY1072" s="18" t="s">
        <v>216</v>
      </c>
      <c r="BE1072" s="141">
        <f t="shared" si="14"/>
        <v>0</v>
      </c>
      <c r="BF1072" s="141">
        <f t="shared" si="15"/>
        <v>0</v>
      </c>
      <c r="BG1072" s="141">
        <f t="shared" si="16"/>
        <v>0</v>
      </c>
      <c r="BH1072" s="141">
        <f t="shared" si="17"/>
        <v>0</v>
      </c>
      <c r="BI1072" s="141">
        <f t="shared" si="18"/>
        <v>0</v>
      </c>
      <c r="BJ1072" s="18" t="s">
        <v>79</v>
      </c>
      <c r="BK1072" s="141">
        <f t="shared" si="19"/>
        <v>0</v>
      </c>
      <c r="BL1072" s="18" t="s">
        <v>317</v>
      </c>
      <c r="BM1072" s="140" t="s">
        <v>2047</v>
      </c>
    </row>
    <row r="1073" spans="2:65" s="12" customFormat="1" ht="11.25">
      <c r="B1073" s="146"/>
      <c r="D1073" s="147" t="s">
        <v>227</v>
      </c>
      <c r="E1073" s="148" t="s">
        <v>19</v>
      </c>
      <c r="F1073" s="149" t="s">
        <v>2048</v>
      </c>
      <c r="H1073" s="150">
        <v>2574.11</v>
      </c>
      <c r="I1073" s="151"/>
      <c r="L1073" s="146"/>
      <c r="M1073" s="152"/>
      <c r="T1073" s="153"/>
      <c r="AT1073" s="148" t="s">
        <v>227</v>
      </c>
      <c r="AU1073" s="148" t="s">
        <v>81</v>
      </c>
      <c r="AV1073" s="12" t="s">
        <v>81</v>
      </c>
      <c r="AW1073" s="12" t="s">
        <v>32</v>
      </c>
      <c r="AX1073" s="12" t="s">
        <v>79</v>
      </c>
      <c r="AY1073" s="148" t="s">
        <v>216</v>
      </c>
    </row>
    <row r="1074" spans="2:65" s="1" customFormat="1" ht="21.75" customHeight="1">
      <c r="B1074" s="33"/>
      <c r="C1074" s="129" t="s">
        <v>2049</v>
      </c>
      <c r="D1074" s="129" t="s">
        <v>218</v>
      </c>
      <c r="E1074" s="130" t="s">
        <v>2050</v>
      </c>
      <c r="F1074" s="131" t="s">
        <v>2051</v>
      </c>
      <c r="G1074" s="132" t="s">
        <v>368</v>
      </c>
      <c r="H1074" s="133">
        <v>4.5</v>
      </c>
      <c r="I1074" s="134"/>
      <c r="J1074" s="135">
        <f>ROUND(I1074*H1074,2)</f>
        <v>0</v>
      </c>
      <c r="K1074" s="131" t="s">
        <v>222</v>
      </c>
      <c r="L1074" s="33"/>
      <c r="M1074" s="136" t="s">
        <v>19</v>
      </c>
      <c r="N1074" s="137" t="s">
        <v>42</v>
      </c>
      <c r="P1074" s="138">
        <f>O1074*H1074</f>
        <v>0</v>
      </c>
      <c r="Q1074" s="138">
        <v>0</v>
      </c>
      <c r="R1074" s="138">
        <f>Q1074*H1074</f>
        <v>0</v>
      </c>
      <c r="S1074" s="138">
        <v>3.5000000000000003E-2</v>
      </c>
      <c r="T1074" s="139">
        <f>S1074*H1074</f>
        <v>0.15750000000000003</v>
      </c>
      <c r="AR1074" s="140" t="s">
        <v>317</v>
      </c>
      <c r="AT1074" s="140" t="s">
        <v>218</v>
      </c>
      <c r="AU1074" s="140" t="s">
        <v>81</v>
      </c>
      <c r="AY1074" s="18" t="s">
        <v>216</v>
      </c>
      <c r="BE1074" s="141">
        <f>IF(N1074="základní",J1074,0)</f>
        <v>0</v>
      </c>
      <c r="BF1074" s="141">
        <f>IF(N1074="snížená",J1074,0)</f>
        <v>0</v>
      </c>
      <c r="BG1074" s="141">
        <f>IF(N1074="zákl. přenesená",J1074,0)</f>
        <v>0</v>
      </c>
      <c r="BH1074" s="141">
        <f>IF(N1074="sníž. přenesená",J1074,0)</f>
        <v>0</v>
      </c>
      <c r="BI1074" s="141">
        <f>IF(N1074="nulová",J1074,0)</f>
        <v>0</v>
      </c>
      <c r="BJ1074" s="18" t="s">
        <v>79</v>
      </c>
      <c r="BK1074" s="141">
        <f>ROUND(I1074*H1074,2)</f>
        <v>0</v>
      </c>
      <c r="BL1074" s="18" t="s">
        <v>317</v>
      </c>
      <c r="BM1074" s="140" t="s">
        <v>2052</v>
      </c>
    </row>
    <row r="1075" spans="2:65" s="1" customFormat="1" ht="11.25">
      <c r="B1075" s="33"/>
      <c r="D1075" s="142" t="s">
        <v>225</v>
      </c>
      <c r="F1075" s="143" t="s">
        <v>2053</v>
      </c>
      <c r="I1075" s="144"/>
      <c r="L1075" s="33"/>
      <c r="M1075" s="145"/>
      <c r="T1075" s="54"/>
      <c r="AT1075" s="18" t="s">
        <v>225</v>
      </c>
      <c r="AU1075" s="18" t="s">
        <v>81</v>
      </c>
    </row>
    <row r="1076" spans="2:65" s="1" customFormat="1" ht="33" customHeight="1">
      <c r="B1076" s="33"/>
      <c r="C1076" s="129" t="s">
        <v>2054</v>
      </c>
      <c r="D1076" s="129" t="s">
        <v>218</v>
      </c>
      <c r="E1076" s="130" t="s">
        <v>2055</v>
      </c>
      <c r="F1076" s="131" t="s">
        <v>2056</v>
      </c>
      <c r="G1076" s="132" t="s">
        <v>1307</v>
      </c>
      <c r="H1076" s="184"/>
      <c r="I1076" s="134"/>
      <c r="J1076" s="135">
        <f>ROUND(I1076*H1076,2)</f>
        <v>0</v>
      </c>
      <c r="K1076" s="131" t="s">
        <v>222</v>
      </c>
      <c r="L1076" s="33"/>
      <c r="M1076" s="136" t="s">
        <v>19</v>
      </c>
      <c r="N1076" s="137" t="s">
        <v>42</v>
      </c>
      <c r="P1076" s="138">
        <f>O1076*H1076</f>
        <v>0</v>
      </c>
      <c r="Q1076" s="138">
        <v>0</v>
      </c>
      <c r="R1076" s="138">
        <f>Q1076*H1076</f>
        <v>0</v>
      </c>
      <c r="S1076" s="138">
        <v>0</v>
      </c>
      <c r="T1076" s="139">
        <f>S1076*H1076</f>
        <v>0</v>
      </c>
      <c r="AR1076" s="140" t="s">
        <v>317</v>
      </c>
      <c r="AT1076" s="140" t="s">
        <v>218</v>
      </c>
      <c r="AU1076" s="140" t="s">
        <v>81</v>
      </c>
      <c r="AY1076" s="18" t="s">
        <v>216</v>
      </c>
      <c r="BE1076" s="141">
        <f>IF(N1076="základní",J1076,0)</f>
        <v>0</v>
      </c>
      <c r="BF1076" s="141">
        <f>IF(N1076="snížená",J1076,0)</f>
        <v>0</v>
      </c>
      <c r="BG1076" s="141">
        <f>IF(N1076="zákl. přenesená",J1076,0)</f>
        <v>0</v>
      </c>
      <c r="BH1076" s="141">
        <f>IF(N1076="sníž. přenesená",J1076,0)</f>
        <v>0</v>
      </c>
      <c r="BI1076" s="141">
        <f>IF(N1076="nulová",J1076,0)</f>
        <v>0</v>
      </c>
      <c r="BJ1076" s="18" t="s">
        <v>79</v>
      </c>
      <c r="BK1076" s="141">
        <f>ROUND(I1076*H1076,2)</f>
        <v>0</v>
      </c>
      <c r="BL1076" s="18" t="s">
        <v>317</v>
      </c>
      <c r="BM1076" s="140" t="s">
        <v>2057</v>
      </c>
    </row>
    <row r="1077" spans="2:65" s="1" customFormat="1" ht="11.25">
      <c r="B1077" s="33"/>
      <c r="D1077" s="142" t="s">
        <v>225</v>
      </c>
      <c r="F1077" s="143" t="s">
        <v>2058</v>
      </c>
      <c r="I1077" s="144"/>
      <c r="L1077" s="33"/>
      <c r="M1077" s="145"/>
      <c r="T1077" s="54"/>
      <c r="AT1077" s="18" t="s">
        <v>225</v>
      </c>
      <c r="AU1077" s="18" t="s">
        <v>81</v>
      </c>
    </row>
    <row r="1078" spans="2:65" s="11" customFormat="1" ht="22.9" customHeight="1">
      <c r="B1078" s="117"/>
      <c r="D1078" s="118" t="s">
        <v>70</v>
      </c>
      <c r="E1078" s="127" t="s">
        <v>2059</v>
      </c>
      <c r="F1078" s="127" t="s">
        <v>2060</v>
      </c>
      <c r="I1078" s="120"/>
      <c r="J1078" s="128">
        <f>BK1078</f>
        <v>0</v>
      </c>
      <c r="L1078" s="117"/>
      <c r="M1078" s="122"/>
      <c r="P1078" s="123">
        <f>SUM(P1079:P1100)</f>
        <v>0</v>
      </c>
      <c r="R1078" s="123">
        <f>SUM(R1079:R1100)</f>
        <v>20.859691099999999</v>
      </c>
      <c r="T1078" s="124">
        <f>SUM(T1079:T1100)</f>
        <v>0</v>
      </c>
      <c r="AR1078" s="118" t="s">
        <v>81</v>
      </c>
      <c r="AT1078" s="125" t="s">
        <v>70</v>
      </c>
      <c r="AU1078" s="125" t="s">
        <v>79</v>
      </c>
      <c r="AY1078" s="118" t="s">
        <v>216</v>
      </c>
      <c r="BK1078" s="126">
        <f>SUM(BK1079:BK1100)</f>
        <v>0</v>
      </c>
    </row>
    <row r="1079" spans="2:65" s="1" customFormat="1" ht="16.5" customHeight="1">
      <c r="B1079" s="33"/>
      <c r="C1079" s="129" t="s">
        <v>2061</v>
      </c>
      <c r="D1079" s="129" t="s">
        <v>218</v>
      </c>
      <c r="E1079" s="130" t="s">
        <v>2062</v>
      </c>
      <c r="F1079" s="131" t="s">
        <v>2063</v>
      </c>
      <c r="G1079" s="132" t="s">
        <v>221</v>
      </c>
      <c r="H1079" s="133">
        <v>461.93</v>
      </c>
      <c r="I1079" s="134"/>
      <c r="J1079" s="135">
        <f>ROUND(I1079*H1079,2)</f>
        <v>0</v>
      </c>
      <c r="K1079" s="131" t="s">
        <v>222</v>
      </c>
      <c r="L1079" s="33"/>
      <c r="M1079" s="136" t="s">
        <v>19</v>
      </c>
      <c r="N1079" s="137" t="s">
        <v>42</v>
      </c>
      <c r="P1079" s="138">
        <f>O1079*H1079</f>
        <v>0</v>
      </c>
      <c r="Q1079" s="138">
        <v>2.9999999999999997E-4</v>
      </c>
      <c r="R1079" s="138">
        <f>Q1079*H1079</f>
        <v>0.13857899999999998</v>
      </c>
      <c r="S1079" s="138">
        <v>0</v>
      </c>
      <c r="T1079" s="139">
        <f>S1079*H1079</f>
        <v>0</v>
      </c>
      <c r="AR1079" s="140" t="s">
        <v>317</v>
      </c>
      <c r="AT1079" s="140" t="s">
        <v>218</v>
      </c>
      <c r="AU1079" s="140" t="s">
        <v>81</v>
      </c>
      <c r="AY1079" s="18" t="s">
        <v>216</v>
      </c>
      <c r="BE1079" s="141">
        <f>IF(N1079="základní",J1079,0)</f>
        <v>0</v>
      </c>
      <c r="BF1079" s="141">
        <f>IF(N1079="snížená",J1079,0)</f>
        <v>0</v>
      </c>
      <c r="BG1079" s="141">
        <f>IF(N1079="zákl. přenesená",J1079,0)</f>
        <v>0</v>
      </c>
      <c r="BH1079" s="141">
        <f>IF(N1079="sníž. přenesená",J1079,0)</f>
        <v>0</v>
      </c>
      <c r="BI1079" s="141">
        <f>IF(N1079="nulová",J1079,0)</f>
        <v>0</v>
      </c>
      <c r="BJ1079" s="18" t="s">
        <v>79</v>
      </c>
      <c r="BK1079" s="141">
        <f>ROUND(I1079*H1079,2)</f>
        <v>0</v>
      </c>
      <c r="BL1079" s="18" t="s">
        <v>317</v>
      </c>
      <c r="BM1079" s="140" t="s">
        <v>2064</v>
      </c>
    </row>
    <row r="1080" spans="2:65" s="1" customFormat="1" ht="11.25">
      <c r="B1080" s="33"/>
      <c r="D1080" s="142" t="s">
        <v>225</v>
      </c>
      <c r="F1080" s="143" t="s">
        <v>2065</v>
      </c>
      <c r="I1080" s="144"/>
      <c r="L1080" s="33"/>
      <c r="M1080" s="145"/>
      <c r="T1080" s="54"/>
      <c r="AT1080" s="18" t="s">
        <v>225</v>
      </c>
      <c r="AU1080" s="18" t="s">
        <v>81</v>
      </c>
    </row>
    <row r="1081" spans="2:65" s="12" customFormat="1" ht="11.25">
      <c r="B1081" s="146"/>
      <c r="D1081" s="147" t="s">
        <v>227</v>
      </c>
      <c r="E1081" s="148" t="s">
        <v>19</v>
      </c>
      <c r="F1081" s="149" t="s">
        <v>2066</v>
      </c>
      <c r="H1081" s="150">
        <v>461.93</v>
      </c>
      <c r="I1081" s="151"/>
      <c r="L1081" s="146"/>
      <c r="M1081" s="152"/>
      <c r="T1081" s="153"/>
      <c r="AT1081" s="148" t="s">
        <v>227</v>
      </c>
      <c r="AU1081" s="148" t="s">
        <v>81</v>
      </c>
      <c r="AV1081" s="12" t="s">
        <v>81</v>
      </c>
      <c r="AW1081" s="12" t="s">
        <v>32</v>
      </c>
      <c r="AX1081" s="12" t="s">
        <v>71</v>
      </c>
      <c r="AY1081" s="148" t="s">
        <v>216</v>
      </c>
    </row>
    <row r="1082" spans="2:65" s="15" customFormat="1" ht="11.25">
      <c r="B1082" s="167"/>
      <c r="D1082" s="147" t="s">
        <v>227</v>
      </c>
      <c r="E1082" s="168" t="s">
        <v>19</v>
      </c>
      <c r="F1082" s="169" t="s">
        <v>245</v>
      </c>
      <c r="H1082" s="170">
        <v>461.93</v>
      </c>
      <c r="I1082" s="171"/>
      <c r="L1082" s="167"/>
      <c r="M1082" s="172"/>
      <c r="T1082" s="173"/>
      <c r="AT1082" s="168" t="s">
        <v>227</v>
      </c>
      <c r="AU1082" s="168" t="s">
        <v>81</v>
      </c>
      <c r="AV1082" s="15" t="s">
        <v>223</v>
      </c>
      <c r="AW1082" s="15" t="s">
        <v>32</v>
      </c>
      <c r="AX1082" s="15" t="s">
        <v>79</v>
      </c>
      <c r="AY1082" s="168" t="s">
        <v>216</v>
      </c>
    </row>
    <row r="1083" spans="2:65" s="1" customFormat="1" ht="24.2" customHeight="1">
      <c r="B1083" s="33"/>
      <c r="C1083" s="129" t="s">
        <v>2067</v>
      </c>
      <c r="D1083" s="129" t="s">
        <v>218</v>
      </c>
      <c r="E1083" s="130" t="s">
        <v>2068</v>
      </c>
      <c r="F1083" s="131" t="s">
        <v>2069</v>
      </c>
      <c r="G1083" s="132" t="s">
        <v>221</v>
      </c>
      <c r="H1083" s="133">
        <v>461.93</v>
      </c>
      <c r="I1083" s="134"/>
      <c r="J1083" s="135">
        <f>ROUND(I1083*H1083,2)</f>
        <v>0</v>
      </c>
      <c r="K1083" s="131" t="s">
        <v>222</v>
      </c>
      <c r="L1083" s="33"/>
      <c r="M1083" s="136" t="s">
        <v>19</v>
      </c>
      <c r="N1083" s="137" t="s">
        <v>42</v>
      </c>
      <c r="P1083" s="138">
        <f>O1083*H1083</f>
        <v>0</v>
      </c>
      <c r="Q1083" s="138">
        <v>7.3699999999999998E-3</v>
      </c>
      <c r="R1083" s="138">
        <f>Q1083*H1083</f>
        <v>3.4044241</v>
      </c>
      <c r="S1083" s="138">
        <v>0</v>
      </c>
      <c r="T1083" s="139">
        <f>S1083*H1083</f>
        <v>0</v>
      </c>
      <c r="AR1083" s="140" t="s">
        <v>317</v>
      </c>
      <c r="AT1083" s="140" t="s">
        <v>218</v>
      </c>
      <c r="AU1083" s="140" t="s">
        <v>81</v>
      </c>
      <c r="AY1083" s="18" t="s">
        <v>216</v>
      </c>
      <c r="BE1083" s="141">
        <f>IF(N1083="základní",J1083,0)</f>
        <v>0</v>
      </c>
      <c r="BF1083" s="141">
        <f>IF(N1083="snížená",J1083,0)</f>
        <v>0</v>
      </c>
      <c r="BG1083" s="141">
        <f>IF(N1083="zákl. přenesená",J1083,0)</f>
        <v>0</v>
      </c>
      <c r="BH1083" s="141">
        <f>IF(N1083="sníž. přenesená",J1083,0)</f>
        <v>0</v>
      </c>
      <c r="BI1083" s="141">
        <f>IF(N1083="nulová",J1083,0)</f>
        <v>0</v>
      </c>
      <c r="BJ1083" s="18" t="s">
        <v>79</v>
      </c>
      <c r="BK1083" s="141">
        <f>ROUND(I1083*H1083,2)</f>
        <v>0</v>
      </c>
      <c r="BL1083" s="18" t="s">
        <v>317</v>
      </c>
      <c r="BM1083" s="140" t="s">
        <v>2070</v>
      </c>
    </row>
    <row r="1084" spans="2:65" s="1" customFormat="1" ht="11.25">
      <c r="B1084" s="33"/>
      <c r="D1084" s="142" t="s">
        <v>225</v>
      </c>
      <c r="F1084" s="143" t="s">
        <v>2071</v>
      </c>
      <c r="I1084" s="144"/>
      <c r="L1084" s="33"/>
      <c r="M1084" s="145"/>
      <c r="T1084" s="54"/>
      <c r="AT1084" s="18" t="s">
        <v>225</v>
      </c>
      <c r="AU1084" s="18" t="s">
        <v>81</v>
      </c>
    </row>
    <row r="1085" spans="2:65" s="12" customFormat="1" ht="11.25">
      <c r="B1085" s="146"/>
      <c r="D1085" s="147" t="s">
        <v>227</v>
      </c>
      <c r="E1085" s="148" t="s">
        <v>103</v>
      </c>
      <c r="F1085" s="149" t="s">
        <v>2072</v>
      </c>
      <c r="H1085" s="150">
        <v>213.51</v>
      </c>
      <c r="I1085" s="151"/>
      <c r="L1085" s="146"/>
      <c r="M1085" s="152"/>
      <c r="T1085" s="153"/>
      <c r="AT1085" s="148" t="s">
        <v>227</v>
      </c>
      <c r="AU1085" s="148" t="s">
        <v>81</v>
      </c>
      <c r="AV1085" s="12" t="s">
        <v>81</v>
      </c>
      <c r="AW1085" s="12" t="s">
        <v>32</v>
      </c>
      <c r="AX1085" s="12" t="s">
        <v>71</v>
      </c>
      <c r="AY1085" s="148" t="s">
        <v>216</v>
      </c>
    </row>
    <row r="1086" spans="2:65" s="12" customFormat="1" ht="11.25">
      <c r="B1086" s="146"/>
      <c r="D1086" s="147" t="s">
        <v>227</v>
      </c>
      <c r="E1086" s="148" t="s">
        <v>110</v>
      </c>
      <c r="F1086" s="149" t="s">
        <v>2073</v>
      </c>
      <c r="H1086" s="150">
        <v>6.4130000000000003</v>
      </c>
      <c r="I1086" s="151"/>
      <c r="L1086" s="146"/>
      <c r="M1086" s="152"/>
      <c r="T1086" s="153"/>
      <c r="AT1086" s="148" t="s">
        <v>227</v>
      </c>
      <c r="AU1086" s="148" t="s">
        <v>81</v>
      </c>
      <c r="AV1086" s="12" t="s">
        <v>81</v>
      </c>
      <c r="AW1086" s="12" t="s">
        <v>32</v>
      </c>
      <c r="AX1086" s="12" t="s">
        <v>71</v>
      </c>
      <c r="AY1086" s="148" t="s">
        <v>216</v>
      </c>
    </row>
    <row r="1087" spans="2:65" s="12" customFormat="1" ht="11.25">
      <c r="B1087" s="146"/>
      <c r="D1087" s="147" t="s">
        <v>227</v>
      </c>
      <c r="E1087" s="148" t="s">
        <v>113</v>
      </c>
      <c r="F1087" s="149" t="s">
        <v>2074</v>
      </c>
      <c r="H1087" s="150">
        <v>242.00700000000001</v>
      </c>
      <c r="I1087" s="151"/>
      <c r="L1087" s="146"/>
      <c r="M1087" s="152"/>
      <c r="T1087" s="153"/>
      <c r="AT1087" s="148" t="s">
        <v>227</v>
      </c>
      <c r="AU1087" s="148" t="s">
        <v>81</v>
      </c>
      <c r="AV1087" s="12" t="s">
        <v>81</v>
      </c>
      <c r="AW1087" s="12" t="s">
        <v>32</v>
      </c>
      <c r="AX1087" s="12" t="s">
        <v>71</v>
      </c>
      <c r="AY1087" s="148" t="s">
        <v>216</v>
      </c>
    </row>
    <row r="1088" spans="2:65" s="15" customFormat="1" ht="11.25">
      <c r="B1088" s="167"/>
      <c r="D1088" s="147" t="s">
        <v>227</v>
      </c>
      <c r="E1088" s="168" t="s">
        <v>19</v>
      </c>
      <c r="F1088" s="169" t="s">
        <v>245</v>
      </c>
      <c r="H1088" s="170">
        <v>461.93</v>
      </c>
      <c r="I1088" s="171"/>
      <c r="L1088" s="167"/>
      <c r="M1088" s="172"/>
      <c r="T1088" s="173"/>
      <c r="AT1088" s="168" t="s">
        <v>227</v>
      </c>
      <c r="AU1088" s="168" t="s">
        <v>81</v>
      </c>
      <c r="AV1088" s="15" t="s">
        <v>223</v>
      </c>
      <c r="AW1088" s="15" t="s">
        <v>32</v>
      </c>
      <c r="AX1088" s="15" t="s">
        <v>79</v>
      </c>
      <c r="AY1088" s="168" t="s">
        <v>216</v>
      </c>
    </row>
    <row r="1089" spans="2:65" s="1" customFormat="1" ht="24.2" customHeight="1">
      <c r="B1089" s="33"/>
      <c r="C1089" s="174" t="s">
        <v>2075</v>
      </c>
      <c r="D1089" s="174" t="s">
        <v>341</v>
      </c>
      <c r="E1089" s="175" t="s">
        <v>2076</v>
      </c>
      <c r="F1089" s="176" t="s">
        <v>2077</v>
      </c>
      <c r="G1089" s="177" t="s">
        <v>357</v>
      </c>
      <c r="H1089" s="178">
        <v>11155.61</v>
      </c>
      <c r="I1089" s="179"/>
      <c r="J1089" s="180">
        <f>ROUND(I1089*H1089,2)</f>
        <v>0</v>
      </c>
      <c r="K1089" s="176" t="s">
        <v>222</v>
      </c>
      <c r="L1089" s="181"/>
      <c r="M1089" s="182" t="s">
        <v>19</v>
      </c>
      <c r="N1089" s="183" t="s">
        <v>42</v>
      </c>
      <c r="P1089" s="138">
        <f>O1089*H1089</f>
        <v>0</v>
      </c>
      <c r="Q1089" s="138">
        <v>1.5499999999999999E-3</v>
      </c>
      <c r="R1089" s="138">
        <f>Q1089*H1089</f>
        <v>17.291195500000001</v>
      </c>
      <c r="S1089" s="138">
        <v>0</v>
      </c>
      <c r="T1089" s="139">
        <f>S1089*H1089</f>
        <v>0</v>
      </c>
      <c r="AR1089" s="140" t="s">
        <v>409</v>
      </c>
      <c r="AT1089" s="140" t="s">
        <v>341</v>
      </c>
      <c r="AU1089" s="140" t="s">
        <v>81</v>
      </c>
      <c r="AY1089" s="18" t="s">
        <v>216</v>
      </c>
      <c r="BE1089" s="141">
        <f>IF(N1089="základní",J1089,0)</f>
        <v>0</v>
      </c>
      <c r="BF1089" s="141">
        <f>IF(N1089="snížená",J1089,0)</f>
        <v>0</v>
      </c>
      <c r="BG1089" s="141">
        <f>IF(N1089="zákl. přenesená",J1089,0)</f>
        <v>0</v>
      </c>
      <c r="BH1089" s="141">
        <f>IF(N1089="sníž. přenesená",J1089,0)</f>
        <v>0</v>
      </c>
      <c r="BI1089" s="141">
        <f>IF(N1089="nulová",J1089,0)</f>
        <v>0</v>
      </c>
      <c r="BJ1089" s="18" t="s">
        <v>79</v>
      </c>
      <c r="BK1089" s="141">
        <f>ROUND(I1089*H1089,2)</f>
        <v>0</v>
      </c>
      <c r="BL1089" s="18" t="s">
        <v>317</v>
      </c>
      <c r="BM1089" s="140" t="s">
        <v>2078</v>
      </c>
    </row>
    <row r="1090" spans="2:65" s="12" customFormat="1" ht="11.25">
      <c r="B1090" s="146"/>
      <c r="D1090" s="147" t="s">
        <v>227</v>
      </c>
      <c r="E1090" s="148" t="s">
        <v>19</v>
      </c>
      <c r="F1090" s="149" t="s">
        <v>2079</v>
      </c>
      <c r="H1090" s="150">
        <v>11155.61</v>
      </c>
      <c r="I1090" s="151"/>
      <c r="L1090" s="146"/>
      <c r="M1090" s="152"/>
      <c r="T1090" s="153"/>
      <c r="AT1090" s="148" t="s">
        <v>227</v>
      </c>
      <c r="AU1090" s="148" t="s">
        <v>81</v>
      </c>
      <c r="AV1090" s="12" t="s">
        <v>81</v>
      </c>
      <c r="AW1090" s="12" t="s">
        <v>32</v>
      </c>
      <c r="AX1090" s="12" t="s">
        <v>71</v>
      </c>
      <c r="AY1090" s="148" t="s">
        <v>216</v>
      </c>
    </row>
    <row r="1091" spans="2:65" s="15" customFormat="1" ht="11.25">
      <c r="B1091" s="167"/>
      <c r="D1091" s="147" t="s">
        <v>227</v>
      </c>
      <c r="E1091" s="168" t="s">
        <v>19</v>
      </c>
      <c r="F1091" s="169" t="s">
        <v>245</v>
      </c>
      <c r="H1091" s="170">
        <v>11155.61</v>
      </c>
      <c r="I1091" s="171"/>
      <c r="L1091" s="167"/>
      <c r="M1091" s="172"/>
      <c r="T1091" s="173"/>
      <c r="AT1091" s="168" t="s">
        <v>227</v>
      </c>
      <c r="AU1091" s="168" t="s">
        <v>81</v>
      </c>
      <c r="AV1091" s="15" t="s">
        <v>223</v>
      </c>
      <c r="AW1091" s="15" t="s">
        <v>32</v>
      </c>
      <c r="AX1091" s="15" t="s">
        <v>79</v>
      </c>
      <c r="AY1091" s="168" t="s">
        <v>216</v>
      </c>
    </row>
    <row r="1092" spans="2:65" s="1" customFormat="1" ht="33" customHeight="1">
      <c r="B1092" s="33"/>
      <c r="C1092" s="129" t="s">
        <v>2080</v>
      </c>
      <c r="D1092" s="129" t="s">
        <v>218</v>
      </c>
      <c r="E1092" s="130" t="s">
        <v>2081</v>
      </c>
      <c r="F1092" s="131" t="s">
        <v>2082</v>
      </c>
      <c r="G1092" s="132" t="s">
        <v>221</v>
      </c>
      <c r="H1092" s="133">
        <v>461.93</v>
      </c>
      <c r="I1092" s="134"/>
      <c r="J1092" s="135">
        <f>ROUND(I1092*H1092,2)</f>
        <v>0</v>
      </c>
      <c r="K1092" s="131" t="s">
        <v>19</v>
      </c>
      <c r="L1092" s="33"/>
      <c r="M1092" s="136" t="s">
        <v>19</v>
      </c>
      <c r="N1092" s="137" t="s">
        <v>42</v>
      </c>
      <c r="P1092" s="138">
        <f>O1092*H1092</f>
        <v>0</v>
      </c>
      <c r="Q1092" s="138">
        <v>0</v>
      </c>
      <c r="R1092" s="138">
        <f>Q1092*H1092</f>
        <v>0</v>
      </c>
      <c r="S1092" s="138">
        <v>0</v>
      </c>
      <c r="T1092" s="139">
        <f>S1092*H1092</f>
        <v>0</v>
      </c>
      <c r="AR1092" s="140" t="s">
        <v>317</v>
      </c>
      <c r="AT1092" s="140" t="s">
        <v>218</v>
      </c>
      <c r="AU1092" s="140" t="s">
        <v>81</v>
      </c>
      <c r="AY1092" s="18" t="s">
        <v>216</v>
      </c>
      <c r="BE1092" s="141">
        <f>IF(N1092="základní",J1092,0)</f>
        <v>0</v>
      </c>
      <c r="BF1092" s="141">
        <f>IF(N1092="snížená",J1092,0)</f>
        <v>0</v>
      </c>
      <c r="BG1092" s="141">
        <f>IF(N1092="zákl. přenesená",J1092,0)</f>
        <v>0</v>
      </c>
      <c r="BH1092" s="141">
        <f>IF(N1092="sníž. přenesená",J1092,0)</f>
        <v>0</v>
      </c>
      <c r="BI1092" s="141">
        <f>IF(N1092="nulová",J1092,0)</f>
        <v>0</v>
      </c>
      <c r="BJ1092" s="18" t="s">
        <v>79</v>
      </c>
      <c r="BK1092" s="141">
        <f>ROUND(I1092*H1092,2)</f>
        <v>0</v>
      </c>
      <c r="BL1092" s="18" t="s">
        <v>317</v>
      </c>
      <c r="BM1092" s="140" t="s">
        <v>2083</v>
      </c>
    </row>
    <row r="1093" spans="2:65" s="12" customFormat="1" ht="11.25">
      <c r="B1093" s="146"/>
      <c r="D1093" s="147" t="s">
        <v>227</v>
      </c>
      <c r="E1093" s="148" t="s">
        <v>19</v>
      </c>
      <c r="F1093" s="149" t="s">
        <v>2066</v>
      </c>
      <c r="H1093" s="150">
        <v>461.93</v>
      </c>
      <c r="I1093" s="151"/>
      <c r="L1093" s="146"/>
      <c r="M1093" s="152"/>
      <c r="T1093" s="153"/>
      <c r="AT1093" s="148" t="s">
        <v>227</v>
      </c>
      <c r="AU1093" s="148" t="s">
        <v>81</v>
      </c>
      <c r="AV1093" s="12" t="s">
        <v>81</v>
      </c>
      <c r="AW1093" s="12" t="s">
        <v>32</v>
      </c>
      <c r="AX1093" s="12" t="s">
        <v>79</v>
      </c>
      <c r="AY1093" s="148" t="s">
        <v>216</v>
      </c>
    </row>
    <row r="1094" spans="2:65" s="1" customFormat="1" ht="16.5" customHeight="1">
      <c r="B1094" s="33"/>
      <c r="C1094" s="129" t="s">
        <v>2084</v>
      </c>
      <c r="D1094" s="129" t="s">
        <v>218</v>
      </c>
      <c r="E1094" s="130" t="s">
        <v>2085</v>
      </c>
      <c r="F1094" s="131" t="s">
        <v>2086</v>
      </c>
      <c r="G1094" s="132" t="s">
        <v>221</v>
      </c>
      <c r="H1094" s="133">
        <v>16.995000000000001</v>
      </c>
      <c r="I1094" s="134"/>
      <c r="J1094" s="135">
        <f>ROUND(I1094*H1094,2)</f>
        <v>0</v>
      </c>
      <c r="K1094" s="131" t="s">
        <v>222</v>
      </c>
      <c r="L1094" s="33"/>
      <c r="M1094" s="136" t="s">
        <v>19</v>
      </c>
      <c r="N1094" s="137" t="s">
        <v>42</v>
      </c>
      <c r="P1094" s="138">
        <f>O1094*H1094</f>
        <v>0</v>
      </c>
      <c r="Q1094" s="138">
        <v>1.5E-3</v>
      </c>
      <c r="R1094" s="138">
        <f>Q1094*H1094</f>
        <v>2.5492500000000001E-2</v>
      </c>
      <c r="S1094" s="138">
        <v>0</v>
      </c>
      <c r="T1094" s="139">
        <f>S1094*H1094</f>
        <v>0</v>
      </c>
      <c r="AR1094" s="140" t="s">
        <v>317</v>
      </c>
      <c r="AT1094" s="140" t="s">
        <v>218</v>
      </c>
      <c r="AU1094" s="140" t="s">
        <v>81</v>
      </c>
      <c r="AY1094" s="18" t="s">
        <v>216</v>
      </c>
      <c r="BE1094" s="141">
        <f>IF(N1094="základní",J1094,0)</f>
        <v>0</v>
      </c>
      <c r="BF1094" s="141">
        <f>IF(N1094="snížená",J1094,0)</f>
        <v>0</v>
      </c>
      <c r="BG1094" s="141">
        <f>IF(N1094="zákl. přenesená",J1094,0)</f>
        <v>0</v>
      </c>
      <c r="BH1094" s="141">
        <f>IF(N1094="sníž. přenesená",J1094,0)</f>
        <v>0</v>
      </c>
      <c r="BI1094" s="141">
        <f>IF(N1094="nulová",J1094,0)</f>
        <v>0</v>
      </c>
      <c r="BJ1094" s="18" t="s">
        <v>79</v>
      </c>
      <c r="BK1094" s="141">
        <f>ROUND(I1094*H1094,2)</f>
        <v>0</v>
      </c>
      <c r="BL1094" s="18" t="s">
        <v>317</v>
      </c>
      <c r="BM1094" s="140" t="s">
        <v>2087</v>
      </c>
    </row>
    <row r="1095" spans="2:65" s="1" customFormat="1" ht="11.25">
      <c r="B1095" s="33"/>
      <c r="D1095" s="142" t="s">
        <v>225</v>
      </c>
      <c r="F1095" s="143" t="s">
        <v>2088</v>
      </c>
      <c r="I1095" s="144"/>
      <c r="L1095" s="33"/>
      <c r="M1095" s="145"/>
      <c r="T1095" s="54"/>
      <c r="AT1095" s="18" t="s">
        <v>225</v>
      </c>
      <c r="AU1095" s="18" t="s">
        <v>81</v>
      </c>
    </row>
    <row r="1096" spans="2:65" s="12" customFormat="1" ht="11.25">
      <c r="B1096" s="146"/>
      <c r="D1096" s="147" t="s">
        <v>227</v>
      </c>
      <c r="E1096" s="148" t="s">
        <v>19</v>
      </c>
      <c r="F1096" s="149" t="s">
        <v>2089</v>
      </c>
      <c r="H1096" s="150">
        <v>11.77</v>
      </c>
      <c r="I1096" s="151"/>
      <c r="L1096" s="146"/>
      <c r="M1096" s="152"/>
      <c r="T1096" s="153"/>
      <c r="AT1096" s="148" t="s">
        <v>227</v>
      </c>
      <c r="AU1096" s="148" t="s">
        <v>81</v>
      </c>
      <c r="AV1096" s="12" t="s">
        <v>81</v>
      </c>
      <c r="AW1096" s="12" t="s">
        <v>32</v>
      </c>
      <c r="AX1096" s="12" t="s">
        <v>71</v>
      </c>
      <c r="AY1096" s="148" t="s">
        <v>216</v>
      </c>
    </row>
    <row r="1097" spans="2:65" s="12" customFormat="1" ht="11.25">
      <c r="B1097" s="146"/>
      <c r="D1097" s="147" t="s">
        <v>227</v>
      </c>
      <c r="E1097" s="148" t="s">
        <v>19</v>
      </c>
      <c r="F1097" s="149" t="s">
        <v>2090</v>
      </c>
      <c r="H1097" s="150">
        <v>5.2249999999999996</v>
      </c>
      <c r="I1097" s="151"/>
      <c r="L1097" s="146"/>
      <c r="M1097" s="152"/>
      <c r="T1097" s="153"/>
      <c r="AT1097" s="148" t="s">
        <v>227</v>
      </c>
      <c r="AU1097" s="148" t="s">
        <v>81</v>
      </c>
      <c r="AV1097" s="12" t="s">
        <v>81</v>
      </c>
      <c r="AW1097" s="12" t="s">
        <v>32</v>
      </c>
      <c r="AX1097" s="12" t="s">
        <v>71</v>
      </c>
      <c r="AY1097" s="148" t="s">
        <v>216</v>
      </c>
    </row>
    <row r="1098" spans="2:65" s="15" customFormat="1" ht="11.25">
      <c r="B1098" s="167"/>
      <c r="D1098" s="147" t="s">
        <v>227</v>
      </c>
      <c r="E1098" s="168" t="s">
        <v>19</v>
      </c>
      <c r="F1098" s="169" t="s">
        <v>245</v>
      </c>
      <c r="H1098" s="170">
        <v>16.995000000000001</v>
      </c>
      <c r="I1098" s="171"/>
      <c r="L1098" s="167"/>
      <c r="M1098" s="172"/>
      <c r="T1098" s="173"/>
      <c r="AT1098" s="168" t="s">
        <v>227</v>
      </c>
      <c r="AU1098" s="168" t="s">
        <v>81</v>
      </c>
      <c r="AV1098" s="15" t="s">
        <v>223</v>
      </c>
      <c r="AW1098" s="15" t="s">
        <v>32</v>
      </c>
      <c r="AX1098" s="15" t="s">
        <v>79</v>
      </c>
      <c r="AY1098" s="168" t="s">
        <v>216</v>
      </c>
    </row>
    <row r="1099" spans="2:65" s="1" customFormat="1" ht="33" customHeight="1">
      <c r="B1099" s="33"/>
      <c r="C1099" s="129" t="s">
        <v>2091</v>
      </c>
      <c r="D1099" s="129" t="s">
        <v>218</v>
      </c>
      <c r="E1099" s="130" t="s">
        <v>2092</v>
      </c>
      <c r="F1099" s="131" t="s">
        <v>2093</v>
      </c>
      <c r="G1099" s="132" t="s">
        <v>1307</v>
      </c>
      <c r="H1099" s="184"/>
      <c r="I1099" s="134"/>
      <c r="J1099" s="135">
        <f>ROUND(I1099*H1099,2)</f>
        <v>0</v>
      </c>
      <c r="K1099" s="131" t="s">
        <v>222</v>
      </c>
      <c r="L1099" s="33"/>
      <c r="M1099" s="136" t="s">
        <v>19</v>
      </c>
      <c r="N1099" s="137" t="s">
        <v>42</v>
      </c>
      <c r="P1099" s="138">
        <f>O1099*H1099</f>
        <v>0</v>
      </c>
      <c r="Q1099" s="138">
        <v>0</v>
      </c>
      <c r="R1099" s="138">
        <f>Q1099*H1099</f>
        <v>0</v>
      </c>
      <c r="S1099" s="138">
        <v>0</v>
      </c>
      <c r="T1099" s="139">
        <f>S1099*H1099</f>
        <v>0</v>
      </c>
      <c r="AR1099" s="140" t="s">
        <v>317</v>
      </c>
      <c r="AT1099" s="140" t="s">
        <v>218</v>
      </c>
      <c r="AU1099" s="140" t="s">
        <v>81</v>
      </c>
      <c r="AY1099" s="18" t="s">
        <v>216</v>
      </c>
      <c r="BE1099" s="141">
        <f>IF(N1099="základní",J1099,0)</f>
        <v>0</v>
      </c>
      <c r="BF1099" s="141">
        <f>IF(N1099="snížená",J1099,0)</f>
        <v>0</v>
      </c>
      <c r="BG1099" s="141">
        <f>IF(N1099="zákl. přenesená",J1099,0)</f>
        <v>0</v>
      </c>
      <c r="BH1099" s="141">
        <f>IF(N1099="sníž. přenesená",J1099,0)</f>
        <v>0</v>
      </c>
      <c r="BI1099" s="141">
        <f>IF(N1099="nulová",J1099,0)</f>
        <v>0</v>
      </c>
      <c r="BJ1099" s="18" t="s">
        <v>79</v>
      </c>
      <c r="BK1099" s="141">
        <f>ROUND(I1099*H1099,2)</f>
        <v>0</v>
      </c>
      <c r="BL1099" s="18" t="s">
        <v>317</v>
      </c>
      <c r="BM1099" s="140" t="s">
        <v>2094</v>
      </c>
    </row>
    <row r="1100" spans="2:65" s="1" customFormat="1" ht="11.25">
      <c r="B1100" s="33"/>
      <c r="D1100" s="142" t="s">
        <v>225</v>
      </c>
      <c r="F1100" s="143" t="s">
        <v>2095</v>
      </c>
      <c r="I1100" s="144"/>
      <c r="L1100" s="33"/>
      <c r="M1100" s="145"/>
      <c r="T1100" s="54"/>
      <c r="AT1100" s="18" t="s">
        <v>225</v>
      </c>
      <c r="AU1100" s="18" t="s">
        <v>81</v>
      </c>
    </row>
    <row r="1101" spans="2:65" s="11" customFormat="1" ht="22.9" customHeight="1">
      <c r="B1101" s="117"/>
      <c r="D1101" s="118" t="s">
        <v>70</v>
      </c>
      <c r="E1101" s="127" t="s">
        <v>2096</v>
      </c>
      <c r="F1101" s="127" t="s">
        <v>2097</v>
      </c>
      <c r="I1101" s="120"/>
      <c r="J1101" s="128">
        <f>BK1101</f>
        <v>0</v>
      </c>
      <c r="L1101" s="117"/>
      <c r="M1101" s="122"/>
      <c r="P1101" s="123">
        <f>SUM(P1102:P1118)</f>
        <v>0</v>
      </c>
      <c r="R1101" s="123">
        <f>SUM(R1102:R1118)</f>
        <v>0.64776000000000011</v>
      </c>
      <c r="T1101" s="124">
        <f>SUM(T1102:T1118)</f>
        <v>0</v>
      </c>
      <c r="AR1101" s="118" t="s">
        <v>81</v>
      </c>
      <c r="AT1101" s="125" t="s">
        <v>70</v>
      </c>
      <c r="AU1101" s="125" t="s">
        <v>79</v>
      </c>
      <c r="AY1101" s="118" t="s">
        <v>216</v>
      </c>
      <c r="BK1101" s="126">
        <f>SUM(BK1102:BK1118)</f>
        <v>0</v>
      </c>
    </row>
    <row r="1102" spans="2:65" s="1" customFormat="1" ht="37.9" customHeight="1">
      <c r="B1102" s="33"/>
      <c r="C1102" s="129" t="s">
        <v>2098</v>
      </c>
      <c r="D1102" s="129" t="s">
        <v>218</v>
      </c>
      <c r="E1102" s="130" t="s">
        <v>2099</v>
      </c>
      <c r="F1102" s="131" t="s">
        <v>2100</v>
      </c>
      <c r="G1102" s="132" t="s">
        <v>221</v>
      </c>
      <c r="H1102" s="133">
        <v>14</v>
      </c>
      <c r="I1102" s="134"/>
      <c r="J1102" s="135">
        <f>ROUND(I1102*H1102,2)</f>
        <v>0</v>
      </c>
      <c r="K1102" s="131" t="s">
        <v>19</v>
      </c>
      <c r="L1102" s="33"/>
      <c r="M1102" s="136" t="s">
        <v>19</v>
      </c>
      <c r="N1102" s="137" t="s">
        <v>42</v>
      </c>
      <c r="P1102" s="138">
        <f>O1102*H1102</f>
        <v>0</v>
      </c>
      <c r="Q1102" s="138">
        <v>0.04</v>
      </c>
      <c r="R1102" s="138">
        <f>Q1102*H1102</f>
        <v>0.56000000000000005</v>
      </c>
      <c r="S1102" s="138">
        <v>0</v>
      </c>
      <c r="T1102" s="139">
        <f>S1102*H1102</f>
        <v>0</v>
      </c>
      <c r="AR1102" s="140" t="s">
        <v>317</v>
      </c>
      <c r="AT1102" s="140" t="s">
        <v>218</v>
      </c>
      <c r="AU1102" s="140" t="s">
        <v>81</v>
      </c>
      <c r="AY1102" s="18" t="s">
        <v>216</v>
      </c>
      <c r="BE1102" s="141">
        <f>IF(N1102="základní",J1102,0)</f>
        <v>0</v>
      </c>
      <c r="BF1102" s="141">
        <f>IF(N1102="snížená",J1102,0)</f>
        <v>0</v>
      </c>
      <c r="BG1102" s="141">
        <f>IF(N1102="zákl. přenesená",J1102,0)</f>
        <v>0</v>
      </c>
      <c r="BH1102" s="141">
        <f>IF(N1102="sníž. přenesená",J1102,0)</f>
        <v>0</v>
      </c>
      <c r="BI1102" s="141">
        <f>IF(N1102="nulová",J1102,0)</f>
        <v>0</v>
      </c>
      <c r="BJ1102" s="18" t="s">
        <v>79</v>
      </c>
      <c r="BK1102" s="141">
        <f>ROUND(I1102*H1102,2)</f>
        <v>0</v>
      </c>
      <c r="BL1102" s="18" t="s">
        <v>317</v>
      </c>
      <c r="BM1102" s="140" t="s">
        <v>2101</v>
      </c>
    </row>
    <row r="1103" spans="2:65" s="12" customFormat="1" ht="11.25">
      <c r="B1103" s="146"/>
      <c r="D1103" s="147" t="s">
        <v>227</v>
      </c>
      <c r="E1103" s="148" t="s">
        <v>19</v>
      </c>
      <c r="F1103" s="149" t="s">
        <v>2102</v>
      </c>
      <c r="H1103" s="150">
        <v>14</v>
      </c>
      <c r="I1103" s="151"/>
      <c r="L1103" s="146"/>
      <c r="M1103" s="152"/>
      <c r="T1103" s="153"/>
      <c r="AT1103" s="148" t="s">
        <v>227</v>
      </c>
      <c r="AU1103" s="148" t="s">
        <v>81</v>
      </c>
      <c r="AV1103" s="12" t="s">
        <v>81</v>
      </c>
      <c r="AW1103" s="12" t="s">
        <v>32</v>
      </c>
      <c r="AX1103" s="12" t="s">
        <v>79</v>
      </c>
      <c r="AY1103" s="148" t="s">
        <v>216</v>
      </c>
    </row>
    <row r="1104" spans="2:65" s="1" customFormat="1" ht="33" customHeight="1">
      <c r="B1104" s="33"/>
      <c r="C1104" s="129" t="s">
        <v>2103</v>
      </c>
      <c r="D1104" s="129" t="s">
        <v>218</v>
      </c>
      <c r="E1104" s="130" t="s">
        <v>2104</v>
      </c>
      <c r="F1104" s="131" t="s">
        <v>2105</v>
      </c>
      <c r="G1104" s="132" t="s">
        <v>221</v>
      </c>
      <c r="H1104" s="133">
        <v>2.194</v>
      </c>
      <c r="I1104" s="134"/>
      <c r="J1104" s="135">
        <f>ROUND(I1104*H1104,2)</f>
        <v>0</v>
      </c>
      <c r="K1104" s="131" t="s">
        <v>19</v>
      </c>
      <c r="L1104" s="33"/>
      <c r="M1104" s="136" t="s">
        <v>19</v>
      </c>
      <c r="N1104" s="137" t="s">
        <v>42</v>
      </c>
      <c r="P1104" s="138">
        <f>O1104*H1104</f>
        <v>0</v>
      </c>
      <c r="Q1104" s="138">
        <v>0.04</v>
      </c>
      <c r="R1104" s="138">
        <f>Q1104*H1104</f>
        <v>8.7760000000000005E-2</v>
      </c>
      <c r="S1104" s="138">
        <v>0</v>
      </c>
      <c r="T1104" s="139">
        <f>S1104*H1104</f>
        <v>0</v>
      </c>
      <c r="AR1104" s="140" t="s">
        <v>317</v>
      </c>
      <c r="AT1104" s="140" t="s">
        <v>218</v>
      </c>
      <c r="AU1104" s="140" t="s">
        <v>81</v>
      </c>
      <c r="AY1104" s="18" t="s">
        <v>216</v>
      </c>
      <c r="BE1104" s="141">
        <f>IF(N1104="základní",J1104,0)</f>
        <v>0</v>
      </c>
      <c r="BF1104" s="141">
        <f>IF(N1104="snížená",J1104,0)</f>
        <v>0</v>
      </c>
      <c r="BG1104" s="141">
        <f>IF(N1104="zákl. přenesená",J1104,0)</f>
        <v>0</v>
      </c>
      <c r="BH1104" s="141">
        <f>IF(N1104="sníž. přenesená",J1104,0)</f>
        <v>0</v>
      </c>
      <c r="BI1104" s="141">
        <f>IF(N1104="nulová",J1104,0)</f>
        <v>0</v>
      </c>
      <c r="BJ1104" s="18" t="s">
        <v>79</v>
      </c>
      <c r="BK1104" s="141">
        <f>ROUND(I1104*H1104,2)</f>
        <v>0</v>
      </c>
      <c r="BL1104" s="18" t="s">
        <v>317</v>
      </c>
      <c r="BM1104" s="140" t="s">
        <v>2106</v>
      </c>
    </row>
    <row r="1105" spans="2:65" s="12" customFormat="1" ht="11.25">
      <c r="B1105" s="146"/>
      <c r="D1105" s="147" t="s">
        <v>227</v>
      </c>
      <c r="E1105" s="148" t="s">
        <v>119</v>
      </c>
      <c r="F1105" s="149" t="s">
        <v>2107</v>
      </c>
      <c r="H1105" s="150">
        <v>2.194</v>
      </c>
      <c r="I1105" s="151"/>
      <c r="L1105" s="146"/>
      <c r="M1105" s="152"/>
      <c r="T1105" s="153"/>
      <c r="AT1105" s="148" t="s">
        <v>227</v>
      </c>
      <c r="AU1105" s="148" t="s">
        <v>81</v>
      </c>
      <c r="AV1105" s="12" t="s">
        <v>81</v>
      </c>
      <c r="AW1105" s="12" t="s">
        <v>32</v>
      </c>
      <c r="AX1105" s="12" t="s">
        <v>79</v>
      </c>
      <c r="AY1105" s="148" t="s">
        <v>216</v>
      </c>
    </row>
    <row r="1106" spans="2:65" s="1" customFormat="1" ht="37.9" customHeight="1">
      <c r="B1106" s="33"/>
      <c r="C1106" s="129" t="s">
        <v>2108</v>
      </c>
      <c r="D1106" s="129" t="s">
        <v>218</v>
      </c>
      <c r="E1106" s="130" t="s">
        <v>2109</v>
      </c>
      <c r="F1106" s="131" t="s">
        <v>2110</v>
      </c>
      <c r="G1106" s="132" t="s">
        <v>1578</v>
      </c>
      <c r="H1106" s="133">
        <v>20</v>
      </c>
      <c r="I1106" s="134"/>
      <c r="J1106" s="135">
        <f t="shared" ref="J1106:J1113" si="20">ROUND(I1106*H1106,2)</f>
        <v>0</v>
      </c>
      <c r="K1106" s="131" t="s">
        <v>19</v>
      </c>
      <c r="L1106" s="33"/>
      <c r="M1106" s="136" t="s">
        <v>19</v>
      </c>
      <c r="N1106" s="137" t="s">
        <v>42</v>
      </c>
      <c r="P1106" s="138">
        <f t="shared" ref="P1106:P1113" si="21">O1106*H1106</f>
        <v>0</v>
      </c>
      <c r="Q1106" s="138">
        <v>0</v>
      </c>
      <c r="R1106" s="138">
        <f t="shared" ref="R1106:R1113" si="22">Q1106*H1106</f>
        <v>0</v>
      </c>
      <c r="S1106" s="138">
        <v>0</v>
      </c>
      <c r="T1106" s="139">
        <f t="shared" ref="T1106:T1113" si="23">S1106*H1106</f>
        <v>0</v>
      </c>
      <c r="AR1106" s="140" t="s">
        <v>317</v>
      </c>
      <c r="AT1106" s="140" t="s">
        <v>218</v>
      </c>
      <c r="AU1106" s="140" t="s">
        <v>81</v>
      </c>
      <c r="AY1106" s="18" t="s">
        <v>216</v>
      </c>
      <c r="BE1106" s="141">
        <f t="shared" ref="BE1106:BE1113" si="24">IF(N1106="základní",J1106,0)</f>
        <v>0</v>
      </c>
      <c r="BF1106" s="141">
        <f t="shared" ref="BF1106:BF1113" si="25">IF(N1106="snížená",J1106,0)</f>
        <v>0</v>
      </c>
      <c r="BG1106" s="141">
        <f t="shared" ref="BG1106:BG1113" si="26">IF(N1106="zákl. přenesená",J1106,0)</f>
        <v>0</v>
      </c>
      <c r="BH1106" s="141">
        <f t="shared" ref="BH1106:BH1113" si="27">IF(N1106="sníž. přenesená",J1106,0)</f>
        <v>0</v>
      </c>
      <c r="BI1106" s="141">
        <f t="shared" ref="BI1106:BI1113" si="28">IF(N1106="nulová",J1106,0)</f>
        <v>0</v>
      </c>
      <c r="BJ1106" s="18" t="s">
        <v>79</v>
      </c>
      <c r="BK1106" s="141">
        <f t="shared" ref="BK1106:BK1113" si="29">ROUND(I1106*H1106,2)</f>
        <v>0</v>
      </c>
      <c r="BL1106" s="18" t="s">
        <v>317</v>
      </c>
      <c r="BM1106" s="140" t="s">
        <v>2111</v>
      </c>
    </row>
    <row r="1107" spans="2:65" s="1" customFormat="1" ht="37.9" customHeight="1">
      <c r="B1107" s="33"/>
      <c r="C1107" s="129" t="s">
        <v>2112</v>
      </c>
      <c r="D1107" s="129" t="s">
        <v>218</v>
      </c>
      <c r="E1107" s="130" t="s">
        <v>2113</v>
      </c>
      <c r="F1107" s="131" t="s">
        <v>2114</v>
      </c>
      <c r="G1107" s="132" t="s">
        <v>1578</v>
      </c>
      <c r="H1107" s="133">
        <v>20</v>
      </c>
      <c r="I1107" s="134"/>
      <c r="J1107" s="135">
        <f t="shared" si="20"/>
        <v>0</v>
      </c>
      <c r="K1107" s="131" t="s">
        <v>19</v>
      </c>
      <c r="L1107" s="33"/>
      <c r="M1107" s="136" t="s">
        <v>19</v>
      </c>
      <c r="N1107" s="137" t="s">
        <v>42</v>
      </c>
      <c r="P1107" s="138">
        <f t="shared" si="21"/>
        <v>0</v>
      </c>
      <c r="Q1107" s="138">
        <v>0</v>
      </c>
      <c r="R1107" s="138">
        <f t="shared" si="22"/>
        <v>0</v>
      </c>
      <c r="S1107" s="138">
        <v>0</v>
      </c>
      <c r="T1107" s="139">
        <f t="shared" si="23"/>
        <v>0</v>
      </c>
      <c r="AR1107" s="140" t="s">
        <v>317</v>
      </c>
      <c r="AT1107" s="140" t="s">
        <v>218</v>
      </c>
      <c r="AU1107" s="140" t="s">
        <v>81</v>
      </c>
      <c r="AY1107" s="18" t="s">
        <v>216</v>
      </c>
      <c r="BE1107" s="141">
        <f t="shared" si="24"/>
        <v>0</v>
      </c>
      <c r="BF1107" s="141">
        <f t="shared" si="25"/>
        <v>0</v>
      </c>
      <c r="BG1107" s="141">
        <f t="shared" si="26"/>
        <v>0</v>
      </c>
      <c r="BH1107" s="141">
        <f t="shared" si="27"/>
        <v>0</v>
      </c>
      <c r="BI1107" s="141">
        <f t="shared" si="28"/>
        <v>0</v>
      </c>
      <c r="BJ1107" s="18" t="s">
        <v>79</v>
      </c>
      <c r="BK1107" s="141">
        <f t="shared" si="29"/>
        <v>0</v>
      </c>
      <c r="BL1107" s="18" t="s">
        <v>317</v>
      </c>
      <c r="BM1107" s="140" t="s">
        <v>2115</v>
      </c>
    </row>
    <row r="1108" spans="2:65" s="1" customFormat="1" ht="49.15" customHeight="1">
      <c r="B1108" s="33"/>
      <c r="C1108" s="129" t="s">
        <v>2116</v>
      </c>
      <c r="D1108" s="129" t="s">
        <v>218</v>
      </c>
      <c r="E1108" s="130" t="s">
        <v>2117</v>
      </c>
      <c r="F1108" s="131" t="s">
        <v>2118</v>
      </c>
      <c r="G1108" s="132" t="s">
        <v>447</v>
      </c>
      <c r="H1108" s="133">
        <v>1</v>
      </c>
      <c r="I1108" s="134"/>
      <c r="J1108" s="135">
        <f t="shared" si="20"/>
        <v>0</v>
      </c>
      <c r="K1108" s="131" t="s">
        <v>19</v>
      </c>
      <c r="L1108" s="33"/>
      <c r="M1108" s="136" t="s">
        <v>19</v>
      </c>
      <c r="N1108" s="137" t="s">
        <v>42</v>
      </c>
      <c r="P1108" s="138">
        <f t="shared" si="21"/>
        <v>0</v>
      </c>
      <c r="Q1108" s="138">
        <v>0</v>
      </c>
      <c r="R1108" s="138">
        <f t="shared" si="22"/>
        <v>0</v>
      </c>
      <c r="S1108" s="138">
        <v>0</v>
      </c>
      <c r="T1108" s="139">
        <f t="shared" si="23"/>
        <v>0</v>
      </c>
      <c r="AR1108" s="140" t="s">
        <v>317</v>
      </c>
      <c r="AT1108" s="140" t="s">
        <v>218</v>
      </c>
      <c r="AU1108" s="140" t="s">
        <v>81</v>
      </c>
      <c r="AY1108" s="18" t="s">
        <v>216</v>
      </c>
      <c r="BE1108" s="141">
        <f t="shared" si="24"/>
        <v>0</v>
      </c>
      <c r="BF1108" s="141">
        <f t="shared" si="25"/>
        <v>0</v>
      </c>
      <c r="BG1108" s="141">
        <f t="shared" si="26"/>
        <v>0</v>
      </c>
      <c r="BH1108" s="141">
        <f t="shared" si="27"/>
        <v>0</v>
      </c>
      <c r="BI1108" s="141">
        <f t="shared" si="28"/>
        <v>0</v>
      </c>
      <c r="BJ1108" s="18" t="s">
        <v>79</v>
      </c>
      <c r="BK1108" s="141">
        <f t="shared" si="29"/>
        <v>0</v>
      </c>
      <c r="BL1108" s="18" t="s">
        <v>317</v>
      </c>
      <c r="BM1108" s="140" t="s">
        <v>2119</v>
      </c>
    </row>
    <row r="1109" spans="2:65" s="1" customFormat="1" ht="33" customHeight="1">
      <c r="B1109" s="33"/>
      <c r="C1109" s="129" t="s">
        <v>2120</v>
      </c>
      <c r="D1109" s="129" t="s">
        <v>218</v>
      </c>
      <c r="E1109" s="130" t="s">
        <v>2121</v>
      </c>
      <c r="F1109" s="131" t="s">
        <v>2122</v>
      </c>
      <c r="G1109" s="132" t="s">
        <v>447</v>
      </c>
      <c r="H1109" s="133">
        <v>1</v>
      </c>
      <c r="I1109" s="134"/>
      <c r="J1109" s="135">
        <f t="shared" si="20"/>
        <v>0</v>
      </c>
      <c r="K1109" s="131" t="s">
        <v>19</v>
      </c>
      <c r="L1109" s="33"/>
      <c r="M1109" s="136" t="s">
        <v>19</v>
      </c>
      <c r="N1109" s="137" t="s">
        <v>42</v>
      </c>
      <c r="P1109" s="138">
        <f t="shared" si="21"/>
        <v>0</v>
      </c>
      <c r="Q1109" s="138">
        <v>0</v>
      </c>
      <c r="R1109" s="138">
        <f t="shared" si="22"/>
        <v>0</v>
      </c>
      <c r="S1109" s="138">
        <v>0</v>
      </c>
      <c r="T1109" s="139">
        <f t="shared" si="23"/>
        <v>0</v>
      </c>
      <c r="AR1109" s="140" t="s">
        <v>317</v>
      </c>
      <c r="AT1109" s="140" t="s">
        <v>218</v>
      </c>
      <c r="AU1109" s="140" t="s">
        <v>81</v>
      </c>
      <c r="AY1109" s="18" t="s">
        <v>216</v>
      </c>
      <c r="BE1109" s="141">
        <f t="shared" si="24"/>
        <v>0</v>
      </c>
      <c r="BF1109" s="141">
        <f t="shared" si="25"/>
        <v>0</v>
      </c>
      <c r="BG1109" s="141">
        <f t="shared" si="26"/>
        <v>0</v>
      </c>
      <c r="BH1109" s="141">
        <f t="shared" si="27"/>
        <v>0</v>
      </c>
      <c r="BI1109" s="141">
        <f t="shared" si="28"/>
        <v>0</v>
      </c>
      <c r="BJ1109" s="18" t="s">
        <v>79</v>
      </c>
      <c r="BK1109" s="141">
        <f t="shared" si="29"/>
        <v>0</v>
      </c>
      <c r="BL1109" s="18" t="s">
        <v>317</v>
      </c>
      <c r="BM1109" s="140" t="s">
        <v>2123</v>
      </c>
    </row>
    <row r="1110" spans="2:65" s="1" customFormat="1" ht="37.9" customHeight="1">
      <c r="B1110" s="33"/>
      <c r="C1110" s="129" t="s">
        <v>2124</v>
      </c>
      <c r="D1110" s="129" t="s">
        <v>218</v>
      </c>
      <c r="E1110" s="130" t="s">
        <v>2125</v>
      </c>
      <c r="F1110" s="131" t="s">
        <v>2126</v>
      </c>
      <c r="G1110" s="132" t="s">
        <v>447</v>
      </c>
      <c r="H1110" s="133">
        <v>1</v>
      </c>
      <c r="I1110" s="134"/>
      <c r="J1110" s="135">
        <f t="shared" si="20"/>
        <v>0</v>
      </c>
      <c r="K1110" s="131" t="s">
        <v>19</v>
      </c>
      <c r="L1110" s="33"/>
      <c r="M1110" s="136" t="s">
        <v>19</v>
      </c>
      <c r="N1110" s="137" t="s">
        <v>42</v>
      </c>
      <c r="P1110" s="138">
        <f t="shared" si="21"/>
        <v>0</v>
      </c>
      <c r="Q1110" s="138">
        <v>0</v>
      </c>
      <c r="R1110" s="138">
        <f t="shared" si="22"/>
        <v>0</v>
      </c>
      <c r="S1110" s="138">
        <v>0</v>
      </c>
      <c r="T1110" s="139">
        <f t="shared" si="23"/>
        <v>0</v>
      </c>
      <c r="AR1110" s="140" t="s">
        <v>317</v>
      </c>
      <c r="AT1110" s="140" t="s">
        <v>218</v>
      </c>
      <c r="AU1110" s="140" t="s">
        <v>81</v>
      </c>
      <c r="AY1110" s="18" t="s">
        <v>216</v>
      </c>
      <c r="BE1110" s="141">
        <f t="shared" si="24"/>
        <v>0</v>
      </c>
      <c r="BF1110" s="141">
        <f t="shared" si="25"/>
        <v>0</v>
      </c>
      <c r="BG1110" s="141">
        <f t="shared" si="26"/>
        <v>0</v>
      </c>
      <c r="BH1110" s="141">
        <f t="shared" si="27"/>
        <v>0</v>
      </c>
      <c r="BI1110" s="141">
        <f t="shared" si="28"/>
        <v>0</v>
      </c>
      <c r="BJ1110" s="18" t="s">
        <v>79</v>
      </c>
      <c r="BK1110" s="141">
        <f t="shared" si="29"/>
        <v>0</v>
      </c>
      <c r="BL1110" s="18" t="s">
        <v>317</v>
      </c>
      <c r="BM1110" s="140" t="s">
        <v>2127</v>
      </c>
    </row>
    <row r="1111" spans="2:65" s="1" customFormat="1" ht="37.9" customHeight="1">
      <c r="B1111" s="33"/>
      <c r="C1111" s="129" t="s">
        <v>2128</v>
      </c>
      <c r="D1111" s="129" t="s">
        <v>218</v>
      </c>
      <c r="E1111" s="130" t="s">
        <v>2129</v>
      </c>
      <c r="F1111" s="131" t="s">
        <v>2130</v>
      </c>
      <c r="G1111" s="132" t="s">
        <v>1578</v>
      </c>
      <c r="H1111" s="133">
        <v>22</v>
      </c>
      <c r="I1111" s="134"/>
      <c r="J1111" s="135">
        <f t="shared" si="20"/>
        <v>0</v>
      </c>
      <c r="K1111" s="131" t="s">
        <v>19</v>
      </c>
      <c r="L1111" s="33"/>
      <c r="M1111" s="136" t="s">
        <v>19</v>
      </c>
      <c r="N1111" s="137" t="s">
        <v>42</v>
      </c>
      <c r="P1111" s="138">
        <f t="shared" si="21"/>
        <v>0</v>
      </c>
      <c r="Q1111" s="138">
        <v>0</v>
      </c>
      <c r="R1111" s="138">
        <f t="shared" si="22"/>
        <v>0</v>
      </c>
      <c r="S1111" s="138">
        <v>0</v>
      </c>
      <c r="T1111" s="139">
        <f t="shared" si="23"/>
        <v>0</v>
      </c>
      <c r="AR1111" s="140" t="s">
        <v>317</v>
      </c>
      <c r="AT1111" s="140" t="s">
        <v>218</v>
      </c>
      <c r="AU1111" s="140" t="s">
        <v>81</v>
      </c>
      <c r="AY1111" s="18" t="s">
        <v>216</v>
      </c>
      <c r="BE1111" s="141">
        <f t="shared" si="24"/>
        <v>0</v>
      </c>
      <c r="BF1111" s="141">
        <f t="shared" si="25"/>
        <v>0</v>
      </c>
      <c r="BG1111" s="141">
        <f t="shared" si="26"/>
        <v>0</v>
      </c>
      <c r="BH1111" s="141">
        <f t="shared" si="27"/>
        <v>0</v>
      </c>
      <c r="BI1111" s="141">
        <f t="shared" si="28"/>
        <v>0</v>
      </c>
      <c r="BJ1111" s="18" t="s">
        <v>79</v>
      </c>
      <c r="BK1111" s="141">
        <f t="shared" si="29"/>
        <v>0</v>
      </c>
      <c r="BL1111" s="18" t="s">
        <v>317</v>
      </c>
      <c r="BM1111" s="140" t="s">
        <v>2131</v>
      </c>
    </row>
    <row r="1112" spans="2:65" s="1" customFormat="1" ht="37.9" customHeight="1">
      <c r="B1112" s="33"/>
      <c r="C1112" s="129" t="s">
        <v>2132</v>
      </c>
      <c r="D1112" s="129" t="s">
        <v>218</v>
      </c>
      <c r="E1112" s="130" t="s">
        <v>2133</v>
      </c>
      <c r="F1112" s="131" t="s">
        <v>2134</v>
      </c>
      <c r="G1112" s="132" t="s">
        <v>447</v>
      </c>
      <c r="H1112" s="133">
        <v>1</v>
      </c>
      <c r="I1112" s="134"/>
      <c r="J1112" s="135">
        <f t="shared" si="20"/>
        <v>0</v>
      </c>
      <c r="K1112" s="131" t="s">
        <v>19</v>
      </c>
      <c r="L1112" s="33"/>
      <c r="M1112" s="136" t="s">
        <v>19</v>
      </c>
      <c r="N1112" s="137" t="s">
        <v>42</v>
      </c>
      <c r="P1112" s="138">
        <f t="shared" si="21"/>
        <v>0</v>
      </c>
      <c r="Q1112" s="138">
        <v>0</v>
      </c>
      <c r="R1112" s="138">
        <f t="shared" si="22"/>
        <v>0</v>
      </c>
      <c r="S1112" s="138">
        <v>0</v>
      </c>
      <c r="T1112" s="139">
        <f t="shared" si="23"/>
        <v>0</v>
      </c>
      <c r="AR1112" s="140" t="s">
        <v>317</v>
      </c>
      <c r="AT1112" s="140" t="s">
        <v>218</v>
      </c>
      <c r="AU1112" s="140" t="s">
        <v>81</v>
      </c>
      <c r="AY1112" s="18" t="s">
        <v>216</v>
      </c>
      <c r="BE1112" s="141">
        <f t="shared" si="24"/>
        <v>0</v>
      </c>
      <c r="BF1112" s="141">
        <f t="shared" si="25"/>
        <v>0</v>
      </c>
      <c r="BG1112" s="141">
        <f t="shared" si="26"/>
        <v>0</v>
      </c>
      <c r="BH1112" s="141">
        <f t="shared" si="27"/>
        <v>0</v>
      </c>
      <c r="BI1112" s="141">
        <f t="shared" si="28"/>
        <v>0</v>
      </c>
      <c r="BJ1112" s="18" t="s">
        <v>79</v>
      </c>
      <c r="BK1112" s="141">
        <f t="shared" si="29"/>
        <v>0</v>
      </c>
      <c r="BL1112" s="18" t="s">
        <v>317</v>
      </c>
      <c r="BM1112" s="140" t="s">
        <v>2135</v>
      </c>
    </row>
    <row r="1113" spans="2:65" s="1" customFormat="1" ht="37.9" customHeight="1">
      <c r="B1113" s="33"/>
      <c r="C1113" s="129" t="s">
        <v>2136</v>
      </c>
      <c r="D1113" s="129" t="s">
        <v>218</v>
      </c>
      <c r="E1113" s="130" t="s">
        <v>2137</v>
      </c>
      <c r="F1113" s="131" t="s">
        <v>2138</v>
      </c>
      <c r="G1113" s="132" t="s">
        <v>221</v>
      </c>
      <c r="H1113" s="133">
        <v>47.088000000000001</v>
      </c>
      <c r="I1113" s="134"/>
      <c r="J1113" s="135">
        <f t="shared" si="20"/>
        <v>0</v>
      </c>
      <c r="K1113" s="131" t="s">
        <v>19</v>
      </c>
      <c r="L1113" s="33"/>
      <c r="M1113" s="136" t="s">
        <v>19</v>
      </c>
      <c r="N1113" s="137" t="s">
        <v>42</v>
      </c>
      <c r="P1113" s="138">
        <f t="shared" si="21"/>
        <v>0</v>
      </c>
      <c r="Q1113" s="138">
        <v>0</v>
      </c>
      <c r="R1113" s="138">
        <f t="shared" si="22"/>
        <v>0</v>
      </c>
      <c r="S1113" s="138">
        <v>0</v>
      </c>
      <c r="T1113" s="139">
        <f t="shared" si="23"/>
        <v>0</v>
      </c>
      <c r="AR1113" s="140" t="s">
        <v>317</v>
      </c>
      <c r="AT1113" s="140" t="s">
        <v>218</v>
      </c>
      <c r="AU1113" s="140" t="s">
        <v>81</v>
      </c>
      <c r="AY1113" s="18" t="s">
        <v>216</v>
      </c>
      <c r="BE1113" s="141">
        <f t="shared" si="24"/>
        <v>0</v>
      </c>
      <c r="BF1113" s="141">
        <f t="shared" si="25"/>
        <v>0</v>
      </c>
      <c r="BG1113" s="141">
        <f t="shared" si="26"/>
        <v>0</v>
      </c>
      <c r="BH1113" s="141">
        <f t="shared" si="27"/>
        <v>0</v>
      </c>
      <c r="BI1113" s="141">
        <f t="shared" si="28"/>
        <v>0</v>
      </c>
      <c r="BJ1113" s="18" t="s">
        <v>79</v>
      </c>
      <c r="BK1113" s="141">
        <f t="shared" si="29"/>
        <v>0</v>
      </c>
      <c r="BL1113" s="18" t="s">
        <v>317</v>
      </c>
      <c r="BM1113" s="140" t="s">
        <v>2139</v>
      </c>
    </row>
    <row r="1114" spans="2:65" s="12" customFormat="1" ht="11.25">
      <c r="B1114" s="146"/>
      <c r="D1114" s="147" t="s">
        <v>227</v>
      </c>
      <c r="E1114" s="148" t="s">
        <v>19</v>
      </c>
      <c r="F1114" s="149" t="s">
        <v>2140</v>
      </c>
      <c r="H1114" s="150">
        <v>47.088000000000001</v>
      </c>
      <c r="I1114" s="151"/>
      <c r="L1114" s="146"/>
      <c r="M1114" s="152"/>
      <c r="T1114" s="153"/>
      <c r="AT1114" s="148" t="s">
        <v>227</v>
      </c>
      <c r="AU1114" s="148" t="s">
        <v>81</v>
      </c>
      <c r="AV1114" s="12" t="s">
        <v>81</v>
      </c>
      <c r="AW1114" s="12" t="s">
        <v>32</v>
      </c>
      <c r="AX1114" s="12" t="s">
        <v>79</v>
      </c>
      <c r="AY1114" s="148" t="s">
        <v>216</v>
      </c>
    </row>
    <row r="1115" spans="2:65" s="1" customFormat="1" ht="16.5" customHeight="1">
      <c r="B1115" s="33"/>
      <c r="C1115" s="129" t="s">
        <v>2141</v>
      </c>
      <c r="D1115" s="129" t="s">
        <v>218</v>
      </c>
      <c r="E1115" s="130" t="s">
        <v>2142</v>
      </c>
      <c r="F1115" s="131" t="s">
        <v>2143</v>
      </c>
      <c r="G1115" s="132" t="s">
        <v>221</v>
      </c>
      <c r="H1115" s="133">
        <v>16.5</v>
      </c>
      <c r="I1115" s="134"/>
      <c r="J1115" s="135">
        <f>ROUND(I1115*H1115,2)</f>
        <v>0</v>
      </c>
      <c r="K1115" s="131" t="s">
        <v>19</v>
      </c>
      <c r="L1115" s="33"/>
      <c r="M1115" s="136" t="s">
        <v>19</v>
      </c>
      <c r="N1115" s="137" t="s">
        <v>42</v>
      </c>
      <c r="P1115" s="138">
        <f>O1115*H1115</f>
        <v>0</v>
      </c>
      <c r="Q1115" s="138">
        <v>0</v>
      </c>
      <c r="R1115" s="138">
        <f>Q1115*H1115</f>
        <v>0</v>
      </c>
      <c r="S1115" s="138">
        <v>0</v>
      </c>
      <c r="T1115" s="139">
        <f>S1115*H1115</f>
        <v>0</v>
      </c>
      <c r="AR1115" s="140" t="s">
        <v>317</v>
      </c>
      <c r="AT1115" s="140" t="s">
        <v>218</v>
      </c>
      <c r="AU1115" s="140" t="s">
        <v>81</v>
      </c>
      <c r="AY1115" s="18" t="s">
        <v>216</v>
      </c>
      <c r="BE1115" s="141">
        <f>IF(N1115="základní",J1115,0)</f>
        <v>0</v>
      </c>
      <c r="BF1115" s="141">
        <f>IF(N1115="snížená",J1115,0)</f>
        <v>0</v>
      </c>
      <c r="BG1115" s="141">
        <f>IF(N1115="zákl. přenesená",J1115,0)</f>
        <v>0</v>
      </c>
      <c r="BH1115" s="141">
        <f>IF(N1115="sníž. přenesená",J1115,0)</f>
        <v>0</v>
      </c>
      <c r="BI1115" s="141">
        <f>IF(N1115="nulová",J1115,0)</f>
        <v>0</v>
      </c>
      <c r="BJ1115" s="18" t="s">
        <v>79</v>
      </c>
      <c r="BK1115" s="141">
        <f>ROUND(I1115*H1115,2)</f>
        <v>0</v>
      </c>
      <c r="BL1115" s="18" t="s">
        <v>317</v>
      </c>
      <c r="BM1115" s="140" t="s">
        <v>2144</v>
      </c>
    </row>
    <row r="1116" spans="2:65" s="12" customFormat="1" ht="11.25">
      <c r="B1116" s="146"/>
      <c r="D1116" s="147" t="s">
        <v>227</v>
      </c>
      <c r="E1116" s="148" t="s">
        <v>19</v>
      </c>
      <c r="F1116" s="149" t="s">
        <v>2145</v>
      </c>
      <c r="H1116" s="150">
        <v>16.5</v>
      </c>
      <c r="I1116" s="151"/>
      <c r="L1116" s="146"/>
      <c r="M1116" s="152"/>
      <c r="T1116" s="153"/>
      <c r="AT1116" s="148" t="s">
        <v>227</v>
      </c>
      <c r="AU1116" s="148" t="s">
        <v>81</v>
      </c>
      <c r="AV1116" s="12" t="s">
        <v>81</v>
      </c>
      <c r="AW1116" s="12" t="s">
        <v>32</v>
      </c>
      <c r="AX1116" s="12" t="s">
        <v>79</v>
      </c>
      <c r="AY1116" s="148" t="s">
        <v>216</v>
      </c>
    </row>
    <row r="1117" spans="2:65" s="1" customFormat="1" ht="33" customHeight="1">
      <c r="B1117" s="33"/>
      <c r="C1117" s="129" t="s">
        <v>2146</v>
      </c>
      <c r="D1117" s="129" t="s">
        <v>218</v>
      </c>
      <c r="E1117" s="130" t="s">
        <v>2147</v>
      </c>
      <c r="F1117" s="131" t="s">
        <v>2148</v>
      </c>
      <c r="G1117" s="132" t="s">
        <v>1307</v>
      </c>
      <c r="H1117" s="184"/>
      <c r="I1117" s="134"/>
      <c r="J1117" s="135">
        <f>ROUND(I1117*H1117,2)</f>
        <v>0</v>
      </c>
      <c r="K1117" s="131" t="s">
        <v>222</v>
      </c>
      <c r="L1117" s="33"/>
      <c r="M1117" s="136" t="s">
        <v>19</v>
      </c>
      <c r="N1117" s="137" t="s">
        <v>42</v>
      </c>
      <c r="P1117" s="138">
        <f>O1117*H1117</f>
        <v>0</v>
      </c>
      <c r="Q1117" s="138">
        <v>0</v>
      </c>
      <c r="R1117" s="138">
        <f>Q1117*H1117</f>
        <v>0</v>
      </c>
      <c r="S1117" s="138">
        <v>0</v>
      </c>
      <c r="T1117" s="139">
        <f>S1117*H1117</f>
        <v>0</v>
      </c>
      <c r="AR1117" s="140" t="s">
        <v>317</v>
      </c>
      <c r="AT1117" s="140" t="s">
        <v>218</v>
      </c>
      <c r="AU1117" s="140" t="s">
        <v>81</v>
      </c>
      <c r="AY1117" s="18" t="s">
        <v>216</v>
      </c>
      <c r="BE1117" s="141">
        <f>IF(N1117="základní",J1117,0)</f>
        <v>0</v>
      </c>
      <c r="BF1117" s="141">
        <f>IF(N1117="snížená",J1117,0)</f>
        <v>0</v>
      </c>
      <c r="BG1117" s="141">
        <f>IF(N1117="zákl. přenesená",J1117,0)</f>
        <v>0</v>
      </c>
      <c r="BH1117" s="141">
        <f>IF(N1117="sníž. přenesená",J1117,0)</f>
        <v>0</v>
      </c>
      <c r="BI1117" s="141">
        <f>IF(N1117="nulová",J1117,0)</f>
        <v>0</v>
      </c>
      <c r="BJ1117" s="18" t="s">
        <v>79</v>
      </c>
      <c r="BK1117" s="141">
        <f>ROUND(I1117*H1117,2)</f>
        <v>0</v>
      </c>
      <c r="BL1117" s="18" t="s">
        <v>317</v>
      </c>
      <c r="BM1117" s="140" t="s">
        <v>2149</v>
      </c>
    </row>
    <row r="1118" spans="2:65" s="1" customFormat="1" ht="11.25">
      <c r="B1118" s="33"/>
      <c r="D1118" s="142" t="s">
        <v>225</v>
      </c>
      <c r="F1118" s="143" t="s">
        <v>2150</v>
      </c>
      <c r="I1118" s="144"/>
      <c r="L1118" s="33"/>
      <c r="M1118" s="145"/>
      <c r="T1118" s="54"/>
      <c r="AT1118" s="18" t="s">
        <v>225</v>
      </c>
      <c r="AU1118" s="18" t="s">
        <v>81</v>
      </c>
    </row>
    <row r="1119" spans="2:65" s="11" customFormat="1" ht="22.9" customHeight="1">
      <c r="B1119" s="117"/>
      <c r="D1119" s="118" t="s">
        <v>70</v>
      </c>
      <c r="E1119" s="127" t="s">
        <v>2151</v>
      </c>
      <c r="F1119" s="127" t="s">
        <v>2152</v>
      </c>
      <c r="I1119" s="120"/>
      <c r="J1119" s="128">
        <f>BK1119</f>
        <v>0</v>
      </c>
      <c r="L1119" s="117"/>
      <c r="M1119" s="122"/>
      <c r="P1119" s="123">
        <f>SUM(P1120:P1141)</f>
        <v>0</v>
      </c>
      <c r="R1119" s="123">
        <f>SUM(R1120:R1141)</f>
        <v>4.3860449600000004</v>
      </c>
      <c r="T1119" s="124">
        <f>SUM(T1120:T1141)</f>
        <v>2.6877</v>
      </c>
      <c r="AR1119" s="118" t="s">
        <v>81</v>
      </c>
      <c r="AT1119" s="125" t="s">
        <v>70</v>
      </c>
      <c r="AU1119" s="125" t="s">
        <v>79</v>
      </c>
      <c r="AY1119" s="118" t="s">
        <v>216</v>
      </c>
      <c r="BK1119" s="126">
        <f>SUM(BK1120:BK1141)</f>
        <v>0</v>
      </c>
    </row>
    <row r="1120" spans="2:65" s="1" customFormat="1" ht="24.2" customHeight="1">
      <c r="B1120" s="33"/>
      <c r="C1120" s="129" t="s">
        <v>2153</v>
      </c>
      <c r="D1120" s="129" t="s">
        <v>218</v>
      </c>
      <c r="E1120" s="130" t="s">
        <v>2154</v>
      </c>
      <c r="F1120" s="131" t="s">
        <v>2155</v>
      </c>
      <c r="G1120" s="132" t="s">
        <v>221</v>
      </c>
      <c r="H1120" s="133">
        <v>181.84100000000001</v>
      </c>
      <c r="I1120" s="134"/>
      <c r="J1120" s="135">
        <f>ROUND(I1120*H1120,2)</f>
        <v>0</v>
      </c>
      <c r="K1120" s="131" t="s">
        <v>222</v>
      </c>
      <c r="L1120" s="33"/>
      <c r="M1120" s="136" t="s">
        <v>19</v>
      </c>
      <c r="N1120" s="137" t="s">
        <v>42</v>
      </c>
      <c r="P1120" s="138">
        <f>O1120*H1120</f>
        <v>0</v>
      </c>
      <c r="Q1120" s="138">
        <v>3.0000000000000001E-5</v>
      </c>
      <c r="R1120" s="138">
        <f>Q1120*H1120</f>
        <v>5.4552300000000001E-3</v>
      </c>
      <c r="S1120" s="138">
        <v>0</v>
      </c>
      <c r="T1120" s="139">
        <f>S1120*H1120</f>
        <v>0</v>
      </c>
      <c r="AR1120" s="140" t="s">
        <v>317</v>
      </c>
      <c r="AT1120" s="140" t="s">
        <v>218</v>
      </c>
      <c r="AU1120" s="140" t="s">
        <v>81</v>
      </c>
      <c r="AY1120" s="18" t="s">
        <v>216</v>
      </c>
      <c r="BE1120" s="141">
        <f>IF(N1120="základní",J1120,0)</f>
        <v>0</v>
      </c>
      <c r="BF1120" s="141">
        <f>IF(N1120="snížená",J1120,0)</f>
        <v>0</v>
      </c>
      <c r="BG1120" s="141">
        <f>IF(N1120="zákl. přenesená",J1120,0)</f>
        <v>0</v>
      </c>
      <c r="BH1120" s="141">
        <f>IF(N1120="sníž. přenesená",J1120,0)</f>
        <v>0</v>
      </c>
      <c r="BI1120" s="141">
        <f>IF(N1120="nulová",J1120,0)</f>
        <v>0</v>
      </c>
      <c r="BJ1120" s="18" t="s">
        <v>79</v>
      </c>
      <c r="BK1120" s="141">
        <f>ROUND(I1120*H1120,2)</f>
        <v>0</v>
      </c>
      <c r="BL1120" s="18" t="s">
        <v>317</v>
      </c>
      <c r="BM1120" s="140" t="s">
        <v>2156</v>
      </c>
    </row>
    <row r="1121" spans="2:65" s="1" customFormat="1" ht="11.25">
      <c r="B1121" s="33"/>
      <c r="D1121" s="142" t="s">
        <v>225</v>
      </c>
      <c r="F1121" s="143" t="s">
        <v>2157</v>
      </c>
      <c r="I1121" s="144"/>
      <c r="L1121" s="33"/>
      <c r="M1121" s="145"/>
      <c r="T1121" s="54"/>
      <c r="AT1121" s="18" t="s">
        <v>225</v>
      </c>
      <c r="AU1121" s="18" t="s">
        <v>81</v>
      </c>
    </row>
    <row r="1122" spans="2:65" s="12" customFormat="1" ht="11.25">
      <c r="B1122" s="146"/>
      <c r="D1122" s="147" t="s">
        <v>227</v>
      </c>
      <c r="E1122" s="148" t="s">
        <v>19</v>
      </c>
      <c r="F1122" s="149" t="s">
        <v>106</v>
      </c>
      <c r="H1122" s="150">
        <v>181.84100000000001</v>
      </c>
      <c r="I1122" s="151"/>
      <c r="L1122" s="146"/>
      <c r="M1122" s="152"/>
      <c r="T1122" s="153"/>
      <c r="AT1122" s="148" t="s">
        <v>227</v>
      </c>
      <c r="AU1122" s="148" t="s">
        <v>81</v>
      </c>
      <c r="AV1122" s="12" t="s">
        <v>81</v>
      </c>
      <c r="AW1122" s="12" t="s">
        <v>32</v>
      </c>
      <c r="AX1122" s="12" t="s">
        <v>79</v>
      </c>
      <c r="AY1122" s="148" t="s">
        <v>216</v>
      </c>
    </row>
    <row r="1123" spans="2:65" s="1" customFormat="1" ht="33" customHeight="1">
      <c r="B1123" s="33"/>
      <c r="C1123" s="129" t="s">
        <v>2158</v>
      </c>
      <c r="D1123" s="129" t="s">
        <v>218</v>
      </c>
      <c r="E1123" s="130" t="s">
        <v>2159</v>
      </c>
      <c r="F1123" s="131" t="s">
        <v>2160</v>
      </c>
      <c r="G1123" s="132" t="s">
        <v>221</v>
      </c>
      <c r="H1123" s="133">
        <v>181.84100000000001</v>
      </c>
      <c r="I1123" s="134"/>
      <c r="J1123" s="135">
        <f>ROUND(I1123*H1123,2)</f>
        <v>0</v>
      </c>
      <c r="K1123" s="131" t="s">
        <v>222</v>
      </c>
      <c r="L1123" s="33"/>
      <c r="M1123" s="136" t="s">
        <v>19</v>
      </c>
      <c r="N1123" s="137" t="s">
        <v>42</v>
      </c>
      <c r="P1123" s="138">
        <f>O1123*H1123</f>
        <v>0</v>
      </c>
      <c r="Q1123" s="138">
        <v>4.4999999999999997E-3</v>
      </c>
      <c r="R1123" s="138">
        <f>Q1123*H1123</f>
        <v>0.81828449999999997</v>
      </c>
      <c r="S1123" s="138">
        <v>0</v>
      </c>
      <c r="T1123" s="139">
        <f>S1123*H1123</f>
        <v>0</v>
      </c>
      <c r="AR1123" s="140" t="s">
        <v>317</v>
      </c>
      <c r="AT1123" s="140" t="s">
        <v>218</v>
      </c>
      <c r="AU1123" s="140" t="s">
        <v>81</v>
      </c>
      <c r="AY1123" s="18" t="s">
        <v>216</v>
      </c>
      <c r="BE1123" s="141">
        <f>IF(N1123="základní",J1123,0)</f>
        <v>0</v>
      </c>
      <c r="BF1123" s="141">
        <f>IF(N1123="snížená",J1123,0)</f>
        <v>0</v>
      </c>
      <c r="BG1123" s="141">
        <f>IF(N1123="zákl. přenesená",J1123,0)</f>
        <v>0</v>
      </c>
      <c r="BH1123" s="141">
        <f>IF(N1123="sníž. přenesená",J1123,0)</f>
        <v>0</v>
      </c>
      <c r="BI1123" s="141">
        <f>IF(N1123="nulová",J1123,0)</f>
        <v>0</v>
      </c>
      <c r="BJ1123" s="18" t="s">
        <v>79</v>
      </c>
      <c r="BK1123" s="141">
        <f>ROUND(I1123*H1123,2)</f>
        <v>0</v>
      </c>
      <c r="BL1123" s="18" t="s">
        <v>317</v>
      </c>
      <c r="BM1123" s="140" t="s">
        <v>2161</v>
      </c>
    </row>
    <row r="1124" spans="2:65" s="1" customFormat="1" ht="11.25">
      <c r="B1124" s="33"/>
      <c r="D1124" s="142" t="s">
        <v>225</v>
      </c>
      <c r="F1124" s="143" t="s">
        <v>2162</v>
      </c>
      <c r="I1124" s="144"/>
      <c r="L1124" s="33"/>
      <c r="M1124" s="145"/>
      <c r="T1124" s="54"/>
      <c r="AT1124" s="18" t="s">
        <v>225</v>
      </c>
      <c r="AU1124" s="18" t="s">
        <v>81</v>
      </c>
    </row>
    <row r="1125" spans="2:65" s="12" customFormat="1" ht="11.25">
      <c r="B1125" s="146"/>
      <c r="D1125" s="147" t="s">
        <v>227</v>
      </c>
      <c r="E1125" s="148" t="s">
        <v>19</v>
      </c>
      <c r="F1125" s="149" t="s">
        <v>106</v>
      </c>
      <c r="H1125" s="150">
        <v>181.84100000000001</v>
      </c>
      <c r="I1125" s="151"/>
      <c r="L1125" s="146"/>
      <c r="M1125" s="152"/>
      <c r="T1125" s="153"/>
      <c r="AT1125" s="148" t="s">
        <v>227</v>
      </c>
      <c r="AU1125" s="148" t="s">
        <v>81</v>
      </c>
      <c r="AV1125" s="12" t="s">
        <v>81</v>
      </c>
      <c r="AW1125" s="12" t="s">
        <v>32</v>
      </c>
      <c r="AX1125" s="12" t="s">
        <v>79</v>
      </c>
      <c r="AY1125" s="148" t="s">
        <v>216</v>
      </c>
    </row>
    <row r="1126" spans="2:65" s="1" customFormat="1" ht="16.5" customHeight="1">
      <c r="B1126" s="33"/>
      <c r="C1126" s="129" t="s">
        <v>2163</v>
      </c>
      <c r="D1126" s="129" t="s">
        <v>218</v>
      </c>
      <c r="E1126" s="130" t="s">
        <v>2164</v>
      </c>
      <c r="F1126" s="131" t="s">
        <v>2165</v>
      </c>
      <c r="G1126" s="132" t="s">
        <v>368</v>
      </c>
      <c r="H1126" s="133">
        <v>377.3</v>
      </c>
      <c r="I1126" s="134"/>
      <c r="J1126" s="135">
        <f>ROUND(I1126*H1126,2)</f>
        <v>0</v>
      </c>
      <c r="K1126" s="131" t="s">
        <v>222</v>
      </c>
      <c r="L1126" s="33"/>
      <c r="M1126" s="136" t="s">
        <v>19</v>
      </c>
      <c r="N1126" s="137" t="s">
        <v>42</v>
      </c>
      <c r="P1126" s="138">
        <f>O1126*H1126</f>
        <v>0</v>
      </c>
      <c r="Q1126" s="138">
        <v>5.0000000000000002E-5</v>
      </c>
      <c r="R1126" s="138">
        <f>Q1126*H1126</f>
        <v>1.8865E-2</v>
      </c>
      <c r="S1126" s="138">
        <v>0</v>
      </c>
      <c r="T1126" s="139">
        <f>S1126*H1126</f>
        <v>0</v>
      </c>
      <c r="AR1126" s="140" t="s">
        <v>317</v>
      </c>
      <c r="AT1126" s="140" t="s">
        <v>218</v>
      </c>
      <c r="AU1126" s="140" t="s">
        <v>81</v>
      </c>
      <c r="AY1126" s="18" t="s">
        <v>216</v>
      </c>
      <c r="BE1126" s="141">
        <f>IF(N1126="základní",J1126,0)</f>
        <v>0</v>
      </c>
      <c r="BF1126" s="141">
        <f>IF(N1126="snížená",J1126,0)</f>
        <v>0</v>
      </c>
      <c r="BG1126" s="141">
        <f>IF(N1126="zákl. přenesená",J1126,0)</f>
        <v>0</v>
      </c>
      <c r="BH1126" s="141">
        <f>IF(N1126="sníž. přenesená",J1126,0)</f>
        <v>0</v>
      </c>
      <c r="BI1126" s="141">
        <f>IF(N1126="nulová",J1126,0)</f>
        <v>0</v>
      </c>
      <c r="BJ1126" s="18" t="s">
        <v>79</v>
      </c>
      <c r="BK1126" s="141">
        <f>ROUND(I1126*H1126,2)</f>
        <v>0</v>
      </c>
      <c r="BL1126" s="18" t="s">
        <v>317</v>
      </c>
      <c r="BM1126" s="140" t="s">
        <v>2166</v>
      </c>
    </row>
    <row r="1127" spans="2:65" s="1" customFormat="1" ht="11.25">
      <c r="B1127" s="33"/>
      <c r="D1127" s="142" t="s">
        <v>225</v>
      </c>
      <c r="F1127" s="143" t="s">
        <v>2167</v>
      </c>
      <c r="I1127" s="144"/>
      <c r="L1127" s="33"/>
      <c r="M1127" s="145"/>
      <c r="T1127" s="54"/>
      <c r="AT1127" s="18" t="s">
        <v>225</v>
      </c>
      <c r="AU1127" s="18" t="s">
        <v>81</v>
      </c>
    </row>
    <row r="1128" spans="2:65" s="12" customFormat="1" ht="11.25">
      <c r="B1128" s="146"/>
      <c r="D1128" s="147" t="s">
        <v>227</v>
      </c>
      <c r="E1128" s="148" t="s">
        <v>19</v>
      </c>
      <c r="F1128" s="149" t="s">
        <v>2168</v>
      </c>
      <c r="H1128" s="150">
        <v>377.3</v>
      </c>
      <c r="I1128" s="151"/>
      <c r="L1128" s="146"/>
      <c r="M1128" s="152"/>
      <c r="T1128" s="153"/>
      <c r="AT1128" s="148" t="s">
        <v>227</v>
      </c>
      <c r="AU1128" s="148" t="s">
        <v>81</v>
      </c>
      <c r="AV1128" s="12" t="s">
        <v>81</v>
      </c>
      <c r="AW1128" s="12" t="s">
        <v>32</v>
      </c>
      <c r="AX1128" s="12" t="s">
        <v>79</v>
      </c>
      <c r="AY1128" s="148" t="s">
        <v>216</v>
      </c>
    </row>
    <row r="1129" spans="2:65" s="1" customFormat="1" ht="33" customHeight="1">
      <c r="B1129" s="33"/>
      <c r="C1129" s="174" t="s">
        <v>2169</v>
      </c>
      <c r="D1129" s="174" t="s">
        <v>341</v>
      </c>
      <c r="E1129" s="175" t="s">
        <v>2170</v>
      </c>
      <c r="F1129" s="176" t="s">
        <v>2171</v>
      </c>
      <c r="G1129" s="177" t="s">
        <v>368</v>
      </c>
      <c r="H1129" s="178">
        <v>415.03</v>
      </c>
      <c r="I1129" s="179"/>
      <c r="J1129" s="180">
        <f>ROUND(I1129*H1129,2)</f>
        <v>0</v>
      </c>
      <c r="K1129" s="176" t="s">
        <v>19</v>
      </c>
      <c r="L1129" s="181"/>
      <c r="M1129" s="182" t="s">
        <v>19</v>
      </c>
      <c r="N1129" s="183" t="s">
        <v>42</v>
      </c>
      <c r="P1129" s="138">
        <f>O1129*H1129</f>
        <v>0</v>
      </c>
      <c r="Q1129" s="138">
        <v>2.0000000000000001E-4</v>
      </c>
      <c r="R1129" s="138">
        <f>Q1129*H1129</f>
        <v>8.3005999999999996E-2</v>
      </c>
      <c r="S1129" s="138">
        <v>0</v>
      </c>
      <c r="T1129" s="139">
        <f>S1129*H1129</f>
        <v>0</v>
      </c>
      <c r="AR1129" s="140" t="s">
        <v>409</v>
      </c>
      <c r="AT1129" s="140" t="s">
        <v>341</v>
      </c>
      <c r="AU1129" s="140" t="s">
        <v>81</v>
      </c>
      <c r="AY1129" s="18" t="s">
        <v>216</v>
      </c>
      <c r="BE1129" s="141">
        <f>IF(N1129="základní",J1129,0)</f>
        <v>0</v>
      </c>
      <c r="BF1129" s="141">
        <f>IF(N1129="snížená",J1129,0)</f>
        <v>0</v>
      </c>
      <c r="BG1129" s="141">
        <f>IF(N1129="zákl. přenesená",J1129,0)</f>
        <v>0</v>
      </c>
      <c r="BH1129" s="141">
        <f>IF(N1129="sníž. přenesená",J1129,0)</f>
        <v>0</v>
      </c>
      <c r="BI1129" s="141">
        <f>IF(N1129="nulová",J1129,0)</f>
        <v>0</v>
      </c>
      <c r="BJ1129" s="18" t="s">
        <v>79</v>
      </c>
      <c r="BK1129" s="141">
        <f>ROUND(I1129*H1129,2)</f>
        <v>0</v>
      </c>
      <c r="BL1129" s="18" t="s">
        <v>317</v>
      </c>
      <c r="BM1129" s="140" t="s">
        <v>2172</v>
      </c>
    </row>
    <row r="1130" spans="2:65" s="12" customFormat="1" ht="11.25">
      <c r="B1130" s="146"/>
      <c r="D1130" s="147" t="s">
        <v>227</v>
      </c>
      <c r="E1130" s="148" t="s">
        <v>19</v>
      </c>
      <c r="F1130" s="149" t="s">
        <v>907</v>
      </c>
      <c r="H1130" s="150">
        <v>415.03</v>
      </c>
      <c r="I1130" s="151"/>
      <c r="L1130" s="146"/>
      <c r="M1130" s="152"/>
      <c r="T1130" s="153"/>
      <c r="AT1130" s="148" t="s">
        <v>227</v>
      </c>
      <c r="AU1130" s="148" t="s">
        <v>81</v>
      </c>
      <c r="AV1130" s="12" t="s">
        <v>81</v>
      </c>
      <c r="AW1130" s="12" t="s">
        <v>32</v>
      </c>
      <c r="AX1130" s="12" t="s">
        <v>79</v>
      </c>
      <c r="AY1130" s="148" t="s">
        <v>216</v>
      </c>
    </row>
    <row r="1131" spans="2:65" s="1" customFormat="1" ht="37.9" customHeight="1">
      <c r="B1131" s="33"/>
      <c r="C1131" s="129" t="s">
        <v>2173</v>
      </c>
      <c r="D1131" s="129" t="s">
        <v>218</v>
      </c>
      <c r="E1131" s="130" t="s">
        <v>2174</v>
      </c>
      <c r="F1131" s="131" t="s">
        <v>2175</v>
      </c>
      <c r="G1131" s="132" t="s">
        <v>221</v>
      </c>
      <c r="H1131" s="133">
        <v>181.84100000000001</v>
      </c>
      <c r="I1131" s="134"/>
      <c r="J1131" s="135">
        <f>ROUND(I1131*H1131,2)</f>
        <v>0</v>
      </c>
      <c r="K1131" s="131" t="s">
        <v>222</v>
      </c>
      <c r="L1131" s="33"/>
      <c r="M1131" s="136" t="s">
        <v>19</v>
      </c>
      <c r="N1131" s="137" t="s">
        <v>42</v>
      </c>
      <c r="P1131" s="138">
        <f>O1131*H1131</f>
        <v>0</v>
      </c>
      <c r="Q1131" s="138">
        <v>1.8929999999999999E-2</v>
      </c>
      <c r="R1131" s="138">
        <f>Q1131*H1131</f>
        <v>3.4422501300000001</v>
      </c>
      <c r="S1131" s="138">
        <v>0</v>
      </c>
      <c r="T1131" s="139">
        <f>S1131*H1131</f>
        <v>0</v>
      </c>
      <c r="AR1131" s="140" t="s">
        <v>317</v>
      </c>
      <c r="AT1131" s="140" t="s">
        <v>218</v>
      </c>
      <c r="AU1131" s="140" t="s">
        <v>81</v>
      </c>
      <c r="AY1131" s="18" t="s">
        <v>216</v>
      </c>
      <c r="BE1131" s="141">
        <f>IF(N1131="základní",J1131,0)</f>
        <v>0</v>
      </c>
      <c r="BF1131" s="141">
        <f>IF(N1131="snížená",J1131,0)</f>
        <v>0</v>
      </c>
      <c r="BG1131" s="141">
        <f>IF(N1131="zákl. přenesená",J1131,0)</f>
        <v>0</v>
      </c>
      <c r="BH1131" s="141">
        <f>IF(N1131="sníž. přenesená",J1131,0)</f>
        <v>0</v>
      </c>
      <c r="BI1131" s="141">
        <f>IF(N1131="nulová",J1131,0)</f>
        <v>0</v>
      </c>
      <c r="BJ1131" s="18" t="s">
        <v>79</v>
      </c>
      <c r="BK1131" s="141">
        <f>ROUND(I1131*H1131,2)</f>
        <v>0</v>
      </c>
      <c r="BL1131" s="18" t="s">
        <v>317</v>
      </c>
      <c r="BM1131" s="140" t="s">
        <v>2176</v>
      </c>
    </row>
    <row r="1132" spans="2:65" s="1" customFormat="1" ht="11.25">
      <c r="B1132" s="33"/>
      <c r="D1132" s="142" t="s">
        <v>225</v>
      </c>
      <c r="F1132" s="143" t="s">
        <v>2177</v>
      </c>
      <c r="I1132" s="144"/>
      <c r="L1132" s="33"/>
      <c r="M1132" s="145"/>
      <c r="T1132" s="54"/>
      <c r="AT1132" s="18" t="s">
        <v>225</v>
      </c>
      <c r="AU1132" s="18" t="s">
        <v>81</v>
      </c>
    </row>
    <row r="1133" spans="2:65" s="12" customFormat="1" ht="22.5">
      <c r="B1133" s="146"/>
      <c r="D1133" s="147" t="s">
        <v>227</v>
      </c>
      <c r="E1133" s="148" t="s">
        <v>106</v>
      </c>
      <c r="F1133" s="149" t="s">
        <v>2178</v>
      </c>
      <c r="H1133" s="150">
        <v>181.84100000000001</v>
      </c>
      <c r="I1133" s="151"/>
      <c r="L1133" s="146"/>
      <c r="M1133" s="152"/>
      <c r="T1133" s="153"/>
      <c r="AT1133" s="148" t="s">
        <v>227</v>
      </c>
      <c r="AU1133" s="148" t="s">
        <v>81</v>
      </c>
      <c r="AV1133" s="12" t="s">
        <v>81</v>
      </c>
      <c r="AW1133" s="12" t="s">
        <v>32</v>
      </c>
      <c r="AX1133" s="12" t="s">
        <v>79</v>
      </c>
      <c r="AY1133" s="148" t="s">
        <v>216</v>
      </c>
    </row>
    <row r="1134" spans="2:65" s="1" customFormat="1" ht="24.2" customHeight="1">
      <c r="B1134" s="33"/>
      <c r="C1134" s="129" t="s">
        <v>2179</v>
      </c>
      <c r="D1134" s="129" t="s">
        <v>218</v>
      </c>
      <c r="E1134" s="130" t="s">
        <v>2180</v>
      </c>
      <c r="F1134" s="131" t="s">
        <v>2181</v>
      </c>
      <c r="G1134" s="132" t="s">
        <v>221</v>
      </c>
      <c r="H1134" s="133">
        <v>179.18</v>
      </c>
      <c r="I1134" s="134"/>
      <c r="J1134" s="135">
        <f>ROUND(I1134*H1134,2)</f>
        <v>0</v>
      </c>
      <c r="K1134" s="131" t="s">
        <v>222</v>
      </c>
      <c r="L1134" s="33"/>
      <c r="M1134" s="136" t="s">
        <v>19</v>
      </c>
      <c r="N1134" s="137" t="s">
        <v>42</v>
      </c>
      <c r="P1134" s="138">
        <f>O1134*H1134</f>
        <v>0</v>
      </c>
      <c r="Q1134" s="138">
        <v>0</v>
      </c>
      <c r="R1134" s="138">
        <f>Q1134*H1134</f>
        <v>0</v>
      </c>
      <c r="S1134" s="138">
        <v>1.4999999999999999E-2</v>
      </c>
      <c r="T1134" s="139">
        <f>S1134*H1134</f>
        <v>2.6877</v>
      </c>
      <c r="AR1134" s="140" t="s">
        <v>317</v>
      </c>
      <c r="AT1134" s="140" t="s">
        <v>218</v>
      </c>
      <c r="AU1134" s="140" t="s">
        <v>81</v>
      </c>
      <c r="AY1134" s="18" t="s">
        <v>216</v>
      </c>
      <c r="BE1134" s="141">
        <f>IF(N1134="základní",J1134,0)</f>
        <v>0</v>
      </c>
      <c r="BF1134" s="141">
        <f>IF(N1134="snížená",J1134,0)</f>
        <v>0</v>
      </c>
      <c r="BG1134" s="141">
        <f>IF(N1134="zákl. přenesená",J1134,0)</f>
        <v>0</v>
      </c>
      <c r="BH1134" s="141">
        <f>IF(N1134="sníž. přenesená",J1134,0)</f>
        <v>0</v>
      </c>
      <c r="BI1134" s="141">
        <f>IF(N1134="nulová",J1134,0)</f>
        <v>0</v>
      </c>
      <c r="BJ1134" s="18" t="s">
        <v>79</v>
      </c>
      <c r="BK1134" s="141">
        <f>ROUND(I1134*H1134,2)</f>
        <v>0</v>
      </c>
      <c r="BL1134" s="18" t="s">
        <v>317</v>
      </c>
      <c r="BM1134" s="140" t="s">
        <v>2182</v>
      </c>
    </row>
    <row r="1135" spans="2:65" s="1" customFormat="1" ht="11.25">
      <c r="B1135" s="33"/>
      <c r="D1135" s="142" t="s">
        <v>225</v>
      </c>
      <c r="F1135" s="143" t="s">
        <v>2183</v>
      </c>
      <c r="I1135" s="144"/>
      <c r="L1135" s="33"/>
      <c r="M1135" s="145"/>
      <c r="T1135" s="54"/>
      <c r="AT1135" s="18" t="s">
        <v>225</v>
      </c>
      <c r="AU1135" s="18" t="s">
        <v>81</v>
      </c>
    </row>
    <row r="1136" spans="2:65" s="12" customFormat="1" ht="11.25">
      <c r="B1136" s="146"/>
      <c r="D1136" s="147" t="s">
        <v>227</v>
      </c>
      <c r="E1136" s="148" t="s">
        <v>19</v>
      </c>
      <c r="F1136" s="149" t="s">
        <v>2184</v>
      </c>
      <c r="H1136" s="150">
        <v>179.18</v>
      </c>
      <c r="I1136" s="151"/>
      <c r="L1136" s="146"/>
      <c r="M1136" s="152"/>
      <c r="T1136" s="153"/>
      <c r="AT1136" s="148" t="s">
        <v>227</v>
      </c>
      <c r="AU1136" s="148" t="s">
        <v>81</v>
      </c>
      <c r="AV1136" s="12" t="s">
        <v>81</v>
      </c>
      <c r="AW1136" s="12" t="s">
        <v>32</v>
      </c>
      <c r="AX1136" s="12" t="s">
        <v>79</v>
      </c>
      <c r="AY1136" s="148" t="s">
        <v>216</v>
      </c>
    </row>
    <row r="1137" spans="2:65" s="1" customFormat="1" ht="16.5" customHeight="1">
      <c r="B1137" s="33"/>
      <c r="C1137" s="129" t="s">
        <v>2185</v>
      </c>
      <c r="D1137" s="129" t="s">
        <v>218</v>
      </c>
      <c r="E1137" s="130" t="s">
        <v>2186</v>
      </c>
      <c r="F1137" s="131" t="s">
        <v>2187</v>
      </c>
      <c r="G1137" s="132" t="s">
        <v>221</v>
      </c>
      <c r="H1137" s="133">
        <v>181.84100000000001</v>
      </c>
      <c r="I1137" s="134"/>
      <c r="J1137" s="135">
        <f>ROUND(I1137*H1137,2)</f>
        <v>0</v>
      </c>
      <c r="K1137" s="131" t="s">
        <v>222</v>
      </c>
      <c r="L1137" s="33"/>
      <c r="M1137" s="136" t="s">
        <v>19</v>
      </c>
      <c r="N1137" s="137" t="s">
        <v>42</v>
      </c>
      <c r="P1137" s="138">
        <f>O1137*H1137</f>
        <v>0</v>
      </c>
      <c r="Q1137" s="138">
        <v>1E-4</v>
      </c>
      <c r="R1137" s="138">
        <f>Q1137*H1137</f>
        <v>1.8184100000000002E-2</v>
      </c>
      <c r="S1137" s="138">
        <v>0</v>
      </c>
      <c r="T1137" s="139">
        <f>S1137*H1137</f>
        <v>0</v>
      </c>
      <c r="AR1137" s="140" t="s">
        <v>317</v>
      </c>
      <c r="AT1137" s="140" t="s">
        <v>218</v>
      </c>
      <c r="AU1137" s="140" t="s">
        <v>81</v>
      </c>
      <c r="AY1137" s="18" t="s">
        <v>216</v>
      </c>
      <c r="BE1137" s="141">
        <f>IF(N1137="základní",J1137,0)</f>
        <v>0</v>
      </c>
      <c r="BF1137" s="141">
        <f>IF(N1137="snížená",J1137,0)</f>
        <v>0</v>
      </c>
      <c r="BG1137" s="141">
        <f>IF(N1137="zákl. přenesená",J1137,0)</f>
        <v>0</v>
      </c>
      <c r="BH1137" s="141">
        <f>IF(N1137="sníž. přenesená",J1137,0)</f>
        <v>0</v>
      </c>
      <c r="BI1137" s="141">
        <f>IF(N1137="nulová",J1137,0)</f>
        <v>0</v>
      </c>
      <c r="BJ1137" s="18" t="s">
        <v>79</v>
      </c>
      <c r="BK1137" s="141">
        <f>ROUND(I1137*H1137,2)</f>
        <v>0</v>
      </c>
      <c r="BL1137" s="18" t="s">
        <v>317</v>
      </c>
      <c r="BM1137" s="140" t="s">
        <v>2188</v>
      </c>
    </row>
    <row r="1138" spans="2:65" s="1" customFormat="1" ht="11.25">
      <c r="B1138" s="33"/>
      <c r="D1138" s="142" t="s">
        <v>225</v>
      </c>
      <c r="F1138" s="143" t="s">
        <v>2189</v>
      </c>
      <c r="I1138" s="144"/>
      <c r="L1138" s="33"/>
      <c r="M1138" s="145"/>
      <c r="T1138" s="54"/>
      <c r="AT1138" s="18" t="s">
        <v>225</v>
      </c>
      <c r="AU1138" s="18" t="s">
        <v>81</v>
      </c>
    </row>
    <row r="1139" spans="2:65" s="12" customFormat="1" ht="11.25">
      <c r="B1139" s="146"/>
      <c r="D1139" s="147" t="s">
        <v>227</v>
      </c>
      <c r="E1139" s="148" t="s">
        <v>19</v>
      </c>
      <c r="F1139" s="149" t="s">
        <v>106</v>
      </c>
      <c r="H1139" s="150">
        <v>181.84100000000001</v>
      </c>
      <c r="I1139" s="151"/>
      <c r="L1139" s="146"/>
      <c r="M1139" s="152"/>
      <c r="T1139" s="153"/>
      <c r="AT1139" s="148" t="s">
        <v>227</v>
      </c>
      <c r="AU1139" s="148" t="s">
        <v>81</v>
      </c>
      <c r="AV1139" s="12" t="s">
        <v>81</v>
      </c>
      <c r="AW1139" s="12" t="s">
        <v>32</v>
      </c>
      <c r="AX1139" s="12" t="s">
        <v>79</v>
      </c>
      <c r="AY1139" s="148" t="s">
        <v>216</v>
      </c>
    </row>
    <row r="1140" spans="2:65" s="1" customFormat="1" ht="33" customHeight="1">
      <c r="B1140" s="33"/>
      <c r="C1140" s="129" t="s">
        <v>2190</v>
      </c>
      <c r="D1140" s="129" t="s">
        <v>218</v>
      </c>
      <c r="E1140" s="130" t="s">
        <v>2191</v>
      </c>
      <c r="F1140" s="131" t="s">
        <v>2192</v>
      </c>
      <c r="G1140" s="132" t="s">
        <v>1307</v>
      </c>
      <c r="H1140" s="184"/>
      <c r="I1140" s="134"/>
      <c r="J1140" s="135">
        <f>ROUND(I1140*H1140,2)</f>
        <v>0</v>
      </c>
      <c r="K1140" s="131" t="s">
        <v>222</v>
      </c>
      <c r="L1140" s="33"/>
      <c r="M1140" s="136" t="s">
        <v>19</v>
      </c>
      <c r="N1140" s="137" t="s">
        <v>42</v>
      </c>
      <c r="P1140" s="138">
        <f>O1140*H1140</f>
        <v>0</v>
      </c>
      <c r="Q1140" s="138">
        <v>0</v>
      </c>
      <c r="R1140" s="138">
        <f>Q1140*H1140</f>
        <v>0</v>
      </c>
      <c r="S1140" s="138">
        <v>0</v>
      </c>
      <c r="T1140" s="139">
        <f>S1140*H1140</f>
        <v>0</v>
      </c>
      <c r="AR1140" s="140" t="s">
        <v>317</v>
      </c>
      <c r="AT1140" s="140" t="s">
        <v>218</v>
      </c>
      <c r="AU1140" s="140" t="s">
        <v>81</v>
      </c>
      <c r="AY1140" s="18" t="s">
        <v>216</v>
      </c>
      <c r="BE1140" s="141">
        <f>IF(N1140="základní",J1140,0)</f>
        <v>0</v>
      </c>
      <c r="BF1140" s="141">
        <f>IF(N1140="snížená",J1140,0)</f>
        <v>0</v>
      </c>
      <c r="BG1140" s="141">
        <f>IF(N1140="zákl. přenesená",J1140,0)</f>
        <v>0</v>
      </c>
      <c r="BH1140" s="141">
        <f>IF(N1140="sníž. přenesená",J1140,0)</f>
        <v>0</v>
      </c>
      <c r="BI1140" s="141">
        <f>IF(N1140="nulová",J1140,0)</f>
        <v>0</v>
      </c>
      <c r="BJ1140" s="18" t="s">
        <v>79</v>
      </c>
      <c r="BK1140" s="141">
        <f>ROUND(I1140*H1140,2)</f>
        <v>0</v>
      </c>
      <c r="BL1140" s="18" t="s">
        <v>317</v>
      </c>
      <c r="BM1140" s="140" t="s">
        <v>2193</v>
      </c>
    </row>
    <row r="1141" spans="2:65" s="1" customFormat="1" ht="11.25">
      <c r="B1141" s="33"/>
      <c r="D1141" s="142" t="s">
        <v>225</v>
      </c>
      <c r="F1141" s="143" t="s">
        <v>2194</v>
      </c>
      <c r="I1141" s="144"/>
      <c r="L1141" s="33"/>
      <c r="M1141" s="145"/>
      <c r="T1141" s="54"/>
      <c r="AT1141" s="18" t="s">
        <v>225</v>
      </c>
      <c r="AU1141" s="18" t="s">
        <v>81</v>
      </c>
    </row>
    <row r="1142" spans="2:65" s="11" customFormat="1" ht="22.9" customHeight="1">
      <c r="B1142" s="117"/>
      <c r="D1142" s="118" t="s">
        <v>70</v>
      </c>
      <c r="E1142" s="127" t="s">
        <v>2195</v>
      </c>
      <c r="F1142" s="127" t="s">
        <v>2196</v>
      </c>
      <c r="I1142" s="120"/>
      <c r="J1142" s="128">
        <f>BK1142</f>
        <v>0</v>
      </c>
      <c r="L1142" s="117"/>
      <c r="M1142" s="122"/>
      <c r="P1142" s="123">
        <f>SUM(P1143:P1183)</f>
        <v>0</v>
      </c>
      <c r="R1142" s="123">
        <f>SUM(R1143:R1183)</f>
        <v>1.7768187600000001</v>
      </c>
      <c r="T1142" s="124">
        <f>SUM(T1143:T1183)</f>
        <v>0</v>
      </c>
      <c r="AR1142" s="118" t="s">
        <v>81</v>
      </c>
      <c r="AT1142" s="125" t="s">
        <v>70</v>
      </c>
      <c r="AU1142" s="125" t="s">
        <v>79</v>
      </c>
      <c r="AY1142" s="118" t="s">
        <v>216</v>
      </c>
      <c r="BK1142" s="126">
        <f>SUM(BK1143:BK1183)</f>
        <v>0</v>
      </c>
    </row>
    <row r="1143" spans="2:65" s="1" customFormat="1" ht="16.5" customHeight="1">
      <c r="B1143" s="33"/>
      <c r="C1143" s="129" t="s">
        <v>2197</v>
      </c>
      <c r="D1143" s="129" t="s">
        <v>218</v>
      </c>
      <c r="E1143" s="130" t="s">
        <v>2198</v>
      </c>
      <c r="F1143" s="131" t="s">
        <v>2199</v>
      </c>
      <c r="G1143" s="132" t="s">
        <v>221</v>
      </c>
      <c r="H1143" s="133">
        <v>99.388999999999996</v>
      </c>
      <c r="I1143" s="134"/>
      <c r="J1143" s="135">
        <f>ROUND(I1143*H1143,2)</f>
        <v>0</v>
      </c>
      <c r="K1143" s="131" t="s">
        <v>222</v>
      </c>
      <c r="L1143" s="33"/>
      <c r="M1143" s="136" t="s">
        <v>19</v>
      </c>
      <c r="N1143" s="137" t="s">
        <v>42</v>
      </c>
      <c r="P1143" s="138">
        <f>O1143*H1143</f>
        <v>0</v>
      </c>
      <c r="Q1143" s="138">
        <v>2.9999999999999997E-4</v>
      </c>
      <c r="R1143" s="138">
        <f>Q1143*H1143</f>
        <v>2.9816699999999995E-2</v>
      </c>
      <c r="S1143" s="138">
        <v>0</v>
      </c>
      <c r="T1143" s="139">
        <f>S1143*H1143</f>
        <v>0</v>
      </c>
      <c r="AR1143" s="140" t="s">
        <v>317</v>
      </c>
      <c r="AT1143" s="140" t="s">
        <v>218</v>
      </c>
      <c r="AU1143" s="140" t="s">
        <v>81</v>
      </c>
      <c r="AY1143" s="18" t="s">
        <v>216</v>
      </c>
      <c r="BE1143" s="141">
        <f>IF(N1143="základní",J1143,0)</f>
        <v>0</v>
      </c>
      <c r="BF1143" s="141">
        <f>IF(N1143="snížená",J1143,0)</f>
        <v>0</v>
      </c>
      <c r="BG1143" s="141">
        <f>IF(N1143="zákl. přenesená",J1143,0)</f>
        <v>0</v>
      </c>
      <c r="BH1143" s="141">
        <f>IF(N1143="sníž. přenesená",J1143,0)</f>
        <v>0</v>
      </c>
      <c r="BI1143" s="141">
        <f>IF(N1143="nulová",J1143,0)</f>
        <v>0</v>
      </c>
      <c r="BJ1143" s="18" t="s">
        <v>79</v>
      </c>
      <c r="BK1143" s="141">
        <f>ROUND(I1143*H1143,2)</f>
        <v>0</v>
      </c>
      <c r="BL1143" s="18" t="s">
        <v>317</v>
      </c>
      <c r="BM1143" s="140" t="s">
        <v>2200</v>
      </c>
    </row>
    <row r="1144" spans="2:65" s="1" customFormat="1" ht="11.25">
      <c r="B1144" s="33"/>
      <c r="D1144" s="142" t="s">
        <v>225</v>
      </c>
      <c r="F1144" s="143" t="s">
        <v>2201</v>
      </c>
      <c r="I1144" s="144"/>
      <c r="L1144" s="33"/>
      <c r="M1144" s="145"/>
      <c r="T1144" s="54"/>
      <c r="AT1144" s="18" t="s">
        <v>225</v>
      </c>
      <c r="AU1144" s="18" t="s">
        <v>81</v>
      </c>
    </row>
    <row r="1145" spans="2:65" s="1" customFormat="1" ht="16.5" customHeight="1">
      <c r="B1145" s="33"/>
      <c r="C1145" s="129" t="s">
        <v>2202</v>
      </c>
      <c r="D1145" s="129" t="s">
        <v>218</v>
      </c>
      <c r="E1145" s="130" t="s">
        <v>2203</v>
      </c>
      <c r="F1145" s="131" t="s">
        <v>2204</v>
      </c>
      <c r="G1145" s="132" t="s">
        <v>221</v>
      </c>
      <c r="H1145" s="133">
        <v>8.0730000000000004</v>
      </c>
      <c r="I1145" s="134"/>
      <c r="J1145" s="135">
        <f>ROUND(I1145*H1145,2)</f>
        <v>0</v>
      </c>
      <c r="K1145" s="131" t="s">
        <v>222</v>
      </c>
      <c r="L1145" s="33"/>
      <c r="M1145" s="136" t="s">
        <v>19</v>
      </c>
      <c r="N1145" s="137" t="s">
        <v>42</v>
      </c>
      <c r="P1145" s="138">
        <f>O1145*H1145</f>
        <v>0</v>
      </c>
      <c r="Q1145" s="138">
        <v>1.5E-3</v>
      </c>
      <c r="R1145" s="138">
        <f>Q1145*H1145</f>
        <v>1.21095E-2</v>
      </c>
      <c r="S1145" s="138">
        <v>0</v>
      </c>
      <c r="T1145" s="139">
        <f>S1145*H1145</f>
        <v>0</v>
      </c>
      <c r="AR1145" s="140" t="s">
        <v>317</v>
      </c>
      <c r="AT1145" s="140" t="s">
        <v>218</v>
      </c>
      <c r="AU1145" s="140" t="s">
        <v>81</v>
      </c>
      <c r="AY1145" s="18" t="s">
        <v>216</v>
      </c>
      <c r="BE1145" s="141">
        <f>IF(N1145="základní",J1145,0)</f>
        <v>0</v>
      </c>
      <c r="BF1145" s="141">
        <f>IF(N1145="snížená",J1145,0)</f>
        <v>0</v>
      </c>
      <c r="BG1145" s="141">
        <f>IF(N1145="zákl. přenesená",J1145,0)</f>
        <v>0</v>
      </c>
      <c r="BH1145" s="141">
        <f>IF(N1145="sníž. přenesená",J1145,0)</f>
        <v>0</v>
      </c>
      <c r="BI1145" s="141">
        <f>IF(N1145="nulová",J1145,0)</f>
        <v>0</v>
      </c>
      <c r="BJ1145" s="18" t="s">
        <v>79</v>
      </c>
      <c r="BK1145" s="141">
        <f>ROUND(I1145*H1145,2)</f>
        <v>0</v>
      </c>
      <c r="BL1145" s="18" t="s">
        <v>317</v>
      </c>
      <c r="BM1145" s="140" t="s">
        <v>2205</v>
      </c>
    </row>
    <row r="1146" spans="2:65" s="1" customFormat="1" ht="11.25">
      <c r="B1146" s="33"/>
      <c r="D1146" s="142" t="s">
        <v>225</v>
      </c>
      <c r="F1146" s="143" t="s">
        <v>2206</v>
      </c>
      <c r="I1146" s="144"/>
      <c r="L1146" s="33"/>
      <c r="M1146" s="145"/>
      <c r="T1146" s="54"/>
      <c r="AT1146" s="18" t="s">
        <v>225</v>
      </c>
      <c r="AU1146" s="18" t="s">
        <v>81</v>
      </c>
    </row>
    <row r="1147" spans="2:65" s="12" customFormat="1" ht="11.25">
      <c r="B1147" s="146"/>
      <c r="D1147" s="147" t="s">
        <v>227</v>
      </c>
      <c r="E1147" s="148" t="s">
        <v>19</v>
      </c>
      <c r="F1147" s="149" t="s">
        <v>2207</v>
      </c>
      <c r="H1147" s="150">
        <v>8.0730000000000004</v>
      </c>
      <c r="I1147" s="151"/>
      <c r="L1147" s="146"/>
      <c r="M1147" s="152"/>
      <c r="T1147" s="153"/>
      <c r="AT1147" s="148" t="s">
        <v>227</v>
      </c>
      <c r="AU1147" s="148" t="s">
        <v>81</v>
      </c>
      <c r="AV1147" s="12" t="s">
        <v>81</v>
      </c>
      <c r="AW1147" s="12" t="s">
        <v>32</v>
      </c>
      <c r="AX1147" s="12" t="s">
        <v>79</v>
      </c>
      <c r="AY1147" s="148" t="s">
        <v>216</v>
      </c>
    </row>
    <row r="1148" spans="2:65" s="1" customFormat="1" ht="33" customHeight="1">
      <c r="B1148" s="33"/>
      <c r="C1148" s="129" t="s">
        <v>2208</v>
      </c>
      <c r="D1148" s="129" t="s">
        <v>218</v>
      </c>
      <c r="E1148" s="130" t="s">
        <v>2209</v>
      </c>
      <c r="F1148" s="131" t="s">
        <v>2210</v>
      </c>
      <c r="G1148" s="132" t="s">
        <v>221</v>
      </c>
      <c r="H1148" s="133">
        <v>38.749000000000002</v>
      </c>
      <c r="I1148" s="134"/>
      <c r="J1148" s="135">
        <f>ROUND(I1148*H1148,2)</f>
        <v>0</v>
      </c>
      <c r="K1148" s="131" t="s">
        <v>222</v>
      </c>
      <c r="L1148" s="33"/>
      <c r="M1148" s="136" t="s">
        <v>19</v>
      </c>
      <c r="N1148" s="137" t="s">
        <v>42</v>
      </c>
      <c r="P1148" s="138">
        <f>O1148*H1148</f>
        <v>0</v>
      </c>
      <c r="Q1148" s="138">
        <v>5.4799999999999996E-3</v>
      </c>
      <c r="R1148" s="138">
        <f>Q1148*H1148</f>
        <v>0.21234452000000001</v>
      </c>
      <c r="S1148" s="138">
        <v>0</v>
      </c>
      <c r="T1148" s="139">
        <f>S1148*H1148</f>
        <v>0</v>
      </c>
      <c r="AR1148" s="140" t="s">
        <v>317</v>
      </c>
      <c r="AT1148" s="140" t="s">
        <v>218</v>
      </c>
      <c r="AU1148" s="140" t="s">
        <v>81</v>
      </c>
      <c r="AY1148" s="18" t="s">
        <v>216</v>
      </c>
      <c r="BE1148" s="141">
        <f>IF(N1148="základní",J1148,0)</f>
        <v>0</v>
      </c>
      <c r="BF1148" s="141">
        <f>IF(N1148="snížená",J1148,0)</f>
        <v>0</v>
      </c>
      <c r="BG1148" s="141">
        <f>IF(N1148="zákl. přenesená",J1148,0)</f>
        <v>0</v>
      </c>
      <c r="BH1148" s="141">
        <f>IF(N1148="sníž. přenesená",J1148,0)</f>
        <v>0</v>
      </c>
      <c r="BI1148" s="141">
        <f>IF(N1148="nulová",J1148,0)</f>
        <v>0</v>
      </c>
      <c r="BJ1148" s="18" t="s">
        <v>79</v>
      </c>
      <c r="BK1148" s="141">
        <f>ROUND(I1148*H1148,2)</f>
        <v>0</v>
      </c>
      <c r="BL1148" s="18" t="s">
        <v>317</v>
      </c>
      <c r="BM1148" s="140" t="s">
        <v>2211</v>
      </c>
    </row>
    <row r="1149" spans="2:65" s="1" customFormat="1" ht="11.25">
      <c r="B1149" s="33"/>
      <c r="D1149" s="142" t="s">
        <v>225</v>
      </c>
      <c r="F1149" s="143" t="s">
        <v>2212</v>
      </c>
      <c r="I1149" s="144"/>
      <c r="L1149" s="33"/>
      <c r="M1149" s="145"/>
      <c r="T1149" s="54"/>
      <c r="AT1149" s="18" t="s">
        <v>225</v>
      </c>
      <c r="AU1149" s="18" t="s">
        <v>81</v>
      </c>
    </row>
    <row r="1150" spans="2:65" s="12" customFormat="1" ht="11.25">
      <c r="B1150" s="146"/>
      <c r="D1150" s="147" t="s">
        <v>227</v>
      </c>
      <c r="E1150" s="148" t="s">
        <v>19</v>
      </c>
      <c r="F1150" s="149" t="s">
        <v>2213</v>
      </c>
      <c r="H1150" s="150">
        <v>3.7509999999999999</v>
      </c>
      <c r="I1150" s="151"/>
      <c r="L1150" s="146"/>
      <c r="M1150" s="152"/>
      <c r="T1150" s="153"/>
      <c r="AT1150" s="148" t="s">
        <v>227</v>
      </c>
      <c r="AU1150" s="148" t="s">
        <v>81</v>
      </c>
      <c r="AV1150" s="12" t="s">
        <v>81</v>
      </c>
      <c r="AW1150" s="12" t="s">
        <v>32</v>
      </c>
      <c r="AX1150" s="12" t="s">
        <v>71</v>
      </c>
      <c r="AY1150" s="148" t="s">
        <v>216</v>
      </c>
    </row>
    <row r="1151" spans="2:65" s="12" customFormat="1" ht="11.25">
      <c r="B1151" s="146"/>
      <c r="D1151" s="147" t="s">
        <v>227</v>
      </c>
      <c r="E1151" s="148" t="s">
        <v>19</v>
      </c>
      <c r="F1151" s="149" t="s">
        <v>2214</v>
      </c>
      <c r="H1151" s="150">
        <v>7.91</v>
      </c>
      <c r="I1151" s="151"/>
      <c r="L1151" s="146"/>
      <c r="M1151" s="152"/>
      <c r="T1151" s="153"/>
      <c r="AT1151" s="148" t="s">
        <v>227</v>
      </c>
      <c r="AU1151" s="148" t="s">
        <v>81</v>
      </c>
      <c r="AV1151" s="12" t="s">
        <v>81</v>
      </c>
      <c r="AW1151" s="12" t="s">
        <v>32</v>
      </c>
      <c r="AX1151" s="12" t="s">
        <v>71</v>
      </c>
      <c r="AY1151" s="148" t="s">
        <v>216</v>
      </c>
    </row>
    <row r="1152" spans="2:65" s="12" customFormat="1" ht="11.25">
      <c r="B1152" s="146"/>
      <c r="D1152" s="147" t="s">
        <v>227</v>
      </c>
      <c r="E1152" s="148" t="s">
        <v>19</v>
      </c>
      <c r="F1152" s="149" t="s">
        <v>2215</v>
      </c>
      <c r="H1152" s="150">
        <v>5.3159999999999998</v>
      </c>
      <c r="I1152" s="151"/>
      <c r="L1152" s="146"/>
      <c r="M1152" s="152"/>
      <c r="T1152" s="153"/>
      <c r="AT1152" s="148" t="s">
        <v>227</v>
      </c>
      <c r="AU1152" s="148" t="s">
        <v>81</v>
      </c>
      <c r="AV1152" s="12" t="s">
        <v>81</v>
      </c>
      <c r="AW1152" s="12" t="s">
        <v>32</v>
      </c>
      <c r="AX1152" s="12" t="s">
        <v>71</v>
      </c>
      <c r="AY1152" s="148" t="s">
        <v>216</v>
      </c>
    </row>
    <row r="1153" spans="2:65" s="12" customFormat="1" ht="11.25">
      <c r="B1153" s="146"/>
      <c r="D1153" s="147" t="s">
        <v>227</v>
      </c>
      <c r="E1153" s="148" t="s">
        <v>19</v>
      </c>
      <c r="F1153" s="149" t="s">
        <v>2216</v>
      </c>
      <c r="H1153" s="150">
        <v>6.85</v>
      </c>
      <c r="I1153" s="151"/>
      <c r="L1153" s="146"/>
      <c r="M1153" s="152"/>
      <c r="T1153" s="153"/>
      <c r="AT1153" s="148" t="s">
        <v>227</v>
      </c>
      <c r="AU1153" s="148" t="s">
        <v>81</v>
      </c>
      <c r="AV1153" s="12" t="s">
        <v>81</v>
      </c>
      <c r="AW1153" s="12" t="s">
        <v>32</v>
      </c>
      <c r="AX1153" s="12" t="s">
        <v>71</v>
      </c>
      <c r="AY1153" s="148" t="s">
        <v>216</v>
      </c>
    </row>
    <row r="1154" spans="2:65" s="12" customFormat="1" ht="11.25">
      <c r="B1154" s="146"/>
      <c r="D1154" s="147" t="s">
        <v>227</v>
      </c>
      <c r="E1154" s="148" t="s">
        <v>19</v>
      </c>
      <c r="F1154" s="149" t="s">
        <v>2217</v>
      </c>
      <c r="H1154" s="150">
        <v>3.3090000000000002</v>
      </c>
      <c r="I1154" s="151"/>
      <c r="L1154" s="146"/>
      <c r="M1154" s="152"/>
      <c r="T1154" s="153"/>
      <c r="AT1154" s="148" t="s">
        <v>227</v>
      </c>
      <c r="AU1154" s="148" t="s">
        <v>81</v>
      </c>
      <c r="AV1154" s="12" t="s">
        <v>81</v>
      </c>
      <c r="AW1154" s="12" t="s">
        <v>32</v>
      </c>
      <c r="AX1154" s="12" t="s">
        <v>71</v>
      </c>
      <c r="AY1154" s="148" t="s">
        <v>216</v>
      </c>
    </row>
    <row r="1155" spans="2:65" s="12" customFormat="1" ht="11.25">
      <c r="B1155" s="146"/>
      <c r="D1155" s="147" t="s">
        <v>227</v>
      </c>
      <c r="E1155" s="148" t="s">
        <v>19</v>
      </c>
      <c r="F1155" s="149" t="s">
        <v>1612</v>
      </c>
      <c r="H1155" s="150">
        <v>11.613</v>
      </c>
      <c r="I1155" s="151"/>
      <c r="L1155" s="146"/>
      <c r="M1155" s="152"/>
      <c r="T1155" s="153"/>
      <c r="AT1155" s="148" t="s">
        <v>227</v>
      </c>
      <c r="AU1155" s="148" t="s">
        <v>81</v>
      </c>
      <c r="AV1155" s="12" t="s">
        <v>81</v>
      </c>
      <c r="AW1155" s="12" t="s">
        <v>32</v>
      </c>
      <c r="AX1155" s="12" t="s">
        <v>71</v>
      </c>
      <c r="AY1155" s="148" t="s">
        <v>216</v>
      </c>
    </row>
    <row r="1156" spans="2:65" s="15" customFormat="1" ht="11.25">
      <c r="B1156" s="167"/>
      <c r="D1156" s="147" t="s">
        <v>227</v>
      </c>
      <c r="E1156" s="168" t="s">
        <v>19</v>
      </c>
      <c r="F1156" s="169" t="s">
        <v>245</v>
      </c>
      <c r="H1156" s="170">
        <v>38.749000000000002</v>
      </c>
      <c r="I1156" s="171"/>
      <c r="L1156" s="167"/>
      <c r="M1156" s="172"/>
      <c r="T1156" s="173"/>
      <c r="AT1156" s="168" t="s">
        <v>227</v>
      </c>
      <c r="AU1156" s="168" t="s">
        <v>81</v>
      </c>
      <c r="AV1156" s="15" t="s">
        <v>223</v>
      </c>
      <c r="AW1156" s="15" t="s">
        <v>32</v>
      </c>
      <c r="AX1156" s="15" t="s">
        <v>79</v>
      </c>
      <c r="AY1156" s="168" t="s">
        <v>216</v>
      </c>
    </row>
    <row r="1157" spans="2:65" s="1" customFormat="1" ht="24.2" customHeight="1">
      <c r="B1157" s="33"/>
      <c r="C1157" s="174" t="s">
        <v>2218</v>
      </c>
      <c r="D1157" s="174" t="s">
        <v>341</v>
      </c>
      <c r="E1157" s="175" t="s">
        <v>2219</v>
      </c>
      <c r="F1157" s="176" t="s">
        <v>2220</v>
      </c>
      <c r="G1157" s="177" t="s">
        <v>221</v>
      </c>
      <c r="H1157" s="178">
        <v>42.624000000000002</v>
      </c>
      <c r="I1157" s="179"/>
      <c r="J1157" s="180">
        <f>ROUND(I1157*H1157,2)</f>
        <v>0</v>
      </c>
      <c r="K1157" s="176" t="s">
        <v>19</v>
      </c>
      <c r="L1157" s="181"/>
      <c r="M1157" s="182" t="s">
        <v>19</v>
      </c>
      <c r="N1157" s="183" t="s">
        <v>42</v>
      </c>
      <c r="P1157" s="138">
        <f>O1157*H1157</f>
        <v>0</v>
      </c>
      <c r="Q1157" s="138">
        <v>1.0120000000000001E-2</v>
      </c>
      <c r="R1157" s="138">
        <f>Q1157*H1157</f>
        <v>0.43135488000000005</v>
      </c>
      <c r="S1157" s="138">
        <v>0</v>
      </c>
      <c r="T1157" s="139">
        <f>S1157*H1157</f>
        <v>0</v>
      </c>
      <c r="AR1157" s="140" t="s">
        <v>409</v>
      </c>
      <c r="AT1157" s="140" t="s">
        <v>341</v>
      </c>
      <c r="AU1157" s="140" t="s">
        <v>81</v>
      </c>
      <c r="AY1157" s="18" t="s">
        <v>216</v>
      </c>
      <c r="BE1157" s="141">
        <f>IF(N1157="základní",J1157,0)</f>
        <v>0</v>
      </c>
      <c r="BF1157" s="141">
        <f>IF(N1157="snížená",J1157,0)</f>
        <v>0</v>
      </c>
      <c r="BG1157" s="141">
        <f>IF(N1157="zákl. přenesená",J1157,0)</f>
        <v>0</v>
      </c>
      <c r="BH1157" s="141">
        <f>IF(N1157="sníž. přenesená",J1157,0)</f>
        <v>0</v>
      </c>
      <c r="BI1157" s="141">
        <f>IF(N1157="nulová",J1157,0)</f>
        <v>0</v>
      </c>
      <c r="BJ1157" s="18" t="s">
        <v>79</v>
      </c>
      <c r="BK1157" s="141">
        <f>ROUND(I1157*H1157,2)</f>
        <v>0</v>
      </c>
      <c r="BL1157" s="18" t="s">
        <v>317</v>
      </c>
      <c r="BM1157" s="140" t="s">
        <v>2221</v>
      </c>
    </row>
    <row r="1158" spans="2:65" s="12" customFormat="1" ht="11.25">
      <c r="B1158" s="146"/>
      <c r="D1158" s="147" t="s">
        <v>227</v>
      </c>
      <c r="F1158" s="149" t="s">
        <v>2222</v>
      </c>
      <c r="H1158" s="150">
        <v>42.624000000000002</v>
      </c>
      <c r="I1158" s="151"/>
      <c r="L1158" s="146"/>
      <c r="M1158" s="152"/>
      <c r="T1158" s="153"/>
      <c r="AT1158" s="148" t="s">
        <v>227</v>
      </c>
      <c r="AU1158" s="148" t="s">
        <v>81</v>
      </c>
      <c r="AV1158" s="12" t="s">
        <v>81</v>
      </c>
      <c r="AW1158" s="12" t="s">
        <v>4</v>
      </c>
      <c r="AX1158" s="12" t="s">
        <v>79</v>
      </c>
      <c r="AY1158" s="148" t="s">
        <v>216</v>
      </c>
    </row>
    <row r="1159" spans="2:65" s="1" customFormat="1" ht="33" customHeight="1">
      <c r="B1159" s="33"/>
      <c r="C1159" s="129" t="s">
        <v>2223</v>
      </c>
      <c r="D1159" s="129" t="s">
        <v>218</v>
      </c>
      <c r="E1159" s="130" t="s">
        <v>2224</v>
      </c>
      <c r="F1159" s="131" t="s">
        <v>2225</v>
      </c>
      <c r="G1159" s="132" t="s">
        <v>221</v>
      </c>
      <c r="H1159" s="133">
        <v>60.64</v>
      </c>
      <c r="I1159" s="134"/>
      <c r="J1159" s="135">
        <f>ROUND(I1159*H1159,2)</f>
        <v>0</v>
      </c>
      <c r="K1159" s="131" t="s">
        <v>222</v>
      </c>
      <c r="L1159" s="33"/>
      <c r="M1159" s="136" t="s">
        <v>19</v>
      </c>
      <c r="N1159" s="137" t="s">
        <v>42</v>
      </c>
      <c r="P1159" s="138">
        <f>O1159*H1159</f>
        <v>0</v>
      </c>
      <c r="Q1159" s="138">
        <v>5.62E-3</v>
      </c>
      <c r="R1159" s="138">
        <f>Q1159*H1159</f>
        <v>0.34079680000000001</v>
      </c>
      <c r="S1159" s="138">
        <v>0</v>
      </c>
      <c r="T1159" s="139">
        <f>S1159*H1159</f>
        <v>0</v>
      </c>
      <c r="AR1159" s="140" t="s">
        <v>317</v>
      </c>
      <c r="AT1159" s="140" t="s">
        <v>218</v>
      </c>
      <c r="AU1159" s="140" t="s">
        <v>81</v>
      </c>
      <c r="AY1159" s="18" t="s">
        <v>216</v>
      </c>
      <c r="BE1159" s="141">
        <f>IF(N1159="základní",J1159,0)</f>
        <v>0</v>
      </c>
      <c r="BF1159" s="141">
        <f>IF(N1159="snížená",J1159,0)</f>
        <v>0</v>
      </c>
      <c r="BG1159" s="141">
        <f>IF(N1159="zákl. přenesená",J1159,0)</f>
        <v>0</v>
      </c>
      <c r="BH1159" s="141">
        <f>IF(N1159="sníž. přenesená",J1159,0)</f>
        <v>0</v>
      </c>
      <c r="BI1159" s="141">
        <f>IF(N1159="nulová",J1159,0)</f>
        <v>0</v>
      </c>
      <c r="BJ1159" s="18" t="s">
        <v>79</v>
      </c>
      <c r="BK1159" s="141">
        <f>ROUND(I1159*H1159,2)</f>
        <v>0</v>
      </c>
      <c r="BL1159" s="18" t="s">
        <v>317</v>
      </c>
      <c r="BM1159" s="140" t="s">
        <v>2226</v>
      </c>
    </row>
    <row r="1160" spans="2:65" s="1" customFormat="1" ht="11.25">
      <c r="B1160" s="33"/>
      <c r="D1160" s="142" t="s">
        <v>225</v>
      </c>
      <c r="F1160" s="143" t="s">
        <v>2227</v>
      </c>
      <c r="I1160" s="144"/>
      <c r="L1160" s="33"/>
      <c r="M1160" s="145"/>
      <c r="T1160" s="54"/>
      <c r="AT1160" s="18" t="s">
        <v>225</v>
      </c>
      <c r="AU1160" s="18" t="s">
        <v>81</v>
      </c>
    </row>
    <row r="1161" spans="2:65" s="12" customFormat="1" ht="11.25">
      <c r="B1161" s="146"/>
      <c r="D1161" s="147" t="s">
        <v>227</v>
      </c>
      <c r="E1161" s="148" t="s">
        <v>19</v>
      </c>
      <c r="F1161" s="149" t="s">
        <v>2228</v>
      </c>
      <c r="H1161" s="150">
        <v>15.12</v>
      </c>
      <c r="I1161" s="151"/>
      <c r="L1161" s="146"/>
      <c r="M1161" s="152"/>
      <c r="T1161" s="153"/>
      <c r="AT1161" s="148" t="s">
        <v>227</v>
      </c>
      <c r="AU1161" s="148" t="s">
        <v>81</v>
      </c>
      <c r="AV1161" s="12" t="s">
        <v>81</v>
      </c>
      <c r="AW1161" s="12" t="s">
        <v>32</v>
      </c>
      <c r="AX1161" s="12" t="s">
        <v>71</v>
      </c>
      <c r="AY1161" s="148" t="s">
        <v>216</v>
      </c>
    </row>
    <row r="1162" spans="2:65" s="12" customFormat="1" ht="11.25">
      <c r="B1162" s="146"/>
      <c r="D1162" s="147" t="s">
        <v>227</v>
      </c>
      <c r="E1162" s="148" t="s">
        <v>19</v>
      </c>
      <c r="F1162" s="149" t="s">
        <v>2229</v>
      </c>
      <c r="H1162" s="150">
        <v>11.706</v>
      </c>
      <c r="I1162" s="151"/>
      <c r="L1162" s="146"/>
      <c r="M1162" s="152"/>
      <c r="T1162" s="153"/>
      <c r="AT1162" s="148" t="s">
        <v>227</v>
      </c>
      <c r="AU1162" s="148" t="s">
        <v>81</v>
      </c>
      <c r="AV1162" s="12" t="s">
        <v>81</v>
      </c>
      <c r="AW1162" s="12" t="s">
        <v>32</v>
      </c>
      <c r="AX1162" s="12" t="s">
        <v>71</v>
      </c>
      <c r="AY1162" s="148" t="s">
        <v>216</v>
      </c>
    </row>
    <row r="1163" spans="2:65" s="12" customFormat="1" ht="11.25">
      <c r="B1163" s="146"/>
      <c r="D1163" s="147" t="s">
        <v>227</v>
      </c>
      <c r="E1163" s="148" t="s">
        <v>19</v>
      </c>
      <c r="F1163" s="149" t="s">
        <v>2230</v>
      </c>
      <c r="H1163" s="150">
        <v>13.08</v>
      </c>
      <c r="I1163" s="151"/>
      <c r="L1163" s="146"/>
      <c r="M1163" s="152"/>
      <c r="T1163" s="153"/>
      <c r="AT1163" s="148" t="s">
        <v>227</v>
      </c>
      <c r="AU1163" s="148" t="s">
        <v>81</v>
      </c>
      <c r="AV1163" s="12" t="s">
        <v>81</v>
      </c>
      <c r="AW1163" s="12" t="s">
        <v>32</v>
      </c>
      <c r="AX1163" s="12" t="s">
        <v>71</v>
      </c>
      <c r="AY1163" s="148" t="s">
        <v>216</v>
      </c>
    </row>
    <row r="1164" spans="2:65" s="12" customFormat="1" ht="22.5">
      <c r="B1164" s="146"/>
      <c r="D1164" s="147" t="s">
        <v>227</v>
      </c>
      <c r="E1164" s="148" t="s">
        <v>19</v>
      </c>
      <c r="F1164" s="149" t="s">
        <v>2231</v>
      </c>
      <c r="H1164" s="150">
        <v>20.734000000000002</v>
      </c>
      <c r="I1164" s="151"/>
      <c r="L1164" s="146"/>
      <c r="M1164" s="152"/>
      <c r="T1164" s="153"/>
      <c r="AT1164" s="148" t="s">
        <v>227</v>
      </c>
      <c r="AU1164" s="148" t="s">
        <v>81</v>
      </c>
      <c r="AV1164" s="12" t="s">
        <v>81</v>
      </c>
      <c r="AW1164" s="12" t="s">
        <v>32</v>
      </c>
      <c r="AX1164" s="12" t="s">
        <v>71</v>
      </c>
      <c r="AY1164" s="148" t="s">
        <v>216</v>
      </c>
    </row>
    <row r="1165" spans="2:65" s="15" customFormat="1" ht="11.25">
      <c r="B1165" s="167"/>
      <c r="D1165" s="147" t="s">
        <v>227</v>
      </c>
      <c r="E1165" s="168" t="s">
        <v>19</v>
      </c>
      <c r="F1165" s="169" t="s">
        <v>245</v>
      </c>
      <c r="H1165" s="170">
        <v>60.64</v>
      </c>
      <c r="I1165" s="171"/>
      <c r="L1165" s="167"/>
      <c r="M1165" s="172"/>
      <c r="T1165" s="173"/>
      <c r="AT1165" s="168" t="s">
        <v>227</v>
      </c>
      <c r="AU1165" s="168" t="s">
        <v>81</v>
      </c>
      <c r="AV1165" s="15" t="s">
        <v>223</v>
      </c>
      <c r="AW1165" s="15" t="s">
        <v>32</v>
      </c>
      <c r="AX1165" s="15" t="s">
        <v>79</v>
      </c>
      <c r="AY1165" s="168" t="s">
        <v>216</v>
      </c>
    </row>
    <row r="1166" spans="2:65" s="1" customFormat="1" ht="24.2" customHeight="1">
      <c r="B1166" s="33"/>
      <c r="C1166" s="174" t="s">
        <v>2232</v>
      </c>
      <c r="D1166" s="174" t="s">
        <v>341</v>
      </c>
      <c r="E1166" s="175" t="s">
        <v>2233</v>
      </c>
      <c r="F1166" s="176" t="s">
        <v>2234</v>
      </c>
      <c r="G1166" s="177" t="s">
        <v>221</v>
      </c>
      <c r="H1166" s="178">
        <v>69.736000000000004</v>
      </c>
      <c r="I1166" s="179"/>
      <c r="J1166" s="180">
        <f>ROUND(I1166*H1166,2)</f>
        <v>0</v>
      </c>
      <c r="K1166" s="176" t="s">
        <v>19</v>
      </c>
      <c r="L1166" s="181"/>
      <c r="M1166" s="182" t="s">
        <v>19</v>
      </c>
      <c r="N1166" s="183" t="s">
        <v>42</v>
      </c>
      <c r="P1166" s="138">
        <f>O1166*H1166</f>
        <v>0</v>
      </c>
      <c r="Q1166" s="138">
        <v>1.0120000000000001E-2</v>
      </c>
      <c r="R1166" s="138">
        <f>Q1166*H1166</f>
        <v>0.70572832000000008</v>
      </c>
      <c r="S1166" s="138">
        <v>0</v>
      </c>
      <c r="T1166" s="139">
        <f>S1166*H1166</f>
        <v>0</v>
      </c>
      <c r="AR1166" s="140" t="s">
        <v>409</v>
      </c>
      <c r="AT1166" s="140" t="s">
        <v>341</v>
      </c>
      <c r="AU1166" s="140" t="s">
        <v>81</v>
      </c>
      <c r="AY1166" s="18" t="s">
        <v>216</v>
      </c>
      <c r="BE1166" s="141">
        <f>IF(N1166="základní",J1166,0)</f>
        <v>0</v>
      </c>
      <c r="BF1166" s="141">
        <f>IF(N1166="snížená",J1166,0)</f>
        <v>0</v>
      </c>
      <c r="BG1166" s="141">
        <f>IF(N1166="zákl. přenesená",J1166,0)</f>
        <v>0</v>
      </c>
      <c r="BH1166" s="141">
        <f>IF(N1166="sníž. přenesená",J1166,0)</f>
        <v>0</v>
      </c>
      <c r="BI1166" s="141">
        <f>IF(N1166="nulová",J1166,0)</f>
        <v>0</v>
      </c>
      <c r="BJ1166" s="18" t="s">
        <v>79</v>
      </c>
      <c r="BK1166" s="141">
        <f>ROUND(I1166*H1166,2)</f>
        <v>0</v>
      </c>
      <c r="BL1166" s="18" t="s">
        <v>317</v>
      </c>
      <c r="BM1166" s="140" t="s">
        <v>2235</v>
      </c>
    </row>
    <row r="1167" spans="2:65" s="12" customFormat="1" ht="11.25">
      <c r="B1167" s="146"/>
      <c r="D1167" s="147" t="s">
        <v>227</v>
      </c>
      <c r="F1167" s="149" t="s">
        <v>2236</v>
      </c>
      <c r="H1167" s="150">
        <v>69.736000000000004</v>
      </c>
      <c r="I1167" s="151"/>
      <c r="L1167" s="146"/>
      <c r="M1167" s="152"/>
      <c r="T1167" s="153"/>
      <c r="AT1167" s="148" t="s">
        <v>227</v>
      </c>
      <c r="AU1167" s="148" t="s">
        <v>81</v>
      </c>
      <c r="AV1167" s="12" t="s">
        <v>81</v>
      </c>
      <c r="AW1167" s="12" t="s">
        <v>4</v>
      </c>
      <c r="AX1167" s="12" t="s">
        <v>79</v>
      </c>
      <c r="AY1167" s="148" t="s">
        <v>216</v>
      </c>
    </row>
    <row r="1168" spans="2:65" s="1" customFormat="1" ht="21.75" customHeight="1">
      <c r="B1168" s="33"/>
      <c r="C1168" s="129" t="s">
        <v>2237</v>
      </c>
      <c r="D1168" s="129" t="s">
        <v>218</v>
      </c>
      <c r="E1168" s="130" t="s">
        <v>2238</v>
      </c>
      <c r="F1168" s="131" t="s">
        <v>2239</v>
      </c>
      <c r="G1168" s="132" t="s">
        <v>221</v>
      </c>
      <c r="H1168" s="133">
        <v>2.87</v>
      </c>
      <c r="I1168" s="134"/>
      <c r="J1168" s="135">
        <f>ROUND(I1168*H1168,2)</f>
        <v>0</v>
      </c>
      <c r="K1168" s="131" t="s">
        <v>222</v>
      </c>
      <c r="L1168" s="33"/>
      <c r="M1168" s="136" t="s">
        <v>19</v>
      </c>
      <c r="N1168" s="137" t="s">
        <v>42</v>
      </c>
      <c r="P1168" s="138">
        <f>O1168*H1168</f>
        <v>0</v>
      </c>
      <c r="Q1168" s="138">
        <v>5.8E-4</v>
      </c>
      <c r="R1168" s="138">
        <f>Q1168*H1168</f>
        <v>1.6646E-3</v>
      </c>
      <c r="S1168" s="138">
        <v>0</v>
      </c>
      <c r="T1168" s="139">
        <f>S1168*H1168</f>
        <v>0</v>
      </c>
      <c r="AR1168" s="140" t="s">
        <v>317</v>
      </c>
      <c r="AT1168" s="140" t="s">
        <v>218</v>
      </c>
      <c r="AU1168" s="140" t="s">
        <v>81</v>
      </c>
      <c r="AY1168" s="18" t="s">
        <v>216</v>
      </c>
      <c r="BE1168" s="141">
        <f>IF(N1168="základní",J1168,0)</f>
        <v>0</v>
      </c>
      <c r="BF1168" s="141">
        <f>IF(N1168="snížená",J1168,0)</f>
        <v>0</v>
      </c>
      <c r="BG1168" s="141">
        <f>IF(N1168="zákl. přenesená",J1168,0)</f>
        <v>0</v>
      </c>
      <c r="BH1168" s="141">
        <f>IF(N1168="sníž. přenesená",J1168,0)</f>
        <v>0</v>
      </c>
      <c r="BI1168" s="141">
        <f>IF(N1168="nulová",J1168,0)</f>
        <v>0</v>
      </c>
      <c r="BJ1168" s="18" t="s">
        <v>79</v>
      </c>
      <c r="BK1168" s="141">
        <f>ROUND(I1168*H1168,2)</f>
        <v>0</v>
      </c>
      <c r="BL1168" s="18" t="s">
        <v>317</v>
      </c>
      <c r="BM1168" s="140" t="s">
        <v>2240</v>
      </c>
    </row>
    <row r="1169" spans="2:65" s="1" customFormat="1" ht="11.25">
      <c r="B1169" s="33"/>
      <c r="D1169" s="142" t="s">
        <v>225</v>
      </c>
      <c r="F1169" s="143" t="s">
        <v>2241</v>
      </c>
      <c r="I1169" s="144"/>
      <c r="L1169" s="33"/>
      <c r="M1169" s="145"/>
      <c r="T1169" s="54"/>
      <c r="AT1169" s="18" t="s">
        <v>225</v>
      </c>
      <c r="AU1169" s="18" t="s">
        <v>81</v>
      </c>
    </row>
    <row r="1170" spans="2:65" s="12" customFormat="1" ht="11.25">
      <c r="B1170" s="146"/>
      <c r="D1170" s="147" t="s">
        <v>227</v>
      </c>
      <c r="E1170" s="148" t="s">
        <v>19</v>
      </c>
      <c r="F1170" s="149" t="s">
        <v>2242</v>
      </c>
      <c r="H1170" s="150">
        <v>1.613</v>
      </c>
      <c r="I1170" s="151"/>
      <c r="L1170" s="146"/>
      <c r="M1170" s="152"/>
      <c r="T1170" s="153"/>
      <c r="AT1170" s="148" t="s">
        <v>227</v>
      </c>
      <c r="AU1170" s="148" t="s">
        <v>81</v>
      </c>
      <c r="AV1170" s="12" t="s">
        <v>81</v>
      </c>
      <c r="AW1170" s="12" t="s">
        <v>32</v>
      </c>
      <c r="AX1170" s="12" t="s">
        <v>71</v>
      </c>
      <c r="AY1170" s="148" t="s">
        <v>216</v>
      </c>
    </row>
    <row r="1171" spans="2:65" s="12" customFormat="1" ht="11.25">
      <c r="B1171" s="146"/>
      <c r="D1171" s="147" t="s">
        <v>227</v>
      </c>
      <c r="E1171" s="148" t="s">
        <v>19</v>
      </c>
      <c r="F1171" s="149" t="s">
        <v>2243</v>
      </c>
      <c r="H1171" s="150">
        <v>1.2569999999999999</v>
      </c>
      <c r="I1171" s="151"/>
      <c r="L1171" s="146"/>
      <c r="M1171" s="152"/>
      <c r="T1171" s="153"/>
      <c r="AT1171" s="148" t="s">
        <v>227</v>
      </c>
      <c r="AU1171" s="148" t="s">
        <v>81</v>
      </c>
      <c r="AV1171" s="12" t="s">
        <v>81</v>
      </c>
      <c r="AW1171" s="12" t="s">
        <v>32</v>
      </c>
      <c r="AX1171" s="12" t="s">
        <v>71</v>
      </c>
      <c r="AY1171" s="148" t="s">
        <v>216</v>
      </c>
    </row>
    <row r="1172" spans="2:65" s="15" customFormat="1" ht="11.25">
      <c r="B1172" s="167"/>
      <c r="D1172" s="147" t="s">
        <v>227</v>
      </c>
      <c r="E1172" s="168" t="s">
        <v>19</v>
      </c>
      <c r="F1172" s="169" t="s">
        <v>245</v>
      </c>
      <c r="H1172" s="170">
        <v>2.87</v>
      </c>
      <c r="I1172" s="171"/>
      <c r="L1172" s="167"/>
      <c r="M1172" s="172"/>
      <c r="T1172" s="173"/>
      <c r="AT1172" s="168" t="s">
        <v>227</v>
      </c>
      <c r="AU1172" s="168" t="s">
        <v>81</v>
      </c>
      <c r="AV1172" s="15" t="s">
        <v>223</v>
      </c>
      <c r="AW1172" s="15" t="s">
        <v>32</v>
      </c>
      <c r="AX1172" s="15" t="s">
        <v>79</v>
      </c>
      <c r="AY1172" s="168" t="s">
        <v>216</v>
      </c>
    </row>
    <row r="1173" spans="2:65" s="1" customFormat="1" ht="16.5" customHeight="1">
      <c r="B1173" s="33"/>
      <c r="C1173" s="174" t="s">
        <v>2244</v>
      </c>
      <c r="D1173" s="174" t="s">
        <v>341</v>
      </c>
      <c r="E1173" s="175" t="s">
        <v>2245</v>
      </c>
      <c r="F1173" s="176" t="s">
        <v>2246</v>
      </c>
      <c r="G1173" s="177" t="s">
        <v>221</v>
      </c>
      <c r="H1173" s="178">
        <v>3.157</v>
      </c>
      <c r="I1173" s="179"/>
      <c r="J1173" s="180">
        <f>ROUND(I1173*H1173,2)</f>
        <v>0</v>
      </c>
      <c r="K1173" s="176" t="s">
        <v>19</v>
      </c>
      <c r="L1173" s="181"/>
      <c r="M1173" s="182" t="s">
        <v>19</v>
      </c>
      <c r="N1173" s="183" t="s">
        <v>42</v>
      </c>
      <c r="P1173" s="138">
        <f>O1173*H1173</f>
        <v>0</v>
      </c>
      <c r="Q1173" s="138">
        <v>1.2E-2</v>
      </c>
      <c r="R1173" s="138">
        <f>Q1173*H1173</f>
        <v>3.7884000000000001E-2</v>
      </c>
      <c r="S1173" s="138">
        <v>0</v>
      </c>
      <c r="T1173" s="139">
        <f>S1173*H1173</f>
        <v>0</v>
      </c>
      <c r="AR1173" s="140" t="s">
        <v>409</v>
      </c>
      <c r="AT1173" s="140" t="s">
        <v>341</v>
      </c>
      <c r="AU1173" s="140" t="s">
        <v>81</v>
      </c>
      <c r="AY1173" s="18" t="s">
        <v>216</v>
      </c>
      <c r="BE1173" s="141">
        <f>IF(N1173="základní",J1173,0)</f>
        <v>0</v>
      </c>
      <c r="BF1173" s="141">
        <f>IF(N1173="snížená",J1173,0)</f>
        <v>0</v>
      </c>
      <c r="BG1173" s="141">
        <f>IF(N1173="zákl. přenesená",J1173,0)</f>
        <v>0</v>
      </c>
      <c r="BH1173" s="141">
        <f>IF(N1173="sníž. přenesená",J1173,0)</f>
        <v>0</v>
      </c>
      <c r="BI1173" s="141">
        <f>IF(N1173="nulová",J1173,0)</f>
        <v>0</v>
      </c>
      <c r="BJ1173" s="18" t="s">
        <v>79</v>
      </c>
      <c r="BK1173" s="141">
        <f>ROUND(I1173*H1173,2)</f>
        <v>0</v>
      </c>
      <c r="BL1173" s="18" t="s">
        <v>317</v>
      </c>
      <c r="BM1173" s="140" t="s">
        <v>2247</v>
      </c>
    </row>
    <row r="1174" spans="2:65" s="12" customFormat="1" ht="11.25">
      <c r="B1174" s="146"/>
      <c r="D1174" s="147" t="s">
        <v>227</v>
      </c>
      <c r="F1174" s="149" t="s">
        <v>2248</v>
      </c>
      <c r="H1174" s="150">
        <v>3.157</v>
      </c>
      <c r="I1174" s="151"/>
      <c r="L1174" s="146"/>
      <c r="M1174" s="152"/>
      <c r="T1174" s="153"/>
      <c r="AT1174" s="148" t="s">
        <v>227</v>
      </c>
      <c r="AU1174" s="148" t="s">
        <v>81</v>
      </c>
      <c r="AV1174" s="12" t="s">
        <v>81</v>
      </c>
      <c r="AW1174" s="12" t="s">
        <v>4</v>
      </c>
      <c r="AX1174" s="12" t="s">
        <v>79</v>
      </c>
      <c r="AY1174" s="148" t="s">
        <v>216</v>
      </c>
    </row>
    <row r="1175" spans="2:65" s="1" customFormat="1" ht="24.2" customHeight="1">
      <c r="B1175" s="33"/>
      <c r="C1175" s="129" t="s">
        <v>2249</v>
      </c>
      <c r="D1175" s="129" t="s">
        <v>218</v>
      </c>
      <c r="E1175" s="130" t="s">
        <v>2250</v>
      </c>
      <c r="F1175" s="131" t="s">
        <v>2251</v>
      </c>
      <c r="G1175" s="132" t="s">
        <v>368</v>
      </c>
      <c r="H1175" s="133">
        <v>16.73</v>
      </c>
      <c r="I1175" s="134"/>
      <c r="J1175" s="135">
        <f>ROUND(I1175*H1175,2)</f>
        <v>0</v>
      </c>
      <c r="K1175" s="131" t="s">
        <v>222</v>
      </c>
      <c r="L1175" s="33"/>
      <c r="M1175" s="136" t="s">
        <v>19</v>
      </c>
      <c r="N1175" s="137" t="s">
        <v>42</v>
      </c>
      <c r="P1175" s="138">
        <f>O1175*H1175</f>
        <v>0</v>
      </c>
      <c r="Q1175" s="138">
        <v>1.8000000000000001E-4</v>
      </c>
      <c r="R1175" s="138">
        <f>Q1175*H1175</f>
        <v>3.0114000000000004E-3</v>
      </c>
      <c r="S1175" s="138">
        <v>0</v>
      </c>
      <c r="T1175" s="139">
        <f>S1175*H1175</f>
        <v>0</v>
      </c>
      <c r="AR1175" s="140" t="s">
        <v>317</v>
      </c>
      <c r="AT1175" s="140" t="s">
        <v>218</v>
      </c>
      <c r="AU1175" s="140" t="s">
        <v>81</v>
      </c>
      <c r="AY1175" s="18" t="s">
        <v>216</v>
      </c>
      <c r="BE1175" s="141">
        <f>IF(N1175="základní",J1175,0)</f>
        <v>0</v>
      </c>
      <c r="BF1175" s="141">
        <f>IF(N1175="snížená",J1175,0)</f>
        <v>0</v>
      </c>
      <c r="BG1175" s="141">
        <f>IF(N1175="zákl. přenesená",J1175,0)</f>
        <v>0</v>
      </c>
      <c r="BH1175" s="141">
        <f>IF(N1175="sníž. přenesená",J1175,0)</f>
        <v>0</v>
      </c>
      <c r="BI1175" s="141">
        <f>IF(N1175="nulová",J1175,0)</f>
        <v>0</v>
      </c>
      <c r="BJ1175" s="18" t="s">
        <v>79</v>
      </c>
      <c r="BK1175" s="141">
        <f>ROUND(I1175*H1175,2)</f>
        <v>0</v>
      </c>
      <c r="BL1175" s="18" t="s">
        <v>317</v>
      </c>
      <c r="BM1175" s="140" t="s">
        <v>2252</v>
      </c>
    </row>
    <row r="1176" spans="2:65" s="1" customFormat="1" ht="11.25">
      <c r="B1176" s="33"/>
      <c r="D1176" s="142" t="s">
        <v>225</v>
      </c>
      <c r="F1176" s="143" t="s">
        <v>2253</v>
      </c>
      <c r="I1176" s="144"/>
      <c r="L1176" s="33"/>
      <c r="M1176" s="145"/>
      <c r="T1176" s="54"/>
      <c r="AT1176" s="18" t="s">
        <v>225</v>
      </c>
      <c r="AU1176" s="18" t="s">
        <v>81</v>
      </c>
    </row>
    <row r="1177" spans="2:65" s="12" customFormat="1" ht="11.25">
      <c r="B1177" s="146"/>
      <c r="D1177" s="147" t="s">
        <v>227</v>
      </c>
      <c r="E1177" s="148" t="s">
        <v>19</v>
      </c>
      <c r="F1177" s="149" t="s">
        <v>2254</v>
      </c>
      <c r="H1177" s="150">
        <v>5.5149999999999997</v>
      </c>
      <c r="I1177" s="151"/>
      <c r="L1177" s="146"/>
      <c r="M1177" s="152"/>
      <c r="T1177" s="153"/>
      <c r="AT1177" s="148" t="s">
        <v>227</v>
      </c>
      <c r="AU1177" s="148" t="s">
        <v>81</v>
      </c>
      <c r="AV1177" s="12" t="s">
        <v>81</v>
      </c>
      <c r="AW1177" s="12" t="s">
        <v>32</v>
      </c>
      <c r="AX1177" s="12" t="s">
        <v>71</v>
      </c>
      <c r="AY1177" s="148" t="s">
        <v>216</v>
      </c>
    </row>
    <row r="1178" spans="2:65" s="12" customFormat="1" ht="11.25">
      <c r="B1178" s="146"/>
      <c r="D1178" s="147" t="s">
        <v>227</v>
      </c>
      <c r="E1178" s="148" t="s">
        <v>19</v>
      </c>
      <c r="F1178" s="149" t="s">
        <v>2255</v>
      </c>
      <c r="H1178" s="150">
        <v>11.215</v>
      </c>
      <c r="I1178" s="151"/>
      <c r="L1178" s="146"/>
      <c r="M1178" s="152"/>
      <c r="T1178" s="153"/>
      <c r="AT1178" s="148" t="s">
        <v>227</v>
      </c>
      <c r="AU1178" s="148" t="s">
        <v>81</v>
      </c>
      <c r="AV1178" s="12" t="s">
        <v>81</v>
      </c>
      <c r="AW1178" s="12" t="s">
        <v>32</v>
      </c>
      <c r="AX1178" s="12" t="s">
        <v>71</v>
      </c>
      <c r="AY1178" s="148" t="s">
        <v>216</v>
      </c>
    </row>
    <row r="1179" spans="2:65" s="15" customFormat="1" ht="11.25">
      <c r="B1179" s="167"/>
      <c r="D1179" s="147" t="s">
        <v>227</v>
      </c>
      <c r="E1179" s="168" t="s">
        <v>19</v>
      </c>
      <c r="F1179" s="169" t="s">
        <v>245</v>
      </c>
      <c r="H1179" s="170">
        <v>16.73</v>
      </c>
      <c r="I1179" s="171"/>
      <c r="L1179" s="167"/>
      <c r="M1179" s="172"/>
      <c r="T1179" s="173"/>
      <c r="AT1179" s="168" t="s">
        <v>227</v>
      </c>
      <c r="AU1179" s="168" t="s">
        <v>81</v>
      </c>
      <c r="AV1179" s="15" t="s">
        <v>223</v>
      </c>
      <c r="AW1179" s="15" t="s">
        <v>32</v>
      </c>
      <c r="AX1179" s="15" t="s">
        <v>79</v>
      </c>
      <c r="AY1179" s="168" t="s">
        <v>216</v>
      </c>
    </row>
    <row r="1180" spans="2:65" s="1" customFormat="1" ht="16.5" customHeight="1">
      <c r="B1180" s="33"/>
      <c r="C1180" s="174" t="s">
        <v>2256</v>
      </c>
      <c r="D1180" s="174" t="s">
        <v>341</v>
      </c>
      <c r="E1180" s="175" t="s">
        <v>2257</v>
      </c>
      <c r="F1180" s="176" t="s">
        <v>2258</v>
      </c>
      <c r="G1180" s="177" t="s">
        <v>368</v>
      </c>
      <c r="H1180" s="178">
        <v>17.567</v>
      </c>
      <c r="I1180" s="179"/>
      <c r="J1180" s="180">
        <f>ROUND(I1180*H1180,2)</f>
        <v>0</v>
      </c>
      <c r="K1180" s="176" t="s">
        <v>222</v>
      </c>
      <c r="L1180" s="181"/>
      <c r="M1180" s="182" t="s">
        <v>19</v>
      </c>
      <c r="N1180" s="183" t="s">
        <v>42</v>
      </c>
      <c r="P1180" s="138">
        <f>O1180*H1180</f>
        <v>0</v>
      </c>
      <c r="Q1180" s="138">
        <v>1.2E-4</v>
      </c>
      <c r="R1180" s="138">
        <f>Q1180*H1180</f>
        <v>2.1080400000000003E-3</v>
      </c>
      <c r="S1180" s="138">
        <v>0</v>
      </c>
      <c r="T1180" s="139">
        <f>S1180*H1180</f>
        <v>0</v>
      </c>
      <c r="AR1180" s="140" t="s">
        <v>409</v>
      </c>
      <c r="AT1180" s="140" t="s">
        <v>341</v>
      </c>
      <c r="AU1180" s="140" t="s">
        <v>81</v>
      </c>
      <c r="AY1180" s="18" t="s">
        <v>216</v>
      </c>
      <c r="BE1180" s="141">
        <f>IF(N1180="základní",J1180,0)</f>
        <v>0</v>
      </c>
      <c r="BF1180" s="141">
        <f>IF(N1180="snížená",J1180,0)</f>
        <v>0</v>
      </c>
      <c r="BG1180" s="141">
        <f>IF(N1180="zákl. přenesená",J1180,0)</f>
        <v>0</v>
      </c>
      <c r="BH1180" s="141">
        <f>IF(N1180="sníž. přenesená",J1180,0)</f>
        <v>0</v>
      </c>
      <c r="BI1180" s="141">
        <f>IF(N1180="nulová",J1180,0)</f>
        <v>0</v>
      </c>
      <c r="BJ1180" s="18" t="s">
        <v>79</v>
      </c>
      <c r="BK1180" s="141">
        <f>ROUND(I1180*H1180,2)</f>
        <v>0</v>
      </c>
      <c r="BL1180" s="18" t="s">
        <v>317</v>
      </c>
      <c r="BM1180" s="140" t="s">
        <v>2259</v>
      </c>
    </row>
    <row r="1181" spans="2:65" s="12" customFormat="1" ht="11.25">
      <c r="B1181" s="146"/>
      <c r="D1181" s="147" t="s">
        <v>227</v>
      </c>
      <c r="F1181" s="149" t="s">
        <v>2260</v>
      </c>
      <c r="H1181" s="150">
        <v>17.567</v>
      </c>
      <c r="I1181" s="151"/>
      <c r="L1181" s="146"/>
      <c r="M1181" s="152"/>
      <c r="T1181" s="153"/>
      <c r="AT1181" s="148" t="s">
        <v>227</v>
      </c>
      <c r="AU1181" s="148" t="s">
        <v>81</v>
      </c>
      <c r="AV1181" s="12" t="s">
        <v>81</v>
      </c>
      <c r="AW1181" s="12" t="s">
        <v>4</v>
      </c>
      <c r="AX1181" s="12" t="s">
        <v>79</v>
      </c>
      <c r="AY1181" s="148" t="s">
        <v>216</v>
      </c>
    </row>
    <row r="1182" spans="2:65" s="1" customFormat="1" ht="33" customHeight="1">
      <c r="B1182" s="33"/>
      <c r="C1182" s="129" t="s">
        <v>2261</v>
      </c>
      <c r="D1182" s="129" t="s">
        <v>218</v>
      </c>
      <c r="E1182" s="130" t="s">
        <v>2262</v>
      </c>
      <c r="F1182" s="131" t="s">
        <v>2263</v>
      </c>
      <c r="G1182" s="132" t="s">
        <v>1307</v>
      </c>
      <c r="H1182" s="184"/>
      <c r="I1182" s="134"/>
      <c r="J1182" s="135">
        <f>ROUND(I1182*H1182,2)</f>
        <v>0</v>
      </c>
      <c r="K1182" s="131" t="s">
        <v>222</v>
      </c>
      <c r="L1182" s="33"/>
      <c r="M1182" s="136" t="s">
        <v>19</v>
      </c>
      <c r="N1182" s="137" t="s">
        <v>42</v>
      </c>
      <c r="P1182" s="138">
        <f>O1182*H1182</f>
        <v>0</v>
      </c>
      <c r="Q1182" s="138">
        <v>0</v>
      </c>
      <c r="R1182" s="138">
        <f>Q1182*H1182</f>
        <v>0</v>
      </c>
      <c r="S1182" s="138">
        <v>0</v>
      </c>
      <c r="T1182" s="139">
        <f>S1182*H1182</f>
        <v>0</v>
      </c>
      <c r="AR1182" s="140" t="s">
        <v>317</v>
      </c>
      <c r="AT1182" s="140" t="s">
        <v>218</v>
      </c>
      <c r="AU1182" s="140" t="s">
        <v>81</v>
      </c>
      <c r="AY1182" s="18" t="s">
        <v>216</v>
      </c>
      <c r="BE1182" s="141">
        <f>IF(N1182="základní",J1182,0)</f>
        <v>0</v>
      </c>
      <c r="BF1182" s="141">
        <f>IF(N1182="snížená",J1182,0)</f>
        <v>0</v>
      </c>
      <c r="BG1182" s="141">
        <f>IF(N1182="zákl. přenesená",J1182,0)</f>
        <v>0</v>
      </c>
      <c r="BH1182" s="141">
        <f>IF(N1182="sníž. přenesená",J1182,0)</f>
        <v>0</v>
      </c>
      <c r="BI1182" s="141">
        <f>IF(N1182="nulová",J1182,0)</f>
        <v>0</v>
      </c>
      <c r="BJ1182" s="18" t="s">
        <v>79</v>
      </c>
      <c r="BK1182" s="141">
        <f>ROUND(I1182*H1182,2)</f>
        <v>0</v>
      </c>
      <c r="BL1182" s="18" t="s">
        <v>317</v>
      </c>
      <c r="BM1182" s="140" t="s">
        <v>2264</v>
      </c>
    </row>
    <row r="1183" spans="2:65" s="1" customFormat="1" ht="11.25">
      <c r="B1183" s="33"/>
      <c r="D1183" s="142" t="s">
        <v>225</v>
      </c>
      <c r="F1183" s="143" t="s">
        <v>2265</v>
      </c>
      <c r="I1183" s="144"/>
      <c r="L1183" s="33"/>
      <c r="M1183" s="145"/>
      <c r="T1183" s="54"/>
      <c r="AT1183" s="18" t="s">
        <v>225</v>
      </c>
      <c r="AU1183" s="18" t="s">
        <v>81</v>
      </c>
    </row>
    <row r="1184" spans="2:65" s="11" customFormat="1" ht="22.9" customHeight="1">
      <c r="B1184" s="117"/>
      <c r="D1184" s="118" t="s">
        <v>70</v>
      </c>
      <c r="E1184" s="127" t="s">
        <v>2266</v>
      </c>
      <c r="F1184" s="127" t="s">
        <v>2267</v>
      </c>
      <c r="I1184" s="120"/>
      <c r="J1184" s="128">
        <f>BK1184</f>
        <v>0</v>
      </c>
      <c r="L1184" s="117"/>
      <c r="M1184" s="122"/>
      <c r="P1184" s="123">
        <f>SUM(P1185:P1191)</f>
        <v>0</v>
      </c>
      <c r="R1184" s="123">
        <f>SUM(R1185:R1191)</f>
        <v>0.15146864999999998</v>
      </c>
      <c r="T1184" s="124">
        <f>SUM(T1185:T1191)</f>
        <v>0</v>
      </c>
      <c r="AR1184" s="118" t="s">
        <v>81</v>
      </c>
      <c r="AT1184" s="125" t="s">
        <v>70</v>
      </c>
      <c r="AU1184" s="125" t="s">
        <v>79</v>
      </c>
      <c r="AY1184" s="118" t="s">
        <v>216</v>
      </c>
      <c r="BK1184" s="126">
        <f>SUM(BK1185:BK1191)</f>
        <v>0</v>
      </c>
    </row>
    <row r="1185" spans="2:65" s="1" customFormat="1" ht="16.5" customHeight="1">
      <c r="B1185" s="33"/>
      <c r="C1185" s="129" t="s">
        <v>2268</v>
      </c>
      <c r="D1185" s="129" t="s">
        <v>218</v>
      </c>
      <c r="E1185" s="130" t="s">
        <v>2269</v>
      </c>
      <c r="F1185" s="131" t="s">
        <v>2270</v>
      </c>
      <c r="G1185" s="132" t="s">
        <v>221</v>
      </c>
      <c r="H1185" s="133">
        <v>143.1</v>
      </c>
      <c r="I1185" s="134"/>
      <c r="J1185" s="135">
        <f>ROUND(I1185*H1185,2)</f>
        <v>0</v>
      </c>
      <c r="K1185" s="131" t="s">
        <v>222</v>
      </c>
      <c r="L1185" s="33"/>
      <c r="M1185" s="136" t="s">
        <v>19</v>
      </c>
      <c r="N1185" s="137" t="s">
        <v>42</v>
      </c>
      <c r="P1185" s="138">
        <f>O1185*H1185</f>
        <v>0</v>
      </c>
      <c r="Q1185" s="138">
        <v>1.2999999999999999E-4</v>
      </c>
      <c r="R1185" s="138">
        <f>Q1185*H1185</f>
        <v>1.8602999999999998E-2</v>
      </c>
      <c r="S1185" s="138">
        <v>0</v>
      </c>
      <c r="T1185" s="139">
        <f>S1185*H1185</f>
        <v>0</v>
      </c>
      <c r="AR1185" s="140" t="s">
        <v>317</v>
      </c>
      <c r="AT1185" s="140" t="s">
        <v>218</v>
      </c>
      <c r="AU1185" s="140" t="s">
        <v>81</v>
      </c>
      <c r="AY1185" s="18" t="s">
        <v>216</v>
      </c>
      <c r="BE1185" s="141">
        <f>IF(N1185="základní",J1185,0)</f>
        <v>0</v>
      </c>
      <c r="BF1185" s="141">
        <f>IF(N1185="snížená",J1185,0)</f>
        <v>0</v>
      </c>
      <c r="BG1185" s="141">
        <f>IF(N1185="zákl. přenesená",J1185,0)</f>
        <v>0</v>
      </c>
      <c r="BH1185" s="141">
        <f>IF(N1185="sníž. přenesená",J1185,0)</f>
        <v>0</v>
      </c>
      <c r="BI1185" s="141">
        <f>IF(N1185="nulová",J1185,0)</f>
        <v>0</v>
      </c>
      <c r="BJ1185" s="18" t="s">
        <v>79</v>
      </c>
      <c r="BK1185" s="141">
        <f>ROUND(I1185*H1185,2)</f>
        <v>0</v>
      </c>
      <c r="BL1185" s="18" t="s">
        <v>317</v>
      </c>
      <c r="BM1185" s="140" t="s">
        <v>2271</v>
      </c>
    </row>
    <row r="1186" spans="2:65" s="1" customFormat="1" ht="11.25">
      <c r="B1186" s="33"/>
      <c r="D1186" s="142" t="s">
        <v>225</v>
      </c>
      <c r="F1186" s="143" t="s">
        <v>2272</v>
      </c>
      <c r="I1186" s="144"/>
      <c r="L1186" s="33"/>
      <c r="M1186" s="145"/>
      <c r="T1186" s="54"/>
      <c r="AT1186" s="18" t="s">
        <v>225</v>
      </c>
      <c r="AU1186" s="18" t="s">
        <v>81</v>
      </c>
    </row>
    <row r="1187" spans="2:65" s="1" customFormat="1" ht="21.75" customHeight="1">
      <c r="B1187" s="33"/>
      <c r="C1187" s="129" t="s">
        <v>2273</v>
      </c>
      <c r="D1187" s="129" t="s">
        <v>218</v>
      </c>
      <c r="E1187" s="130" t="s">
        <v>2274</v>
      </c>
      <c r="F1187" s="131" t="s">
        <v>2275</v>
      </c>
      <c r="G1187" s="132" t="s">
        <v>221</v>
      </c>
      <c r="H1187" s="133">
        <v>4.1849999999999996</v>
      </c>
      <c r="I1187" s="134"/>
      <c r="J1187" s="135">
        <f>ROUND(I1187*H1187,2)</f>
        <v>0</v>
      </c>
      <c r="K1187" s="131" t="s">
        <v>19</v>
      </c>
      <c r="L1187" s="33"/>
      <c r="M1187" s="136" t="s">
        <v>19</v>
      </c>
      <c r="N1187" s="137" t="s">
        <v>42</v>
      </c>
      <c r="P1187" s="138">
        <f>O1187*H1187</f>
        <v>0</v>
      </c>
      <c r="Q1187" s="138">
        <v>2.9E-4</v>
      </c>
      <c r="R1187" s="138">
        <f>Q1187*H1187</f>
        <v>1.2136499999999999E-3</v>
      </c>
      <c r="S1187" s="138">
        <v>0</v>
      </c>
      <c r="T1187" s="139">
        <f>S1187*H1187</f>
        <v>0</v>
      </c>
      <c r="AR1187" s="140" t="s">
        <v>317</v>
      </c>
      <c r="AT1187" s="140" t="s">
        <v>218</v>
      </c>
      <c r="AU1187" s="140" t="s">
        <v>81</v>
      </c>
      <c r="AY1187" s="18" t="s">
        <v>216</v>
      </c>
      <c r="BE1187" s="141">
        <f>IF(N1187="základní",J1187,0)</f>
        <v>0</v>
      </c>
      <c r="BF1187" s="141">
        <f>IF(N1187="snížená",J1187,0)</f>
        <v>0</v>
      </c>
      <c r="BG1187" s="141">
        <f>IF(N1187="zákl. přenesená",J1187,0)</f>
        <v>0</v>
      </c>
      <c r="BH1187" s="141">
        <f>IF(N1187="sníž. přenesená",J1187,0)</f>
        <v>0</v>
      </c>
      <c r="BI1187" s="141">
        <f>IF(N1187="nulová",J1187,0)</f>
        <v>0</v>
      </c>
      <c r="BJ1187" s="18" t="s">
        <v>79</v>
      </c>
      <c r="BK1187" s="141">
        <f>ROUND(I1187*H1187,2)</f>
        <v>0</v>
      </c>
      <c r="BL1187" s="18" t="s">
        <v>317</v>
      </c>
      <c r="BM1187" s="140" t="s">
        <v>2276</v>
      </c>
    </row>
    <row r="1188" spans="2:65" s="12" customFormat="1" ht="11.25">
      <c r="B1188" s="146"/>
      <c r="D1188" s="147" t="s">
        <v>227</v>
      </c>
      <c r="E1188" s="148" t="s">
        <v>19</v>
      </c>
      <c r="F1188" s="149" t="s">
        <v>2277</v>
      </c>
      <c r="H1188" s="150">
        <v>4.1849999999999996</v>
      </c>
      <c r="I1188" s="151"/>
      <c r="L1188" s="146"/>
      <c r="M1188" s="152"/>
      <c r="T1188" s="153"/>
      <c r="AT1188" s="148" t="s">
        <v>227</v>
      </c>
      <c r="AU1188" s="148" t="s">
        <v>81</v>
      </c>
      <c r="AV1188" s="12" t="s">
        <v>81</v>
      </c>
      <c r="AW1188" s="12" t="s">
        <v>32</v>
      </c>
      <c r="AX1188" s="12" t="s">
        <v>79</v>
      </c>
      <c r="AY1188" s="148" t="s">
        <v>216</v>
      </c>
    </row>
    <row r="1189" spans="2:65" s="1" customFormat="1" ht="21.75" customHeight="1">
      <c r="B1189" s="33"/>
      <c r="C1189" s="129" t="s">
        <v>2278</v>
      </c>
      <c r="D1189" s="129" t="s">
        <v>218</v>
      </c>
      <c r="E1189" s="130" t="s">
        <v>2279</v>
      </c>
      <c r="F1189" s="131" t="s">
        <v>2280</v>
      </c>
      <c r="G1189" s="132" t="s">
        <v>221</v>
      </c>
      <c r="H1189" s="133">
        <v>286.2</v>
      </c>
      <c r="I1189" s="134"/>
      <c r="J1189" s="135">
        <f>ROUND(I1189*H1189,2)</f>
        <v>0</v>
      </c>
      <c r="K1189" s="131" t="s">
        <v>222</v>
      </c>
      <c r="L1189" s="33"/>
      <c r="M1189" s="136" t="s">
        <v>19</v>
      </c>
      <c r="N1189" s="137" t="s">
        <v>42</v>
      </c>
      <c r="P1189" s="138">
        <f>O1189*H1189</f>
        <v>0</v>
      </c>
      <c r="Q1189" s="138">
        <v>4.6000000000000001E-4</v>
      </c>
      <c r="R1189" s="138">
        <f>Q1189*H1189</f>
        <v>0.13165199999999999</v>
      </c>
      <c r="S1189" s="138">
        <v>0</v>
      </c>
      <c r="T1189" s="139">
        <f>S1189*H1189</f>
        <v>0</v>
      </c>
      <c r="AR1189" s="140" t="s">
        <v>317</v>
      </c>
      <c r="AT1189" s="140" t="s">
        <v>218</v>
      </c>
      <c r="AU1189" s="140" t="s">
        <v>81</v>
      </c>
      <c r="AY1189" s="18" t="s">
        <v>216</v>
      </c>
      <c r="BE1189" s="141">
        <f>IF(N1189="základní",J1189,0)</f>
        <v>0</v>
      </c>
      <c r="BF1189" s="141">
        <f>IF(N1189="snížená",J1189,0)</f>
        <v>0</v>
      </c>
      <c r="BG1189" s="141">
        <f>IF(N1189="zákl. přenesená",J1189,0)</f>
        <v>0</v>
      </c>
      <c r="BH1189" s="141">
        <f>IF(N1189="sníž. přenesená",J1189,0)</f>
        <v>0</v>
      </c>
      <c r="BI1189" s="141">
        <f>IF(N1189="nulová",J1189,0)</f>
        <v>0</v>
      </c>
      <c r="BJ1189" s="18" t="s">
        <v>79</v>
      </c>
      <c r="BK1189" s="141">
        <f>ROUND(I1189*H1189,2)</f>
        <v>0</v>
      </c>
      <c r="BL1189" s="18" t="s">
        <v>317</v>
      </c>
      <c r="BM1189" s="140" t="s">
        <v>2281</v>
      </c>
    </row>
    <row r="1190" spans="2:65" s="1" customFormat="1" ht="11.25">
      <c r="B1190" s="33"/>
      <c r="D1190" s="142" t="s">
        <v>225</v>
      </c>
      <c r="F1190" s="143" t="s">
        <v>2282</v>
      </c>
      <c r="I1190" s="144"/>
      <c r="L1190" s="33"/>
      <c r="M1190" s="145"/>
      <c r="T1190" s="54"/>
      <c r="AT1190" s="18" t="s">
        <v>225</v>
      </c>
      <c r="AU1190" s="18" t="s">
        <v>81</v>
      </c>
    </row>
    <row r="1191" spans="2:65" s="12" customFormat="1" ht="11.25">
      <c r="B1191" s="146"/>
      <c r="D1191" s="147" t="s">
        <v>227</v>
      </c>
      <c r="E1191" s="148" t="s">
        <v>19</v>
      </c>
      <c r="F1191" s="149" t="s">
        <v>2283</v>
      </c>
      <c r="H1191" s="150">
        <v>286.2</v>
      </c>
      <c r="I1191" s="151"/>
      <c r="L1191" s="146"/>
      <c r="M1191" s="152"/>
      <c r="T1191" s="153"/>
      <c r="AT1191" s="148" t="s">
        <v>227</v>
      </c>
      <c r="AU1191" s="148" t="s">
        <v>81</v>
      </c>
      <c r="AV1191" s="12" t="s">
        <v>81</v>
      </c>
      <c r="AW1191" s="12" t="s">
        <v>32</v>
      </c>
      <c r="AX1191" s="12" t="s">
        <v>79</v>
      </c>
      <c r="AY1191" s="148" t="s">
        <v>216</v>
      </c>
    </row>
    <row r="1192" spans="2:65" s="11" customFormat="1" ht="22.9" customHeight="1">
      <c r="B1192" s="117"/>
      <c r="D1192" s="118" t="s">
        <v>70</v>
      </c>
      <c r="E1192" s="127" t="s">
        <v>2284</v>
      </c>
      <c r="F1192" s="127" t="s">
        <v>2285</v>
      </c>
      <c r="I1192" s="120"/>
      <c r="J1192" s="128">
        <f>BK1192</f>
        <v>0</v>
      </c>
      <c r="L1192" s="117"/>
      <c r="M1192" s="122"/>
      <c r="P1192" s="123">
        <f>SUM(P1193:P1202)</f>
        <v>0</v>
      </c>
      <c r="R1192" s="123">
        <f>SUM(R1193:R1202)</f>
        <v>5.6326313200000016</v>
      </c>
      <c r="T1192" s="124">
        <f>SUM(T1193:T1202)</f>
        <v>0</v>
      </c>
      <c r="AR1192" s="118" t="s">
        <v>81</v>
      </c>
      <c r="AT1192" s="125" t="s">
        <v>70</v>
      </c>
      <c r="AU1192" s="125" t="s">
        <v>79</v>
      </c>
      <c r="AY1192" s="118" t="s">
        <v>216</v>
      </c>
      <c r="BK1192" s="126">
        <f>SUM(BK1193:BK1202)</f>
        <v>0</v>
      </c>
    </row>
    <row r="1193" spans="2:65" s="1" customFormat="1" ht="24.2" customHeight="1">
      <c r="B1193" s="33"/>
      <c r="C1193" s="129" t="s">
        <v>2286</v>
      </c>
      <c r="D1193" s="129" t="s">
        <v>218</v>
      </c>
      <c r="E1193" s="130" t="s">
        <v>2287</v>
      </c>
      <c r="F1193" s="131" t="s">
        <v>2288</v>
      </c>
      <c r="G1193" s="132" t="s">
        <v>221</v>
      </c>
      <c r="H1193" s="133">
        <v>2349.7420000000002</v>
      </c>
      <c r="I1193" s="134"/>
      <c r="J1193" s="135">
        <f>ROUND(I1193*H1193,2)</f>
        <v>0</v>
      </c>
      <c r="K1193" s="131" t="s">
        <v>222</v>
      </c>
      <c r="L1193" s="33"/>
      <c r="M1193" s="136" t="s">
        <v>19</v>
      </c>
      <c r="N1193" s="137" t="s">
        <v>42</v>
      </c>
      <c r="P1193" s="138">
        <f>O1193*H1193</f>
        <v>0</v>
      </c>
      <c r="Q1193" s="138">
        <v>2.0000000000000001E-4</v>
      </c>
      <c r="R1193" s="138">
        <f>Q1193*H1193</f>
        <v>0.46994840000000004</v>
      </c>
      <c r="S1193" s="138">
        <v>0</v>
      </c>
      <c r="T1193" s="139">
        <f>S1193*H1193</f>
        <v>0</v>
      </c>
      <c r="AR1193" s="140" t="s">
        <v>317</v>
      </c>
      <c r="AT1193" s="140" t="s">
        <v>218</v>
      </c>
      <c r="AU1193" s="140" t="s">
        <v>81</v>
      </c>
      <c r="AY1193" s="18" t="s">
        <v>216</v>
      </c>
      <c r="BE1193" s="141">
        <f>IF(N1193="základní",J1193,0)</f>
        <v>0</v>
      </c>
      <c r="BF1193" s="141">
        <f>IF(N1193="snížená",J1193,0)</f>
        <v>0</v>
      </c>
      <c r="BG1193" s="141">
        <f>IF(N1193="zákl. přenesená",J1193,0)</f>
        <v>0</v>
      </c>
      <c r="BH1193" s="141">
        <f>IF(N1193="sníž. přenesená",J1193,0)</f>
        <v>0</v>
      </c>
      <c r="BI1193" s="141">
        <f>IF(N1193="nulová",J1193,0)</f>
        <v>0</v>
      </c>
      <c r="BJ1193" s="18" t="s">
        <v>79</v>
      </c>
      <c r="BK1193" s="141">
        <f>ROUND(I1193*H1193,2)</f>
        <v>0</v>
      </c>
      <c r="BL1193" s="18" t="s">
        <v>317</v>
      </c>
      <c r="BM1193" s="140" t="s">
        <v>2289</v>
      </c>
    </row>
    <row r="1194" spans="2:65" s="1" customFormat="1" ht="11.25">
      <c r="B1194" s="33"/>
      <c r="D1194" s="142" t="s">
        <v>225</v>
      </c>
      <c r="F1194" s="143" t="s">
        <v>2290</v>
      </c>
      <c r="I1194" s="144"/>
      <c r="L1194" s="33"/>
      <c r="M1194" s="145"/>
      <c r="T1194" s="54"/>
      <c r="AT1194" s="18" t="s">
        <v>225</v>
      </c>
      <c r="AU1194" s="18" t="s">
        <v>81</v>
      </c>
    </row>
    <row r="1195" spans="2:65" s="1" customFormat="1" ht="33" customHeight="1">
      <c r="B1195" s="33"/>
      <c r="C1195" s="129" t="s">
        <v>2291</v>
      </c>
      <c r="D1195" s="129" t="s">
        <v>218</v>
      </c>
      <c r="E1195" s="130" t="s">
        <v>2292</v>
      </c>
      <c r="F1195" s="131" t="s">
        <v>2293</v>
      </c>
      <c r="G1195" s="132" t="s">
        <v>221</v>
      </c>
      <c r="H1195" s="133">
        <v>2349.7420000000002</v>
      </c>
      <c r="I1195" s="134"/>
      <c r="J1195" s="135">
        <f>ROUND(I1195*H1195,2)</f>
        <v>0</v>
      </c>
      <c r="K1195" s="131" t="s">
        <v>222</v>
      </c>
      <c r="L1195" s="33"/>
      <c r="M1195" s="136" t="s">
        <v>19</v>
      </c>
      <c r="N1195" s="137" t="s">
        <v>42</v>
      </c>
      <c r="P1195" s="138">
        <f>O1195*H1195</f>
        <v>0</v>
      </c>
      <c r="Q1195" s="138">
        <v>2.5999999999999998E-4</v>
      </c>
      <c r="R1195" s="138">
        <f>Q1195*H1195</f>
        <v>0.61093291999999999</v>
      </c>
      <c r="S1195" s="138">
        <v>0</v>
      </c>
      <c r="T1195" s="139">
        <f>S1195*H1195</f>
        <v>0</v>
      </c>
      <c r="AR1195" s="140" t="s">
        <v>317</v>
      </c>
      <c r="AT1195" s="140" t="s">
        <v>218</v>
      </c>
      <c r="AU1195" s="140" t="s">
        <v>81</v>
      </c>
      <c r="AY1195" s="18" t="s">
        <v>216</v>
      </c>
      <c r="BE1195" s="141">
        <f>IF(N1195="základní",J1195,0)</f>
        <v>0</v>
      </c>
      <c r="BF1195" s="141">
        <f>IF(N1195="snížená",J1195,0)</f>
        <v>0</v>
      </c>
      <c r="BG1195" s="141">
        <f>IF(N1195="zákl. přenesená",J1195,0)</f>
        <v>0</v>
      </c>
      <c r="BH1195" s="141">
        <f>IF(N1195="sníž. přenesená",J1195,0)</f>
        <v>0</v>
      </c>
      <c r="BI1195" s="141">
        <f>IF(N1195="nulová",J1195,0)</f>
        <v>0</v>
      </c>
      <c r="BJ1195" s="18" t="s">
        <v>79</v>
      </c>
      <c r="BK1195" s="141">
        <f>ROUND(I1195*H1195,2)</f>
        <v>0</v>
      </c>
      <c r="BL1195" s="18" t="s">
        <v>317</v>
      </c>
      <c r="BM1195" s="140" t="s">
        <v>2294</v>
      </c>
    </row>
    <row r="1196" spans="2:65" s="1" customFormat="1" ht="11.25">
      <c r="B1196" s="33"/>
      <c r="D1196" s="142" t="s">
        <v>225</v>
      </c>
      <c r="F1196" s="143" t="s">
        <v>2295</v>
      </c>
      <c r="I1196" s="144"/>
      <c r="L1196" s="33"/>
      <c r="M1196" s="145"/>
      <c r="T1196" s="54"/>
      <c r="AT1196" s="18" t="s">
        <v>225</v>
      </c>
      <c r="AU1196" s="18" t="s">
        <v>81</v>
      </c>
    </row>
    <row r="1197" spans="2:65" s="12" customFormat="1" ht="11.25">
      <c r="B1197" s="146"/>
      <c r="D1197" s="147" t="s">
        <v>227</v>
      </c>
      <c r="E1197" s="148" t="s">
        <v>19</v>
      </c>
      <c r="F1197" s="149" t="s">
        <v>2296</v>
      </c>
      <c r="H1197" s="150">
        <v>441.88799999999998</v>
      </c>
      <c r="I1197" s="151"/>
      <c r="L1197" s="146"/>
      <c r="M1197" s="152"/>
      <c r="T1197" s="153"/>
      <c r="AT1197" s="148" t="s">
        <v>227</v>
      </c>
      <c r="AU1197" s="148" t="s">
        <v>81</v>
      </c>
      <c r="AV1197" s="12" t="s">
        <v>81</v>
      </c>
      <c r="AW1197" s="12" t="s">
        <v>32</v>
      </c>
      <c r="AX1197" s="12" t="s">
        <v>71</v>
      </c>
      <c r="AY1197" s="148" t="s">
        <v>216</v>
      </c>
    </row>
    <row r="1198" spans="2:65" s="12" customFormat="1" ht="11.25">
      <c r="B1198" s="146"/>
      <c r="D1198" s="147" t="s">
        <v>227</v>
      </c>
      <c r="E1198" s="148" t="s">
        <v>19</v>
      </c>
      <c r="F1198" s="149" t="s">
        <v>2297</v>
      </c>
      <c r="H1198" s="150">
        <v>1907.854</v>
      </c>
      <c r="I1198" s="151"/>
      <c r="L1198" s="146"/>
      <c r="M1198" s="152"/>
      <c r="T1198" s="153"/>
      <c r="AT1198" s="148" t="s">
        <v>227</v>
      </c>
      <c r="AU1198" s="148" t="s">
        <v>81</v>
      </c>
      <c r="AV1198" s="12" t="s">
        <v>81</v>
      </c>
      <c r="AW1198" s="12" t="s">
        <v>32</v>
      </c>
      <c r="AX1198" s="12" t="s">
        <v>71</v>
      </c>
      <c r="AY1198" s="148" t="s">
        <v>216</v>
      </c>
    </row>
    <row r="1199" spans="2:65" s="15" customFormat="1" ht="11.25">
      <c r="B1199" s="167"/>
      <c r="D1199" s="147" t="s">
        <v>227</v>
      </c>
      <c r="E1199" s="168" t="s">
        <v>19</v>
      </c>
      <c r="F1199" s="169" t="s">
        <v>245</v>
      </c>
      <c r="H1199" s="170">
        <v>2349.7420000000002</v>
      </c>
      <c r="I1199" s="171"/>
      <c r="L1199" s="167"/>
      <c r="M1199" s="172"/>
      <c r="T1199" s="173"/>
      <c r="AT1199" s="168" t="s">
        <v>227</v>
      </c>
      <c r="AU1199" s="168" t="s">
        <v>81</v>
      </c>
      <c r="AV1199" s="15" t="s">
        <v>223</v>
      </c>
      <c r="AW1199" s="15" t="s">
        <v>32</v>
      </c>
      <c r="AX1199" s="15" t="s">
        <v>79</v>
      </c>
      <c r="AY1199" s="168" t="s">
        <v>216</v>
      </c>
    </row>
    <row r="1200" spans="2:65" s="1" customFormat="1" ht="24.2" customHeight="1">
      <c r="B1200" s="33"/>
      <c r="C1200" s="129" t="s">
        <v>2298</v>
      </c>
      <c r="D1200" s="129" t="s">
        <v>218</v>
      </c>
      <c r="E1200" s="130" t="s">
        <v>2299</v>
      </c>
      <c r="F1200" s="131" t="s">
        <v>2300</v>
      </c>
      <c r="G1200" s="132" t="s">
        <v>221</v>
      </c>
      <c r="H1200" s="133">
        <v>520.20000000000005</v>
      </c>
      <c r="I1200" s="134"/>
      <c r="J1200" s="135">
        <f>ROUND(I1200*H1200,2)</f>
        <v>0</v>
      </c>
      <c r="K1200" s="131" t="s">
        <v>19</v>
      </c>
      <c r="L1200" s="33"/>
      <c r="M1200" s="136" t="s">
        <v>19</v>
      </c>
      <c r="N1200" s="137" t="s">
        <v>42</v>
      </c>
      <c r="P1200" s="138">
        <f>O1200*H1200</f>
        <v>0</v>
      </c>
      <c r="Q1200" s="138">
        <v>8.7500000000000008E-3</v>
      </c>
      <c r="R1200" s="138">
        <f>Q1200*H1200</f>
        <v>4.5517500000000011</v>
      </c>
      <c r="S1200" s="138">
        <v>0</v>
      </c>
      <c r="T1200" s="139">
        <f>S1200*H1200</f>
        <v>0</v>
      </c>
      <c r="AR1200" s="140" t="s">
        <v>317</v>
      </c>
      <c r="AT1200" s="140" t="s">
        <v>218</v>
      </c>
      <c r="AU1200" s="140" t="s">
        <v>81</v>
      </c>
      <c r="AY1200" s="18" t="s">
        <v>216</v>
      </c>
      <c r="BE1200" s="141">
        <f>IF(N1200="základní",J1200,0)</f>
        <v>0</v>
      </c>
      <c r="BF1200" s="141">
        <f>IF(N1200="snížená",J1200,0)</f>
        <v>0</v>
      </c>
      <c r="BG1200" s="141">
        <f>IF(N1200="zákl. přenesená",J1200,0)</f>
        <v>0</v>
      </c>
      <c r="BH1200" s="141">
        <f>IF(N1200="sníž. přenesená",J1200,0)</f>
        <v>0</v>
      </c>
      <c r="BI1200" s="141">
        <f>IF(N1200="nulová",J1200,0)</f>
        <v>0</v>
      </c>
      <c r="BJ1200" s="18" t="s">
        <v>79</v>
      </c>
      <c r="BK1200" s="141">
        <f>ROUND(I1200*H1200,2)</f>
        <v>0</v>
      </c>
      <c r="BL1200" s="18" t="s">
        <v>317</v>
      </c>
      <c r="BM1200" s="140" t="s">
        <v>2301</v>
      </c>
    </row>
    <row r="1201" spans="2:65" s="13" customFormat="1" ht="11.25">
      <c r="B1201" s="154"/>
      <c r="D1201" s="147" t="s">
        <v>227</v>
      </c>
      <c r="E1201" s="155" t="s">
        <v>19</v>
      </c>
      <c r="F1201" s="156" t="s">
        <v>2302</v>
      </c>
      <c r="H1201" s="155" t="s">
        <v>19</v>
      </c>
      <c r="I1201" s="157"/>
      <c r="L1201" s="154"/>
      <c r="M1201" s="158"/>
      <c r="T1201" s="159"/>
      <c r="AT1201" s="155" t="s">
        <v>227</v>
      </c>
      <c r="AU1201" s="155" t="s">
        <v>81</v>
      </c>
      <c r="AV1201" s="13" t="s">
        <v>79</v>
      </c>
      <c r="AW1201" s="13" t="s">
        <v>32</v>
      </c>
      <c r="AX1201" s="13" t="s">
        <v>71</v>
      </c>
      <c r="AY1201" s="155" t="s">
        <v>216</v>
      </c>
    </row>
    <row r="1202" spans="2:65" s="12" customFormat="1" ht="11.25">
      <c r="B1202" s="146"/>
      <c r="D1202" s="147" t="s">
        <v>227</v>
      </c>
      <c r="E1202" s="148" t="s">
        <v>19</v>
      </c>
      <c r="F1202" s="149" t="s">
        <v>2303</v>
      </c>
      <c r="H1202" s="150">
        <v>520.20000000000005</v>
      </c>
      <c r="I1202" s="151"/>
      <c r="L1202" s="146"/>
      <c r="M1202" s="152"/>
      <c r="T1202" s="153"/>
      <c r="AT1202" s="148" t="s">
        <v>227</v>
      </c>
      <c r="AU1202" s="148" t="s">
        <v>81</v>
      </c>
      <c r="AV1202" s="12" t="s">
        <v>81</v>
      </c>
      <c r="AW1202" s="12" t="s">
        <v>32</v>
      </c>
      <c r="AX1202" s="12" t="s">
        <v>79</v>
      </c>
      <c r="AY1202" s="148" t="s">
        <v>216</v>
      </c>
    </row>
    <row r="1203" spans="2:65" s="11" customFormat="1" ht="22.9" customHeight="1">
      <c r="B1203" s="117"/>
      <c r="D1203" s="118" t="s">
        <v>70</v>
      </c>
      <c r="E1203" s="127" t="s">
        <v>2304</v>
      </c>
      <c r="F1203" s="127" t="s">
        <v>2305</v>
      </c>
      <c r="I1203" s="120"/>
      <c r="J1203" s="128">
        <f>BK1203</f>
        <v>0</v>
      </c>
      <c r="L1203" s="117"/>
      <c r="M1203" s="122"/>
      <c r="P1203" s="123">
        <f>SUM(P1204:P1209)</f>
        <v>0</v>
      </c>
      <c r="R1203" s="123">
        <f>SUM(R1204:R1209)</f>
        <v>0.54409914000000004</v>
      </c>
      <c r="T1203" s="124">
        <f>SUM(T1204:T1209)</f>
        <v>0</v>
      </c>
      <c r="AR1203" s="118" t="s">
        <v>81</v>
      </c>
      <c r="AT1203" s="125" t="s">
        <v>70</v>
      </c>
      <c r="AU1203" s="125" t="s">
        <v>79</v>
      </c>
      <c r="AY1203" s="118" t="s">
        <v>216</v>
      </c>
      <c r="BK1203" s="126">
        <f>SUM(BK1204:BK1209)</f>
        <v>0</v>
      </c>
    </row>
    <row r="1204" spans="2:65" s="1" customFormat="1" ht="24.2" customHeight="1">
      <c r="B1204" s="33"/>
      <c r="C1204" s="129" t="s">
        <v>2306</v>
      </c>
      <c r="D1204" s="129" t="s">
        <v>218</v>
      </c>
      <c r="E1204" s="130" t="s">
        <v>2307</v>
      </c>
      <c r="F1204" s="131" t="s">
        <v>2308</v>
      </c>
      <c r="G1204" s="132" t="s">
        <v>221</v>
      </c>
      <c r="H1204" s="133">
        <v>33.774000000000001</v>
      </c>
      <c r="I1204" s="134"/>
      <c r="J1204" s="135">
        <f>ROUND(I1204*H1204,2)</f>
        <v>0</v>
      </c>
      <c r="K1204" s="131" t="s">
        <v>19</v>
      </c>
      <c r="L1204" s="33"/>
      <c r="M1204" s="136" t="s">
        <v>19</v>
      </c>
      <c r="N1204" s="137" t="s">
        <v>42</v>
      </c>
      <c r="P1204" s="138">
        <f>O1204*H1204</f>
        <v>0</v>
      </c>
      <c r="Q1204" s="138">
        <v>1.6109999999999999E-2</v>
      </c>
      <c r="R1204" s="138">
        <f>Q1204*H1204</f>
        <v>0.54409914000000004</v>
      </c>
      <c r="S1204" s="138">
        <v>0</v>
      </c>
      <c r="T1204" s="139">
        <f>S1204*H1204</f>
        <v>0</v>
      </c>
      <c r="AR1204" s="140" t="s">
        <v>317</v>
      </c>
      <c r="AT1204" s="140" t="s">
        <v>218</v>
      </c>
      <c r="AU1204" s="140" t="s">
        <v>81</v>
      </c>
      <c r="AY1204" s="18" t="s">
        <v>216</v>
      </c>
      <c r="BE1204" s="141">
        <f>IF(N1204="základní",J1204,0)</f>
        <v>0</v>
      </c>
      <c r="BF1204" s="141">
        <f>IF(N1204="snížená",J1204,0)</f>
        <v>0</v>
      </c>
      <c r="BG1204" s="141">
        <f>IF(N1204="zákl. přenesená",J1204,0)</f>
        <v>0</v>
      </c>
      <c r="BH1204" s="141">
        <f>IF(N1204="sníž. přenesená",J1204,0)</f>
        <v>0</v>
      </c>
      <c r="BI1204" s="141">
        <f>IF(N1204="nulová",J1204,0)</f>
        <v>0</v>
      </c>
      <c r="BJ1204" s="18" t="s">
        <v>79</v>
      </c>
      <c r="BK1204" s="141">
        <f>ROUND(I1204*H1204,2)</f>
        <v>0</v>
      </c>
      <c r="BL1204" s="18" t="s">
        <v>317</v>
      </c>
      <c r="BM1204" s="140" t="s">
        <v>2309</v>
      </c>
    </row>
    <row r="1205" spans="2:65" s="12" customFormat="1" ht="11.25">
      <c r="B1205" s="146"/>
      <c r="D1205" s="147" t="s">
        <v>227</v>
      </c>
      <c r="E1205" s="148" t="s">
        <v>116</v>
      </c>
      <c r="F1205" s="149" t="s">
        <v>2310</v>
      </c>
      <c r="H1205" s="150">
        <v>33.774000000000001</v>
      </c>
      <c r="I1205" s="151"/>
      <c r="L1205" s="146"/>
      <c r="M1205" s="152"/>
      <c r="T1205" s="153"/>
      <c r="AT1205" s="148" t="s">
        <v>227</v>
      </c>
      <c r="AU1205" s="148" t="s">
        <v>81</v>
      </c>
      <c r="AV1205" s="12" t="s">
        <v>81</v>
      </c>
      <c r="AW1205" s="12" t="s">
        <v>32</v>
      </c>
      <c r="AX1205" s="12" t="s">
        <v>79</v>
      </c>
      <c r="AY1205" s="148" t="s">
        <v>216</v>
      </c>
    </row>
    <row r="1206" spans="2:65" s="1" customFormat="1" ht="44.25" customHeight="1">
      <c r="B1206" s="33"/>
      <c r="C1206" s="129" t="s">
        <v>2311</v>
      </c>
      <c r="D1206" s="129" t="s">
        <v>218</v>
      </c>
      <c r="E1206" s="130" t="s">
        <v>2312</v>
      </c>
      <c r="F1206" s="131" t="s">
        <v>2313</v>
      </c>
      <c r="G1206" s="132" t="s">
        <v>1578</v>
      </c>
      <c r="H1206" s="133">
        <v>1</v>
      </c>
      <c r="I1206" s="134"/>
      <c r="J1206" s="135">
        <f>ROUND(I1206*H1206,2)</f>
        <v>0</v>
      </c>
      <c r="K1206" s="131" t="s">
        <v>19</v>
      </c>
      <c r="L1206" s="33"/>
      <c r="M1206" s="136" t="s">
        <v>19</v>
      </c>
      <c r="N1206" s="137" t="s">
        <v>42</v>
      </c>
      <c r="P1206" s="138">
        <f>O1206*H1206</f>
        <v>0</v>
      </c>
      <c r="Q1206" s="138">
        <v>0</v>
      </c>
      <c r="R1206" s="138">
        <f>Q1206*H1206</f>
        <v>0</v>
      </c>
      <c r="S1206" s="138">
        <v>0</v>
      </c>
      <c r="T1206" s="139">
        <f>S1206*H1206</f>
        <v>0</v>
      </c>
      <c r="AR1206" s="140" t="s">
        <v>317</v>
      </c>
      <c r="AT1206" s="140" t="s">
        <v>218</v>
      </c>
      <c r="AU1206" s="140" t="s">
        <v>81</v>
      </c>
      <c r="AY1206" s="18" t="s">
        <v>216</v>
      </c>
      <c r="BE1206" s="141">
        <f>IF(N1206="základní",J1206,0)</f>
        <v>0</v>
      </c>
      <c r="BF1206" s="141">
        <f>IF(N1206="snížená",J1206,0)</f>
        <v>0</v>
      </c>
      <c r="BG1206" s="141">
        <f>IF(N1206="zákl. přenesená",J1206,0)</f>
        <v>0</v>
      </c>
      <c r="BH1206" s="141">
        <f>IF(N1206="sníž. přenesená",J1206,0)</f>
        <v>0</v>
      </c>
      <c r="BI1206" s="141">
        <f>IF(N1206="nulová",J1206,0)</f>
        <v>0</v>
      </c>
      <c r="BJ1206" s="18" t="s">
        <v>79</v>
      </c>
      <c r="BK1206" s="141">
        <f>ROUND(I1206*H1206,2)</f>
        <v>0</v>
      </c>
      <c r="BL1206" s="18" t="s">
        <v>317</v>
      </c>
      <c r="BM1206" s="140" t="s">
        <v>2314</v>
      </c>
    </row>
    <row r="1207" spans="2:65" s="1" customFormat="1" ht="37.9" customHeight="1">
      <c r="B1207" s="33"/>
      <c r="C1207" s="129" t="s">
        <v>2315</v>
      </c>
      <c r="D1207" s="129" t="s">
        <v>218</v>
      </c>
      <c r="E1207" s="130" t="s">
        <v>2316</v>
      </c>
      <c r="F1207" s="131" t="s">
        <v>2317</v>
      </c>
      <c r="G1207" s="132" t="s">
        <v>1578</v>
      </c>
      <c r="H1207" s="133">
        <v>1</v>
      </c>
      <c r="I1207" s="134"/>
      <c r="J1207" s="135">
        <f>ROUND(I1207*H1207,2)</f>
        <v>0</v>
      </c>
      <c r="K1207" s="131" t="s">
        <v>19</v>
      </c>
      <c r="L1207" s="33"/>
      <c r="M1207" s="136" t="s">
        <v>19</v>
      </c>
      <c r="N1207" s="137" t="s">
        <v>42</v>
      </c>
      <c r="P1207" s="138">
        <f>O1207*H1207</f>
        <v>0</v>
      </c>
      <c r="Q1207" s="138">
        <v>0</v>
      </c>
      <c r="R1207" s="138">
        <f>Q1207*H1207</f>
        <v>0</v>
      </c>
      <c r="S1207" s="138">
        <v>0</v>
      </c>
      <c r="T1207" s="139">
        <f>S1207*H1207</f>
        <v>0</v>
      </c>
      <c r="AR1207" s="140" t="s">
        <v>317</v>
      </c>
      <c r="AT1207" s="140" t="s">
        <v>218</v>
      </c>
      <c r="AU1207" s="140" t="s">
        <v>81</v>
      </c>
      <c r="AY1207" s="18" t="s">
        <v>216</v>
      </c>
      <c r="BE1207" s="141">
        <f>IF(N1207="základní",J1207,0)</f>
        <v>0</v>
      </c>
      <c r="BF1207" s="141">
        <f>IF(N1207="snížená",J1207,0)</f>
        <v>0</v>
      </c>
      <c r="BG1207" s="141">
        <f>IF(N1207="zákl. přenesená",J1207,0)</f>
        <v>0</v>
      </c>
      <c r="BH1207" s="141">
        <f>IF(N1207="sníž. přenesená",J1207,0)</f>
        <v>0</v>
      </c>
      <c r="BI1207" s="141">
        <f>IF(N1207="nulová",J1207,0)</f>
        <v>0</v>
      </c>
      <c r="BJ1207" s="18" t="s">
        <v>79</v>
      </c>
      <c r="BK1207" s="141">
        <f>ROUND(I1207*H1207,2)</f>
        <v>0</v>
      </c>
      <c r="BL1207" s="18" t="s">
        <v>317</v>
      </c>
      <c r="BM1207" s="140" t="s">
        <v>2318</v>
      </c>
    </row>
    <row r="1208" spans="2:65" s="1" customFormat="1" ht="33" customHeight="1">
      <c r="B1208" s="33"/>
      <c r="C1208" s="129" t="s">
        <v>2319</v>
      </c>
      <c r="D1208" s="129" t="s">
        <v>218</v>
      </c>
      <c r="E1208" s="130" t="s">
        <v>2320</v>
      </c>
      <c r="F1208" s="131" t="s">
        <v>2321</v>
      </c>
      <c r="G1208" s="132" t="s">
        <v>1307</v>
      </c>
      <c r="H1208" s="184"/>
      <c r="I1208" s="134"/>
      <c r="J1208" s="135">
        <f>ROUND(I1208*H1208,2)</f>
        <v>0</v>
      </c>
      <c r="K1208" s="131" t="s">
        <v>222</v>
      </c>
      <c r="L1208" s="33"/>
      <c r="M1208" s="136" t="s">
        <v>19</v>
      </c>
      <c r="N1208" s="137" t="s">
        <v>42</v>
      </c>
      <c r="P1208" s="138">
        <f>O1208*H1208</f>
        <v>0</v>
      </c>
      <c r="Q1208" s="138">
        <v>0</v>
      </c>
      <c r="R1208" s="138">
        <f>Q1208*H1208</f>
        <v>0</v>
      </c>
      <c r="S1208" s="138">
        <v>0</v>
      </c>
      <c r="T1208" s="139">
        <f>S1208*H1208</f>
        <v>0</v>
      </c>
      <c r="AR1208" s="140" t="s">
        <v>317</v>
      </c>
      <c r="AT1208" s="140" t="s">
        <v>218</v>
      </c>
      <c r="AU1208" s="140" t="s">
        <v>81</v>
      </c>
      <c r="AY1208" s="18" t="s">
        <v>216</v>
      </c>
      <c r="BE1208" s="141">
        <f>IF(N1208="základní",J1208,0)</f>
        <v>0</v>
      </c>
      <c r="BF1208" s="141">
        <f>IF(N1208="snížená",J1208,0)</f>
        <v>0</v>
      </c>
      <c r="BG1208" s="141">
        <f>IF(N1208="zákl. přenesená",J1208,0)</f>
        <v>0</v>
      </c>
      <c r="BH1208" s="141">
        <f>IF(N1208="sníž. přenesená",J1208,0)</f>
        <v>0</v>
      </c>
      <c r="BI1208" s="141">
        <f>IF(N1208="nulová",J1208,0)</f>
        <v>0</v>
      </c>
      <c r="BJ1208" s="18" t="s">
        <v>79</v>
      </c>
      <c r="BK1208" s="141">
        <f>ROUND(I1208*H1208,2)</f>
        <v>0</v>
      </c>
      <c r="BL1208" s="18" t="s">
        <v>317</v>
      </c>
      <c r="BM1208" s="140" t="s">
        <v>2322</v>
      </c>
    </row>
    <row r="1209" spans="2:65" s="1" customFormat="1" ht="11.25">
      <c r="B1209" s="33"/>
      <c r="D1209" s="142" t="s">
        <v>225</v>
      </c>
      <c r="F1209" s="143" t="s">
        <v>2323</v>
      </c>
      <c r="I1209" s="144"/>
      <c r="L1209" s="33"/>
      <c r="M1209" s="145"/>
      <c r="T1209" s="54"/>
      <c r="AT1209" s="18" t="s">
        <v>225</v>
      </c>
      <c r="AU1209" s="18" t="s">
        <v>81</v>
      </c>
    </row>
    <row r="1210" spans="2:65" s="11" customFormat="1" ht="25.9" customHeight="1">
      <c r="B1210" s="117"/>
      <c r="D1210" s="118" t="s">
        <v>70</v>
      </c>
      <c r="E1210" s="119" t="s">
        <v>341</v>
      </c>
      <c r="F1210" s="119" t="s">
        <v>2324</v>
      </c>
      <c r="I1210" s="120"/>
      <c r="J1210" s="121">
        <f>BK1210</f>
        <v>0</v>
      </c>
      <c r="L1210" s="117"/>
      <c r="M1210" s="122"/>
      <c r="P1210" s="123">
        <f>P1211</f>
        <v>0</v>
      </c>
      <c r="R1210" s="123">
        <f>R1211</f>
        <v>0</v>
      </c>
      <c r="T1210" s="124">
        <f>T1211</f>
        <v>0</v>
      </c>
      <c r="AR1210" s="118" t="s">
        <v>233</v>
      </c>
      <c r="AT1210" s="125" t="s">
        <v>70</v>
      </c>
      <c r="AU1210" s="125" t="s">
        <v>71</v>
      </c>
      <c r="AY1210" s="118" t="s">
        <v>216</v>
      </c>
      <c r="BK1210" s="126">
        <f>BK1211</f>
        <v>0</v>
      </c>
    </row>
    <row r="1211" spans="2:65" s="11" customFormat="1" ht="22.9" customHeight="1">
      <c r="B1211" s="117"/>
      <c r="D1211" s="118" t="s">
        <v>70</v>
      </c>
      <c r="E1211" s="127" t="s">
        <v>2325</v>
      </c>
      <c r="F1211" s="127" t="s">
        <v>2326</v>
      </c>
      <c r="I1211" s="120"/>
      <c r="J1211" s="128">
        <f>BK1211</f>
        <v>0</v>
      </c>
      <c r="L1211" s="117"/>
      <c r="M1211" s="122"/>
      <c r="P1211" s="123">
        <f>P1212</f>
        <v>0</v>
      </c>
      <c r="R1211" s="123">
        <f>R1212</f>
        <v>0</v>
      </c>
      <c r="T1211" s="124">
        <f>T1212</f>
        <v>0</v>
      </c>
      <c r="AR1211" s="118" t="s">
        <v>233</v>
      </c>
      <c r="AT1211" s="125" t="s">
        <v>70</v>
      </c>
      <c r="AU1211" s="125" t="s">
        <v>79</v>
      </c>
      <c r="AY1211" s="118" t="s">
        <v>216</v>
      </c>
      <c r="BK1211" s="126">
        <f>BK1212</f>
        <v>0</v>
      </c>
    </row>
    <row r="1212" spans="2:65" s="1" customFormat="1" ht="37.9" customHeight="1">
      <c r="B1212" s="33"/>
      <c r="C1212" s="129" t="s">
        <v>2327</v>
      </c>
      <c r="D1212" s="129" t="s">
        <v>218</v>
      </c>
      <c r="E1212" s="130" t="s">
        <v>2328</v>
      </c>
      <c r="F1212" s="131" t="s">
        <v>2329</v>
      </c>
      <c r="G1212" s="132" t="s">
        <v>447</v>
      </c>
      <c r="H1212" s="133">
        <v>1</v>
      </c>
      <c r="I1212" s="134"/>
      <c r="J1212" s="135">
        <f>ROUND(I1212*H1212,2)</f>
        <v>0</v>
      </c>
      <c r="K1212" s="131" t="s">
        <v>19</v>
      </c>
      <c r="L1212" s="33"/>
      <c r="M1212" s="136" t="s">
        <v>19</v>
      </c>
      <c r="N1212" s="137" t="s">
        <v>42</v>
      </c>
      <c r="P1212" s="138">
        <f>O1212*H1212</f>
        <v>0</v>
      </c>
      <c r="Q1212" s="138">
        <v>0</v>
      </c>
      <c r="R1212" s="138">
        <f>Q1212*H1212</f>
        <v>0</v>
      </c>
      <c r="S1212" s="138">
        <v>0</v>
      </c>
      <c r="T1212" s="139">
        <f>S1212*H1212</f>
        <v>0</v>
      </c>
      <c r="AR1212" s="140" t="s">
        <v>603</v>
      </c>
      <c r="AT1212" s="140" t="s">
        <v>218</v>
      </c>
      <c r="AU1212" s="140" t="s">
        <v>81</v>
      </c>
      <c r="AY1212" s="18" t="s">
        <v>216</v>
      </c>
      <c r="BE1212" s="141">
        <f>IF(N1212="základní",J1212,0)</f>
        <v>0</v>
      </c>
      <c r="BF1212" s="141">
        <f>IF(N1212="snížená",J1212,0)</f>
        <v>0</v>
      </c>
      <c r="BG1212" s="141">
        <f>IF(N1212="zákl. přenesená",J1212,0)</f>
        <v>0</v>
      </c>
      <c r="BH1212" s="141">
        <f>IF(N1212="sníž. přenesená",J1212,0)</f>
        <v>0</v>
      </c>
      <c r="BI1212" s="141">
        <f>IF(N1212="nulová",J1212,0)</f>
        <v>0</v>
      </c>
      <c r="BJ1212" s="18" t="s">
        <v>79</v>
      </c>
      <c r="BK1212" s="141">
        <f>ROUND(I1212*H1212,2)</f>
        <v>0</v>
      </c>
      <c r="BL1212" s="18" t="s">
        <v>603</v>
      </c>
      <c r="BM1212" s="140" t="s">
        <v>2330</v>
      </c>
    </row>
    <row r="1213" spans="2:65" s="11" customFormat="1" ht="25.9" customHeight="1">
      <c r="B1213" s="117"/>
      <c r="D1213" s="118" t="s">
        <v>70</v>
      </c>
      <c r="E1213" s="119" t="s">
        <v>2331</v>
      </c>
      <c r="F1213" s="119" t="s">
        <v>2332</v>
      </c>
      <c r="I1213" s="120"/>
      <c r="J1213" s="121">
        <f>BK1213</f>
        <v>0</v>
      </c>
      <c r="L1213" s="117"/>
      <c r="M1213" s="122"/>
      <c r="P1213" s="123">
        <f>SUM(P1214:P1218)</f>
        <v>0</v>
      </c>
      <c r="R1213" s="123">
        <f>SUM(R1214:R1218)</f>
        <v>0</v>
      </c>
      <c r="T1213" s="124">
        <f>SUM(T1214:T1218)</f>
        <v>0</v>
      </c>
      <c r="AR1213" s="118" t="s">
        <v>223</v>
      </c>
      <c r="AT1213" s="125" t="s">
        <v>70</v>
      </c>
      <c r="AU1213" s="125" t="s">
        <v>71</v>
      </c>
      <c r="AY1213" s="118" t="s">
        <v>216</v>
      </c>
      <c r="BK1213" s="126">
        <f>SUM(BK1214:BK1218)</f>
        <v>0</v>
      </c>
    </row>
    <row r="1214" spans="2:65" s="1" customFormat="1" ht="16.5" customHeight="1">
      <c r="B1214" s="33"/>
      <c r="C1214" s="129" t="s">
        <v>2333</v>
      </c>
      <c r="D1214" s="129" t="s">
        <v>218</v>
      </c>
      <c r="E1214" s="130" t="s">
        <v>2334</v>
      </c>
      <c r="F1214" s="131" t="s">
        <v>2335</v>
      </c>
      <c r="G1214" s="132" t="s">
        <v>2336</v>
      </c>
      <c r="H1214" s="133">
        <v>200</v>
      </c>
      <c r="I1214" s="134"/>
      <c r="J1214" s="135">
        <f>ROUND(I1214*H1214,2)</f>
        <v>0</v>
      </c>
      <c r="K1214" s="131" t="s">
        <v>222</v>
      </c>
      <c r="L1214" s="33"/>
      <c r="M1214" s="136" t="s">
        <v>19</v>
      </c>
      <c r="N1214" s="137" t="s">
        <v>42</v>
      </c>
      <c r="P1214" s="138">
        <f>O1214*H1214</f>
        <v>0</v>
      </c>
      <c r="Q1214" s="138">
        <v>0</v>
      </c>
      <c r="R1214" s="138">
        <f>Q1214*H1214</f>
        <v>0</v>
      </c>
      <c r="S1214" s="138">
        <v>0</v>
      </c>
      <c r="T1214" s="139">
        <f>S1214*H1214</f>
        <v>0</v>
      </c>
      <c r="AR1214" s="140" t="s">
        <v>2337</v>
      </c>
      <c r="AT1214" s="140" t="s">
        <v>218</v>
      </c>
      <c r="AU1214" s="140" t="s">
        <v>79</v>
      </c>
      <c r="AY1214" s="18" t="s">
        <v>216</v>
      </c>
      <c r="BE1214" s="141">
        <f>IF(N1214="základní",J1214,0)</f>
        <v>0</v>
      </c>
      <c r="BF1214" s="141">
        <f>IF(N1214="snížená",J1214,0)</f>
        <v>0</v>
      </c>
      <c r="BG1214" s="141">
        <f>IF(N1214="zákl. přenesená",J1214,0)</f>
        <v>0</v>
      </c>
      <c r="BH1214" s="141">
        <f>IF(N1214="sníž. přenesená",J1214,0)</f>
        <v>0</v>
      </c>
      <c r="BI1214" s="141">
        <f>IF(N1214="nulová",J1214,0)</f>
        <v>0</v>
      </c>
      <c r="BJ1214" s="18" t="s">
        <v>79</v>
      </c>
      <c r="BK1214" s="141">
        <f>ROUND(I1214*H1214,2)</f>
        <v>0</v>
      </c>
      <c r="BL1214" s="18" t="s">
        <v>2337</v>
      </c>
      <c r="BM1214" s="140" t="s">
        <v>2338</v>
      </c>
    </row>
    <row r="1215" spans="2:65" s="1" customFormat="1" ht="11.25">
      <c r="B1215" s="33"/>
      <c r="D1215" s="142" t="s">
        <v>225</v>
      </c>
      <c r="F1215" s="143" t="s">
        <v>2339</v>
      </c>
      <c r="I1215" s="144"/>
      <c r="L1215" s="33"/>
      <c r="M1215" s="145"/>
      <c r="T1215" s="54"/>
      <c r="AT1215" s="18" t="s">
        <v>225</v>
      </c>
      <c r="AU1215" s="18" t="s">
        <v>79</v>
      </c>
    </row>
    <row r="1216" spans="2:65" s="12" customFormat="1" ht="11.25">
      <c r="B1216" s="146"/>
      <c r="D1216" s="147" t="s">
        <v>227</v>
      </c>
      <c r="E1216" s="148" t="s">
        <v>19</v>
      </c>
      <c r="F1216" s="149" t="s">
        <v>2340</v>
      </c>
      <c r="H1216" s="150">
        <v>200</v>
      </c>
      <c r="I1216" s="151"/>
      <c r="L1216" s="146"/>
      <c r="M1216" s="152"/>
      <c r="T1216" s="153"/>
      <c r="AT1216" s="148" t="s">
        <v>227</v>
      </c>
      <c r="AU1216" s="148" t="s">
        <v>79</v>
      </c>
      <c r="AV1216" s="12" t="s">
        <v>81</v>
      </c>
      <c r="AW1216" s="12" t="s">
        <v>32</v>
      </c>
      <c r="AX1216" s="12" t="s">
        <v>79</v>
      </c>
      <c r="AY1216" s="148" t="s">
        <v>216</v>
      </c>
    </row>
    <row r="1217" spans="2:65" s="1" customFormat="1" ht="24.2" customHeight="1">
      <c r="B1217" s="33"/>
      <c r="C1217" s="129" t="s">
        <v>2341</v>
      </c>
      <c r="D1217" s="129" t="s">
        <v>218</v>
      </c>
      <c r="E1217" s="130" t="s">
        <v>2342</v>
      </c>
      <c r="F1217" s="131" t="s">
        <v>2343</v>
      </c>
      <c r="G1217" s="132" t="s">
        <v>2336</v>
      </c>
      <c r="H1217" s="133">
        <v>100</v>
      </c>
      <c r="I1217" s="134"/>
      <c r="J1217" s="135">
        <f>ROUND(I1217*H1217,2)</f>
        <v>0</v>
      </c>
      <c r="K1217" s="131" t="s">
        <v>222</v>
      </c>
      <c r="L1217" s="33"/>
      <c r="M1217" s="136" t="s">
        <v>19</v>
      </c>
      <c r="N1217" s="137" t="s">
        <v>42</v>
      </c>
      <c r="P1217" s="138">
        <f>O1217*H1217</f>
        <v>0</v>
      </c>
      <c r="Q1217" s="138">
        <v>0</v>
      </c>
      <c r="R1217" s="138">
        <f>Q1217*H1217</f>
        <v>0</v>
      </c>
      <c r="S1217" s="138">
        <v>0</v>
      </c>
      <c r="T1217" s="139">
        <f>S1217*H1217</f>
        <v>0</v>
      </c>
      <c r="AR1217" s="140" t="s">
        <v>2337</v>
      </c>
      <c r="AT1217" s="140" t="s">
        <v>218</v>
      </c>
      <c r="AU1217" s="140" t="s">
        <v>79</v>
      </c>
      <c r="AY1217" s="18" t="s">
        <v>216</v>
      </c>
      <c r="BE1217" s="141">
        <f>IF(N1217="základní",J1217,0)</f>
        <v>0</v>
      </c>
      <c r="BF1217" s="141">
        <f>IF(N1217="snížená",J1217,0)</f>
        <v>0</v>
      </c>
      <c r="BG1217" s="141">
        <f>IF(N1217="zákl. přenesená",J1217,0)</f>
        <v>0</v>
      </c>
      <c r="BH1217" s="141">
        <f>IF(N1217="sníž. přenesená",J1217,0)</f>
        <v>0</v>
      </c>
      <c r="BI1217" s="141">
        <f>IF(N1217="nulová",J1217,0)</f>
        <v>0</v>
      </c>
      <c r="BJ1217" s="18" t="s">
        <v>79</v>
      </c>
      <c r="BK1217" s="141">
        <f>ROUND(I1217*H1217,2)</f>
        <v>0</v>
      </c>
      <c r="BL1217" s="18" t="s">
        <v>2337</v>
      </c>
      <c r="BM1217" s="140" t="s">
        <v>2344</v>
      </c>
    </row>
    <row r="1218" spans="2:65" s="1" customFormat="1" ht="11.25">
      <c r="B1218" s="33"/>
      <c r="D1218" s="142" t="s">
        <v>225</v>
      </c>
      <c r="F1218" s="143" t="s">
        <v>2345</v>
      </c>
      <c r="I1218" s="144"/>
      <c r="L1218" s="33"/>
      <c r="M1218" s="185"/>
      <c r="N1218" s="186"/>
      <c r="O1218" s="186"/>
      <c r="P1218" s="186"/>
      <c r="Q1218" s="186"/>
      <c r="R1218" s="186"/>
      <c r="S1218" s="186"/>
      <c r="T1218" s="187"/>
      <c r="AT1218" s="18" t="s">
        <v>225</v>
      </c>
      <c r="AU1218" s="18" t="s">
        <v>79</v>
      </c>
    </row>
    <row r="1219" spans="2:65" s="1" customFormat="1" ht="6.95" customHeight="1">
      <c r="B1219" s="42"/>
      <c r="C1219" s="43"/>
      <c r="D1219" s="43"/>
      <c r="E1219" s="43"/>
      <c r="F1219" s="43"/>
      <c r="G1219" s="43"/>
      <c r="H1219" s="43"/>
      <c r="I1219" s="43"/>
      <c r="J1219" s="43"/>
      <c r="K1219" s="43"/>
      <c r="L1219" s="33"/>
    </row>
  </sheetData>
  <sheetProtection algorithmName="SHA-512" hashValue="Qe+HzfXQDlTAqLjpEAjRbs4GcI9ZHCY29bX8y9AdgLXkXsd6e7MAXVpadnm2O43OBh7daUWK1ObJb9rhocXb7g==" saltValue="URSTXsR3Dxpxl8Pkh0kkSm4GIDJLITNdOJgZ5NtadTJeXcY6x6CQ6ji5JZVlEZFEPkH/FzwCuPsONiS+rCDIQA==" spinCount="100000" sheet="1" objects="1" scenarios="1" formatColumns="0" formatRows="0" autoFilter="0"/>
  <autoFilter ref="C109:K1218" xr:uid="{00000000-0009-0000-0000-000001000000}"/>
  <mergeCells count="9">
    <mergeCell ref="E50:H50"/>
    <mergeCell ref="E100:H100"/>
    <mergeCell ref="E102:H102"/>
    <mergeCell ref="L2:V2"/>
    <mergeCell ref="E7:H7"/>
    <mergeCell ref="E9:H9"/>
    <mergeCell ref="E18:H18"/>
    <mergeCell ref="E27:H27"/>
    <mergeCell ref="E48:H48"/>
  </mergeCells>
  <hyperlinks>
    <hyperlink ref="F114" r:id="rId1" xr:uid="{00000000-0004-0000-0100-000000000000}"/>
    <hyperlink ref="F117" r:id="rId2" xr:uid="{00000000-0004-0000-0100-000001000000}"/>
    <hyperlink ref="F119" r:id="rId3" xr:uid="{00000000-0004-0000-0100-000002000000}"/>
    <hyperlink ref="F128" r:id="rId4" xr:uid="{00000000-0004-0000-0100-000003000000}"/>
    <hyperlink ref="F131" r:id="rId5" xr:uid="{00000000-0004-0000-0100-000004000000}"/>
    <hyperlink ref="F136" r:id="rId6" xr:uid="{00000000-0004-0000-0100-000005000000}"/>
    <hyperlink ref="F139" r:id="rId7" xr:uid="{00000000-0004-0000-0100-000006000000}"/>
    <hyperlink ref="F141" r:id="rId8" xr:uid="{00000000-0004-0000-0100-000007000000}"/>
    <hyperlink ref="F143" r:id="rId9" xr:uid="{00000000-0004-0000-0100-000008000000}"/>
    <hyperlink ref="F145" r:id="rId10" xr:uid="{00000000-0004-0000-0100-000009000000}"/>
    <hyperlink ref="F150" r:id="rId11" xr:uid="{00000000-0004-0000-0100-00000A000000}"/>
    <hyperlink ref="F155" r:id="rId12" xr:uid="{00000000-0004-0000-0100-00000B000000}"/>
    <hyperlink ref="F158" r:id="rId13" xr:uid="{00000000-0004-0000-0100-00000C000000}"/>
    <hyperlink ref="F163" r:id="rId14" xr:uid="{00000000-0004-0000-0100-00000D000000}"/>
    <hyperlink ref="F168" r:id="rId15" xr:uid="{00000000-0004-0000-0100-00000E000000}"/>
    <hyperlink ref="F174" r:id="rId16" xr:uid="{00000000-0004-0000-0100-00000F000000}"/>
    <hyperlink ref="F176" r:id="rId17" xr:uid="{00000000-0004-0000-0100-000010000000}"/>
    <hyperlink ref="F178" r:id="rId18" xr:uid="{00000000-0004-0000-0100-000011000000}"/>
    <hyperlink ref="F181" r:id="rId19" xr:uid="{00000000-0004-0000-0100-000012000000}"/>
    <hyperlink ref="F184" r:id="rId20" xr:uid="{00000000-0004-0000-0100-000013000000}"/>
    <hyperlink ref="F190" r:id="rId21" xr:uid="{00000000-0004-0000-0100-000014000000}"/>
    <hyperlink ref="F193" r:id="rId22" xr:uid="{00000000-0004-0000-0100-000015000000}"/>
    <hyperlink ref="F198" r:id="rId23" xr:uid="{00000000-0004-0000-0100-000016000000}"/>
    <hyperlink ref="F203" r:id="rId24" xr:uid="{00000000-0004-0000-0100-000017000000}"/>
    <hyperlink ref="F205" r:id="rId25" xr:uid="{00000000-0004-0000-0100-000018000000}"/>
    <hyperlink ref="F208" r:id="rId26" xr:uid="{00000000-0004-0000-0100-000019000000}"/>
    <hyperlink ref="F212" r:id="rId27" xr:uid="{00000000-0004-0000-0100-00001A000000}"/>
    <hyperlink ref="F214" r:id="rId28" xr:uid="{00000000-0004-0000-0100-00001B000000}"/>
    <hyperlink ref="F220" r:id="rId29" xr:uid="{00000000-0004-0000-0100-00001C000000}"/>
    <hyperlink ref="F227" r:id="rId30" xr:uid="{00000000-0004-0000-0100-00001D000000}"/>
    <hyperlink ref="F230" r:id="rId31" xr:uid="{00000000-0004-0000-0100-00001E000000}"/>
    <hyperlink ref="F236" r:id="rId32" xr:uid="{00000000-0004-0000-0100-00001F000000}"/>
    <hyperlink ref="F239" r:id="rId33" xr:uid="{00000000-0004-0000-0100-000020000000}"/>
    <hyperlink ref="F241" r:id="rId34" xr:uid="{00000000-0004-0000-0100-000021000000}"/>
    <hyperlink ref="F244" r:id="rId35" xr:uid="{00000000-0004-0000-0100-000022000000}"/>
    <hyperlink ref="F246" r:id="rId36" xr:uid="{00000000-0004-0000-0100-000023000000}"/>
    <hyperlink ref="F249" r:id="rId37" xr:uid="{00000000-0004-0000-0100-000024000000}"/>
    <hyperlink ref="F251" r:id="rId38" xr:uid="{00000000-0004-0000-0100-000025000000}"/>
    <hyperlink ref="F260" r:id="rId39" xr:uid="{00000000-0004-0000-0100-000026000000}"/>
    <hyperlink ref="F263" r:id="rId40" xr:uid="{00000000-0004-0000-0100-000027000000}"/>
    <hyperlink ref="F266" r:id="rId41" xr:uid="{00000000-0004-0000-0100-000028000000}"/>
    <hyperlink ref="F269" r:id="rId42" xr:uid="{00000000-0004-0000-0100-000029000000}"/>
    <hyperlink ref="F272" r:id="rId43" xr:uid="{00000000-0004-0000-0100-00002A000000}"/>
    <hyperlink ref="F275" r:id="rId44" xr:uid="{00000000-0004-0000-0100-00002B000000}"/>
    <hyperlink ref="F278" r:id="rId45" xr:uid="{00000000-0004-0000-0100-00002C000000}"/>
    <hyperlink ref="F281" r:id="rId46" xr:uid="{00000000-0004-0000-0100-00002D000000}"/>
    <hyperlink ref="F284" r:id="rId47" xr:uid="{00000000-0004-0000-0100-00002E000000}"/>
    <hyperlink ref="F288" r:id="rId48" xr:uid="{00000000-0004-0000-0100-00002F000000}"/>
    <hyperlink ref="F291" r:id="rId49" xr:uid="{00000000-0004-0000-0100-000030000000}"/>
    <hyperlink ref="F296" r:id="rId50" xr:uid="{00000000-0004-0000-0100-000031000000}"/>
    <hyperlink ref="F299" r:id="rId51" xr:uid="{00000000-0004-0000-0100-000032000000}"/>
    <hyperlink ref="F302" r:id="rId52" xr:uid="{00000000-0004-0000-0100-000033000000}"/>
    <hyperlink ref="F308" r:id="rId53" xr:uid="{00000000-0004-0000-0100-000034000000}"/>
    <hyperlink ref="F311" r:id="rId54" xr:uid="{00000000-0004-0000-0100-000035000000}"/>
    <hyperlink ref="F316" r:id="rId55" xr:uid="{00000000-0004-0000-0100-000036000000}"/>
    <hyperlink ref="F319" r:id="rId56" xr:uid="{00000000-0004-0000-0100-000037000000}"/>
    <hyperlink ref="F324" r:id="rId57" xr:uid="{00000000-0004-0000-0100-000038000000}"/>
    <hyperlink ref="F328" r:id="rId58" xr:uid="{00000000-0004-0000-0100-000039000000}"/>
    <hyperlink ref="F330" r:id="rId59" xr:uid="{00000000-0004-0000-0100-00003A000000}"/>
    <hyperlink ref="F332" r:id="rId60" xr:uid="{00000000-0004-0000-0100-00003B000000}"/>
    <hyperlink ref="F335" r:id="rId61" xr:uid="{00000000-0004-0000-0100-00003C000000}"/>
    <hyperlink ref="F338" r:id="rId62" xr:uid="{00000000-0004-0000-0100-00003D000000}"/>
    <hyperlink ref="F342" r:id="rId63" xr:uid="{00000000-0004-0000-0100-00003E000000}"/>
    <hyperlink ref="F347" r:id="rId64" xr:uid="{00000000-0004-0000-0100-00003F000000}"/>
    <hyperlink ref="F352" r:id="rId65" xr:uid="{00000000-0004-0000-0100-000040000000}"/>
    <hyperlink ref="F354" r:id="rId66" xr:uid="{00000000-0004-0000-0100-000041000000}"/>
    <hyperlink ref="F357" r:id="rId67" xr:uid="{00000000-0004-0000-0100-000042000000}"/>
    <hyperlink ref="F361" r:id="rId68" xr:uid="{00000000-0004-0000-0100-000043000000}"/>
    <hyperlink ref="F364" r:id="rId69" xr:uid="{00000000-0004-0000-0100-000044000000}"/>
    <hyperlink ref="F367" r:id="rId70" xr:uid="{00000000-0004-0000-0100-000045000000}"/>
    <hyperlink ref="F371" r:id="rId71" xr:uid="{00000000-0004-0000-0100-000046000000}"/>
    <hyperlink ref="F374" r:id="rId72" xr:uid="{00000000-0004-0000-0100-000047000000}"/>
    <hyperlink ref="F379" r:id="rId73" xr:uid="{00000000-0004-0000-0100-000048000000}"/>
    <hyperlink ref="F386" r:id="rId74" xr:uid="{00000000-0004-0000-0100-000049000000}"/>
    <hyperlink ref="F391" r:id="rId75" xr:uid="{00000000-0004-0000-0100-00004A000000}"/>
    <hyperlink ref="F397" r:id="rId76" xr:uid="{00000000-0004-0000-0100-00004B000000}"/>
    <hyperlink ref="F402" r:id="rId77" xr:uid="{00000000-0004-0000-0100-00004C000000}"/>
    <hyperlink ref="F409" r:id="rId78" xr:uid="{00000000-0004-0000-0100-00004D000000}"/>
    <hyperlink ref="F416" r:id="rId79" xr:uid="{00000000-0004-0000-0100-00004E000000}"/>
    <hyperlink ref="F423" r:id="rId80" xr:uid="{00000000-0004-0000-0100-00004F000000}"/>
    <hyperlink ref="F426" r:id="rId81" xr:uid="{00000000-0004-0000-0100-000050000000}"/>
    <hyperlink ref="F429" r:id="rId82" xr:uid="{00000000-0004-0000-0100-000051000000}"/>
    <hyperlink ref="F433" r:id="rId83" xr:uid="{00000000-0004-0000-0100-000052000000}"/>
    <hyperlink ref="F435" r:id="rId84" xr:uid="{00000000-0004-0000-0100-000053000000}"/>
    <hyperlink ref="F440" r:id="rId85" xr:uid="{00000000-0004-0000-0100-000054000000}"/>
    <hyperlink ref="F450" r:id="rId86" xr:uid="{00000000-0004-0000-0100-000055000000}"/>
    <hyperlink ref="F453" r:id="rId87" xr:uid="{00000000-0004-0000-0100-000056000000}"/>
    <hyperlink ref="F456" r:id="rId88" xr:uid="{00000000-0004-0000-0100-000057000000}"/>
    <hyperlink ref="F459" r:id="rId89" xr:uid="{00000000-0004-0000-0100-000058000000}"/>
    <hyperlink ref="F462" r:id="rId90" xr:uid="{00000000-0004-0000-0100-000059000000}"/>
    <hyperlink ref="F465" r:id="rId91" xr:uid="{00000000-0004-0000-0100-00005A000000}"/>
    <hyperlink ref="F468" r:id="rId92" xr:uid="{00000000-0004-0000-0100-00005B000000}"/>
    <hyperlink ref="F473" r:id="rId93" xr:uid="{00000000-0004-0000-0100-00005C000000}"/>
    <hyperlink ref="F478" r:id="rId94" xr:uid="{00000000-0004-0000-0100-00005D000000}"/>
    <hyperlink ref="F482" r:id="rId95" xr:uid="{00000000-0004-0000-0100-00005E000000}"/>
    <hyperlink ref="F485" r:id="rId96" xr:uid="{00000000-0004-0000-0100-00005F000000}"/>
    <hyperlink ref="F488" r:id="rId97" xr:uid="{00000000-0004-0000-0100-000060000000}"/>
    <hyperlink ref="F491" r:id="rId98" xr:uid="{00000000-0004-0000-0100-000061000000}"/>
    <hyperlink ref="F494" r:id="rId99" xr:uid="{00000000-0004-0000-0100-000062000000}"/>
    <hyperlink ref="F500" r:id="rId100" xr:uid="{00000000-0004-0000-0100-000063000000}"/>
    <hyperlink ref="F503" r:id="rId101" xr:uid="{00000000-0004-0000-0100-000064000000}"/>
    <hyperlink ref="F509" r:id="rId102" xr:uid="{00000000-0004-0000-0100-000065000000}"/>
    <hyperlink ref="F514" r:id="rId103" xr:uid="{00000000-0004-0000-0100-000066000000}"/>
    <hyperlink ref="F517" r:id="rId104" xr:uid="{00000000-0004-0000-0100-000067000000}"/>
    <hyperlink ref="F519" r:id="rId105" xr:uid="{00000000-0004-0000-0100-000068000000}"/>
    <hyperlink ref="F521" r:id="rId106" xr:uid="{00000000-0004-0000-0100-000069000000}"/>
    <hyperlink ref="F524" r:id="rId107" xr:uid="{00000000-0004-0000-0100-00006A000000}"/>
    <hyperlink ref="F526" r:id="rId108" xr:uid="{00000000-0004-0000-0100-00006B000000}"/>
    <hyperlink ref="F529" r:id="rId109" xr:uid="{00000000-0004-0000-0100-00006C000000}"/>
    <hyperlink ref="F532" r:id="rId110" xr:uid="{00000000-0004-0000-0100-00006D000000}"/>
    <hyperlink ref="F540" r:id="rId111" xr:uid="{00000000-0004-0000-0100-00006E000000}"/>
    <hyperlink ref="F547" r:id="rId112" xr:uid="{00000000-0004-0000-0100-00006F000000}"/>
    <hyperlink ref="F551" r:id="rId113" xr:uid="{00000000-0004-0000-0100-000070000000}"/>
    <hyperlink ref="F554" r:id="rId114" xr:uid="{00000000-0004-0000-0100-000071000000}"/>
    <hyperlink ref="F557" r:id="rId115" xr:uid="{00000000-0004-0000-0100-000072000000}"/>
    <hyperlink ref="F562" r:id="rId116" xr:uid="{00000000-0004-0000-0100-000073000000}"/>
    <hyperlink ref="F565" r:id="rId117" xr:uid="{00000000-0004-0000-0100-000074000000}"/>
    <hyperlink ref="F567" r:id="rId118" xr:uid="{00000000-0004-0000-0100-000075000000}"/>
    <hyperlink ref="F570" r:id="rId119" xr:uid="{00000000-0004-0000-0100-000076000000}"/>
    <hyperlink ref="F573" r:id="rId120" xr:uid="{00000000-0004-0000-0100-000077000000}"/>
    <hyperlink ref="F576" r:id="rId121" xr:uid="{00000000-0004-0000-0100-000078000000}"/>
    <hyperlink ref="F585" r:id="rId122" xr:uid="{00000000-0004-0000-0100-000079000000}"/>
    <hyperlink ref="F588" r:id="rId123" xr:uid="{00000000-0004-0000-0100-00007A000000}"/>
    <hyperlink ref="F591" r:id="rId124" xr:uid="{00000000-0004-0000-0100-00007B000000}"/>
    <hyperlink ref="F594" r:id="rId125" xr:uid="{00000000-0004-0000-0100-00007C000000}"/>
    <hyperlink ref="F597" r:id="rId126" xr:uid="{00000000-0004-0000-0100-00007D000000}"/>
    <hyperlink ref="F600" r:id="rId127" xr:uid="{00000000-0004-0000-0100-00007E000000}"/>
    <hyperlink ref="F606" r:id="rId128" xr:uid="{00000000-0004-0000-0100-00007F000000}"/>
    <hyperlink ref="F619" r:id="rId129" xr:uid="{00000000-0004-0000-0100-000080000000}"/>
    <hyperlink ref="F622" r:id="rId130" xr:uid="{00000000-0004-0000-0100-000081000000}"/>
    <hyperlink ref="F629" r:id="rId131" xr:uid="{00000000-0004-0000-0100-000082000000}"/>
    <hyperlink ref="F632" r:id="rId132" xr:uid="{00000000-0004-0000-0100-000083000000}"/>
    <hyperlink ref="F635" r:id="rId133" xr:uid="{00000000-0004-0000-0100-000084000000}"/>
    <hyperlink ref="F641" r:id="rId134" xr:uid="{00000000-0004-0000-0100-000085000000}"/>
    <hyperlink ref="F647" r:id="rId135" xr:uid="{00000000-0004-0000-0100-000086000000}"/>
    <hyperlink ref="F650" r:id="rId136" xr:uid="{00000000-0004-0000-0100-000087000000}"/>
    <hyperlink ref="F661" r:id="rId137" xr:uid="{00000000-0004-0000-0100-000088000000}"/>
    <hyperlink ref="F663" r:id="rId138" xr:uid="{00000000-0004-0000-0100-000089000000}"/>
    <hyperlink ref="F665" r:id="rId139" xr:uid="{00000000-0004-0000-0100-00008A000000}"/>
    <hyperlink ref="F668" r:id="rId140" xr:uid="{00000000-0004-0000-0100-00008B000000}"/>
    <hyperlink ref="F671" r:id="rId141" xr:uid="{00000000-0004-0000-0100-00008C000000}"/>
    <hyperlink ref="F675" r:id="rId142" xr:uid="{00000000-0004-0000-0100-00008D000000}"/>
    <hyperlink ref="F680" r:id="rId143" xr:uid="{00000000-0004-0000-0100-00008E000000}"/>
    <hyperlink ref="F685" r:id="rId144" xr:uid="{00000000-0004-0000-0100-00008F000000}"/>
    <hyperlink ref="F696" r:id="rId145" xr:uid="{00000000-0004-0000-0100-000090000000}"/>
    <hyperlink ref="F707" r:id="rId146" xr:uid="{00000000-0004-0000-0100-000091000000}"/>
    <hyperlink ref="F710" r:id="rId147" xr:uid="{00000000-0004-0000-0100-000092000000}"/>
    <hyperlink ref="F720" r:id="rId148" xr:uid="{00000000-0004-0000-0100-000093000000}"/>
    <hyperlink ref="F725" r:id="rId149" xr:uid="{00000000-0004-0000-0100-000094000000}"/>
    <hyperlink ref="F728" r:id="rId150" xr:uid="{00000000-0004-0000-0100-000095000000}"/>
    <hyperlink ref="F731" r:id="rId151" xr:uid="{00000000-0004-0000-0100-000096000000}"/>
    <hyperlink ref="F736" r:id="rId152" xr:uid="{00000000-0004-0000-0100-000097000000}"/>
    <hyperlink ref="F739" r:id="rId153" xr:uid="{00000000-0004-0000-0100-000098000000}"/>
    <hyperlink ref="F742" r:id="rId154" xr:uid="{00000000-0004-0000-0100-000099000000}"/>
    <hyperlink ref="F749" r:id="rId155" xr:uid="{00000000-0004-0000-0100-00009A000000}"/>
    <hyperlink ref="F763" r:id="rId156" xr:uid="{00000000-0004-0000-0100-00009B000000}"/>
    <hyperlink ref="F766" r:id="rId157" xr:uid="{00000000-0004-0000-0100-00009C000000}"/>
    <hyperlink ref="F774" r:id="rId158" xr:uid="{00000000-0004-0000-0100-00009D000000}"/>
    <hyperlink ref="F784" r:id="rId159" xr:uid="{00000000-0004-0000-0100-00009E000000}"/>
    <hyperlink ref="F789" r:id="rId160" xr:uid="{00000000-0004-0000-0100-00009F000000}"/>
    <hyperlink ref="F792" r:id="rId161" xr:uid="{00000000-0004-0000-0100-0000A0000000}"/>
    <hyperlink ref="F794" r:id="rId162" xr:uid="{00000000-0004-0000-0100-0000A1000000}"/>
    <hyperlink ref="F797" r:id="rId163" xr:uid="{00000000-0004-0000-0100-0000A2000000}"/>
    <hyperlink ref="F802" r:id="rId164" xr:uid="{00000000-0004-0000-0100-0000A3000000}"/>
    <hyperlink ref="F805" r:id="rId165" xr:uid="{00000000-0004-0000-0100-0000A4000000}"/>
    <hyperlink ref="F816" r:id="rId166" xr:uid="{00000000-0004-0000-0100-0000A5000000}"/>
    <hyperlink ref="F819" r:id="rId167" xr:uid="{00000000-0004-0000-0100-0000A6000000}"/>
    <hyperlink ref="F824" r:id="rId168" xr:uid="{00000000-0004-0000-0100-0000A7000000}"/>
    <hyperlink ref="F828" r:id="rId169" xr:uid="{00000000-0004-0000-0100-0000A8000000}"/>
    <hyperlink ref="F833" r:id="rId170" xr:uid="{00000000-0004-0000-0100-0000A9000000}"/>
    <hyperlink ref="F838" r:id="rId171" xr:uid="{00000000-0004-0000-0100-0000AA000000}"/>
    <hyperlink ref="F890" r:id="rId172" xr:uid="{00000000-0004-0000-0100-0000AB000000}"/>
    <hyperlink ref="F896" r:id="rId173" xr:uid="{00000000-0004-0000-0100-0000AC000000}"/>
    <hyperlink ref="F899" r:id="rId174" xr:uid="{00000000-0004-0000-0100-0000AD000000}"/>
    <hyperlink ref="F904" r:id="rId175" xr:uid="{00000000-0004-0000-0100-0000AE000000}"/>
    <hyperlink ref="F913" r:id="rId176" xr:uid="{00000000-0004-0000-0100-0000AF000000}"/>
    <hyperlink ref="F916" r:id="rId177" xr:uid="{00000000-0004-0000-0100-0000B0000000}"/>
    <hyperlink ref="F919" r:id="rId178" xr:uid="{00000000-0004-0000-0100-0000B1000000}"/>
    <hyperlink ref="F922" r:id="rId179" xr:uid="{00000000-0004-0000-0100-0000B2000000}"/>
    <hyperlink ref="F936" r:id="rId180" xr:uid="{00000000-0004-0000-0100-0000B3000000}"/>
    <hyperlink ref="F939" r:id="rId181" xr:uid="{00000000-0004-0000-0100-0000B4000000}"/>
    <hyperlink ref="F942" r:id="rId182" xr:uid="{00000000-0004-0000-0100-0000B5000000}"/>
    <hyperlink ref="F950" r:id="rId183" xr:uid="{00000000-0004-0000-0100-0000B6000000}"/>
    <hyperlink ref="F952" r:id="rId184" xr:uid="{00000000-0004-0000-0100-0000B7000000}"/>
    <hyperlink ref="F955" r:id="rId185" xr:uid="{00000000-0004-0000-0100-0000B8000000}"/>
    <hyperlink ref="F957" r:id="rId186" xr:uid="{00000000-0004-0000-0100-0000B9000000}"/>
    <hyperlink ref="F965" r:id="rId187" xr:uid="{00000000-0004-0000-0100-0000BA000000}"/>
    <hyperlink ref="F967" r:id="rId188" xr:uid="{00000000-0004-0000-0100-0000BB000000}"/>
    <hyperlink ref="F969" r:id="rId189" xr:uid="{00000000-0004-0000-0100-0000BC000000}"/>
    <hyperlink ref="F974" r:id="rId190" xr:uid="{00000000-0004-0000-0100-0000BD000000}"/>
    <hyperlink ref="F977" r:id="rId191" xr:uid="{00000000-0004-0000-0100-0000BE000000}"/>
    <hyperlink ref="F981" r:id="rId192" xr:uid="{00000000-0004-0000-0100-0000BF000000}"/>
    <hyperlink ref="F988" r:id="rId193" xr:uid="{00000000-0004-0000-0100-0000C0000000}"/>
    <hyperlink ref="F990" r:id="rId194" xr:uid="{00000000-0004-0000-0100-0000C1000000}"/>
    <hyperlink ref="F998" r:id="rId195" xr:uid="{00000000-0004-0000-0100-0000C2000000}"/>
    <hyperlink ref="F1003" r:id="rId196" xr:uid="{00000000-0004-0000-0100-0000C3000000}"/>
    <hyperlink ref="F1051" r:id="rId197" xr:uid="{00000000-0004-0000-0100-0000C4000000}"/>
    <hyperlink ref="F1075" r:id="rId198" xr:uid="{00000000-0004-0000-0100-0000C5000000}"/>
    <hyperlink ref="F1077" r:id="rId199" xr:uid="{00000000-0004-0000-0100-0000C6000000}"/>
    <hyperlink ref="F1080" r:id="rId200" xr:uid="{00000000-0004-0000-0100-0000C7000000}"/>
    <hyperlink ref="F1084" r:id="rId201" xr:uid="{00000000-0004-0000-0100-0000C8000000}"/>
    <hyperlink ref="F1095" r:id="rId202" xr:uid="{00000000-0004-0000-0100-0000C9000000}"/>
    <hyperlink ref="F1100" r:id="rId203" xr:uid="{00000000-0004-0000-0100-0000CA000000}"/>
    <hyperlink ref="F1118" r:id="rId204" xr:uid="{00000000-0004-0000-0100-0000CB000000}"/>
    <hyperlink ref="F1121" r:id="rId205" xr:uid="{00000000-0004-0000-0100-0000CC000000}"/>
    <hyperlink ref="F1124" r:id="rId206" xr:uid="{00000000-0004-0000-0100-0000CD000000}"/>
    <hyperlink ref="F1127" r:id="rId207" xr:uid="{00000000-0004-0000-0100-0000CE000000}"/>
    <hyperlink ref="F1132" r:id="rId208" xr:uid="{00000000-0004-0000-0100-0000CF000000}"/>
    <hyperlink ref="F1135" r:id="rId209" xr:uid="{00000000-0004-0000-0100-0000D0000000}"/>
    <hyperlink ref="F1138" r:id="rId210" xr:uid="{00000000-0004-0000-0100-0000D1000000}"/>
    <hyperlink ref="F1141" r:id="rId211" xr:uid="{00000000-0004-0000-0100-0000D2000000}"/>
    <hyperlink ref="F1144" r:id="rId212" xr:uid="{00000000-0004-0000-0100-0000D3000000}"/>
    <hyperlink ref="F1146" r:id="rId213" xr:uid="{00000000-0004-0000-0100-0000D4000000}"/>
    <hyperlink ref="F1149" r:id="rId214" xr:uid="{00000000-0004-0000-0100-0000D5000000}"/>
    <hyperlink ref="F1160" r:id="rId215" xr:uid="{00000000-0004-0000-0100-0000D6000000}"/>
    <hyperlink ref="F1169" r:id="rId216" xr:uid="{00000000-0004-0000-0100-0000D7000000}"/>
    <hyperlink ref="F1176" r:id="rId217" xr:uid="{00000000-0004-0000-0100-0000D8000000}"/>
    <hyperlink ref="F1183" r:id="rId218" xr:uid="{00000000-0004-0000-0100-0000D9000000}"/>
    <hyperlink ref="F1186" r:id="rId219" xr:uid="{00000000-0004-0000-0100-0000DA000000}"/>
    <hyperlink ref="F1190" r:id="rId220" xr:uid="{00000000-0004-0000-0100-0000DB000000}"/>
    <hyperlink ref="F1194" r:id="rId221" xr:uid="{00000000-0004-0000-0100-0000DC000000}"/>
    <hyperlink ref="F1196" r:id="rId222" xr:uid="{00000000-0004-0000-0100-0000DD000000}"/>
    <hyperlink ref="F1209" r:id="rId223" xr:uid="{00000000-0004-0000-0100-0000DE000000}"/>
    <hyperlink ref="F1215" r:id="rId224" xr:uid="{00000000-0004-0000-0100-0000DF000000}"/>
    <hyperlink ref="F1218" r:id="rId225" xr:uid="{00000000-0004-0000-0100-0000E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84</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2346</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tr">
        <f>IF('Rekapitulace stavby'!AN16="","",'Rekapitulace stavby'!AN16)</f>
        <v/>
      </c>
      <c r="L20" s="33"/>
    </row>
    <row r="21" spans="2:12" s="1" customFormat="1" ht="18" customHeight="1">
      <c r="B21" s="33"/>
      <c r="E21" s="26" t="str">
        <f>IF('Rekapitulace stavby'!E17="","",'Rekapitulace stavby'!E17)</f>
        <v>Energy Benefit Centre a.s.</v>
      </c>
      <c r="I21" s="28" t="s">
        <v>27</v>
      </c>
      <c r="J21" s="26" t="str">
        <f>IF('Rekapitulace stavby'!AN17="","",'Rekapitulace stavby'!AN17)</f>
        <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35</v>
      </c>
      <c r="L26" s="33"/>
    </row>
    <row r="27" spans="2:12" s="7" customFormat="1" ht="23.25" customHeight="1">
      <c r="B27" s="88"/>
      <c r="E27" s="313" t="s">
        <v>2347</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ROUND(J90,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ROUND((SUM(BE90:BE194)),  2)</f>
        <v>0</v>
      </c>
      <c r="I33" s="91">
        <v>0.21</v>
      </c>
      <c r="J33" s="90">
        <f>ROUND(((SUM(BE90:BE194))*I33),  2)</f>
        <v>0</v>
      </c>
      <c r="L33" s="33"/>
    </row>
    <row r="34" spans="2:12" s="1" customFormat="1" ht="14.45" customHeight="1">
      <c r="B34" s="33"/>
      <c r="E34" s="28" t="s">
        <v>43</v>
      </c>
      <c r="F34" s="90">
        <f>ROUND((SUM(BF90:BF194)),  2)</f>
        <v>0</v>
      </c>
      <c r="I34" s="91">
        <v>0.15</v>
      </c>
      <c r="J34" s="90">
        <f>ROUND(((SUM(BF90:BF194))*I34),  2)</f>
        <v>0</v>
      </c>
      <c r="L34" s="33"/>
    </row>
    <row r="35" spans="2:12" s="1" customFormat="1" ht="14.45" hidden="1" customHeight="1">
      <c r="B35" s="33"/>
      <c r="E35" s="28" t="s">
        <v>44</v>
      </c>
      <c r="F35" s="90">
        <f>ROUND((SUM(BG90:BG194)),  2)</f>
        <v>0</v>
      </c>
      <c r="I35" s="91">
        <v>0.21</v>
      </c>
      <c r="J35" s="90">
        <f>0</f>
        <v>0</v>
      </c>
      <c r="L35" s="33"/>
    </row>
    <row r="36" spans="2:12" s="1" customFormat="1" ht="14.45" hidden="1" customHeight="1">
      <c r="B36" s="33"/>
      <c r="E36" s="28" t="s">
        <v>45</v>
      </c>
      <c r="F36" s="90">
        <f>ROUND((SUM(BH90:BH194)),  2)</f>
        <v>0</v>
      </c>
      <c r="I36" s="91">
        <v>0.15</v>
      </c>
      <c r="J36" s="90">
        <f>0</f>
        <v>0</v>
      </c>
      <c r="L36" s="33"/>
    </row>
    <row r="37" spans="2:12" s="1" customFormat="1" ht="14.45" hidden="1" customHeight="1">
      <c r="B37" s="33"/>
      <c r="E37" s="28" t="s">
        <v>46</v>
      </c>
      <c r="F37" s="90">
        <f>ROUND((SUM(BI90:BI194)),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ZT - Zdravotně technické instalace</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J90</f>
        <v>0</v>
      </c>
      <c r="L59" s="33"/>
      <c r="AU59" s="18" t="s">
        <v>169</v>
      </c>
    </row>
    <row r="60" spans="2:47" s="8" customFormat="1" ht="24.95" customHeight="1">
      <c r="B60" s="101"/>
      <c r="D60" s="102" t="s">
        <v>170</v>
      </c>
      <c r="E60" s="103"/>
      <c r="F60" s="103"/>
      <c r="G60" s="103"/>
      <c r="H60" s="103"/>
      <c r="I60" s="103"/>
      <c r="J60" s="104">
        <f>J91</f>
        <v>0</v>
      </c>
      <c r="L60" s="101"/>
    </row>
    <row r="61" spans="2:47" s="9" customFormat="1" ht="19.899999999999999" customHeight="1">
      <c r="B61" s="105"/>
      <c r="D61" s="106" t="s">
        <v>2348</v>
      </c>
      <c r="E61" s="107"/>
      <c r="F61" s="107"/>
      <c r="G61" s="107"/>
      <c r="H61" s="107"/>
      <c r="I61" s="107"/>
      <c r="J61" s="108">
        <f>J92</f>
        <v>0</v>
      </c>
      <c r="L61" s="105"/>
    </row>
    <row r="62" spans="2:47" s="8" customFormat="1" ht="24.95" customHeight="1">
      <c r="B62" s="101"/>
      <c r="D62" s="102" t="s">
        <v>180</v>
      </c>
      <c r="E62" s="103"/>
      <c r="F62" s="103"/>
      <c r="G62" s="103"/>
      <c r="H62" s="103"/>
      <c r="I62" s="103"/>
      <c r="J62" s="104">
        <f>J96</f>
        <v>0</v>
      </c>
      <c r="L62" s="101"/>
    </row>
    <row r="63" spans="2:47" s="9" customFormat="1" ht="19.899999999999999" customHeight="1">
      <c r="B63" s="105"/>
      <c r="D63" s="106" t="s">
        <v>2349</v>
      </c>
      <c r="E63" s="107"/>
      <c r="F63" s="107"/>
      <c r="G63" s="107"/>
      <c r="H63" s="107"/>
      <c r="I63" s="107"/>
      <c r="J63" s="108">
        <f>J97</f>
        <v>0</v>
      </c>
      <c r="L63" s="105"/>
    </row>
    <row r="64" spans="2:47" s="9" customFormat="1" ht="19.899999999999999" customHeight="1">
      <c r="B64" s="105"/>
      <c r="D64" s="106" t="s">
        <v>2350</v>
      </c>
      <c r="E64" s="107"/>
      <c r="F64" s="107"/>
      <c r="G64" s="107"/>
      <c r="H64" s="107"/>
      <c r="I64" s="107"/>
      <c r="J64" s="108">
        <f>J105</f>
        <v>0</v>
      </c>
      <c r="L64" s="105"/>
    </row>
    <row r="65" spans="2:12" s="9" customFormat="1" ht="19.899999999999999" customHeight="1">
      <c r="B65" s="105"/>
      <c r="D65" s="106" t="s">
        <v>2351</v>
      </c>
      <c r="E65" s="107"/>
      <c r="F65" s="107"/>
      <c r="G65" s="107"/>
      <c r="H65" s="107"/>
      <c r="I65" s="107"/>
      <c r="J65" s="108">
        <f>J109</f>
        <v>0</v>
      </c>
      <c r="L65" s="105"/>
    </row>
    <row r="66" spans="2:12" s="9" customFormat="1" ht="19.899999999999999" customHeight="1">
      <c r="B66" s="105"/>
      <c r="D66" s="106" t="s">
        <v>2352</v>
      </c>
      <c r="E66" s="107"/>
      <c r="F66" s="107"/>
      <c r="G66" s="107"/>
      <c r="H66" s="107"/>
      <c r="I66" s="107"/>
      <c r="J66" s="108">
        <f>J119</f>
        <v>0</v>
      </c>
      <c r="L66" s="105"/>
    </row>
    <row r="67" spans="2:12" s="9" customFormat="1" ht="19.899999999999999" customHeight="1">
      <c r="B67" s="105"/>
      <c r="D67" s="106" t="s">
        <v>2353</v>
      </c>
      <c r="E67" s="107"/>
      <c r="F67" s="107"/>
      <c r="G67" s="107"/>
      <c r="H67" s="107"/>
      <c r="I67" s="107"/>
      <c r="J67" s="108">
        <f>J132</f>
        <v>0</v>
      </c>
      <c r="L67" s="105"/>
    </row>
    <row r="68" spans="2:12" s="9" customFormat="1" ht="19.899999999999999" customHeight="1">
      <c r="B68" s="105"/>
      <c r="D68" s="106" t="s">
        <v>2354</v>
      </c>
      <c r="E68" s="107"/>
      <c r="F68" s="107"/>
      <c r="G68" s="107"/>
      <c r="H68" s="107"/>
      <c r="I68" s="107"/>
      <c r="J68" s="108">
        <f>J162</f>
        <v>0</v>
      </c>
      <c r="L68" s="105"/>
    </row>
    <row r="69" spans="2:12" s="9" customFormat="1" ht="19.899999999999999" customHeight="1">
      <c r="B69" s="105"/>
      <c r="D69" s="106" t="s">
        <v>2355</v>
      </c>
      <c r="E69" s="107"/>
      <c r="F69" s="107"/>
      <c r="G69" s="107"/>
      <c r="H69" s="107"/>
      <c r="I69" s="107"/>
      <c r="J69" s="108">
        <f>J170</f>
        <v>0</v>
      </c>
      <c r="L69" s="105"/>
    </row>
    <row r="70" spans="2:12" s="9" customFormat="1" ht="19.899999999999999" customHeight="1">
      <c r="B70" s="105"/>
      <c r="D70" s="106" t="s">
        <v>2356</v>
      </c>
      <c r="E70" s="107"/>
      <c r="F70" s="107"/>
      <c r="G70" s="107"/>
      <c r="H70" s="107"/>
      <c r="I70" s="107"/>
      <c r="J70" s="108">
        <f>J179</f>
        <v>0</v>
      </c>
      <c r="L70" s="105"/>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201</v>
      </c>
      <c r="L77" s="33"/>
    </row>
    <row r="78" spans="2:12" s="1" customFormat="1" ht="6.95" customHeight="1">
      <c r="B78" s="33"/>
      <c r="L78" s="33"/>
    </row>
    <row r="79" spans="2:12" s="1" customFormat="1" ht="12" customHeight="1">
      <c r="B79" s="33"/>
      <c r="C79" s="28" t="s">
        <v>16</v>
      </c>
      <c r="L79" s="33"/>
    </row>
    <row r="80" spans="2:12" s="1" customFormat="1" ht="26.25" customHeight="1">
      <c r="B80" s="33"/>
      <c r="E80" s="324" t="str">
        <f>E7</f>
        <v>Odstranění havarijního stavu, rekonstrukce a zajištění energ. úspor objektu Tylův dům</v>
      </c>
      <c r="F80" s="325"/>
      <c r="G80" s="325"/>
      <c r="H80" s="325"/>
      <c r="L80" s="33"/>
    </row>
    <row r="81" spans="2:65" s="1" customFormat="1" ht="12" customHeight="1">
      <c r="B81" s="33"/>
      <c r="C81" s="28" t="s">
        <v>122</v>
      </c>
      <c r="L81" s="33"/>
    </row>
    <row r="82" spans="2:65" s="1" customFormat="1" ht="16.5" customHeight="1">
      <c r="B82" s="33"/>
      <c r="E82" s="287" t="str">
        <f>E9</f>
        <v>ZT - Zdravotně technické instalace</v>
      </c>
      <c r="F82" s="326"/>
      <c r="G82" s="326"/>
      <c r="H82" s="326"/>
      <c r="L82" s="33"/>
    </row>
    <row r="83" spans="2:65" s="1" customFormat="1" ht="6.95" customHeight="1">
      <c r="B83" s="33"/>
      <c r="L83" s="33"/>
    </row>
    <row r="84" spans="2:65" s="1" customFormat="1" ht="12" customHeight="1">
      <c r="B84" s="33"/>
      <c r="C84" s="28" t="s">
        <v>21</v>
      </c>
      <c r="F84" s="26" t="str">
        <f>F12</f>
        <v>Tylova 507, Kutná Hora</v>
      </c>
      <c r="I84" s="28" t="s">
        <v>23</v>
      </c>
      <c r="J84" s="50" t="str">
        <f>IF(J12="","",J12)</f>
        <v>Vyplň údaj</v>
      </c>
      <c r="L84" s="33"/>
    </row>
    <row r="85" spans="2:65" s="1" customFormat="1" ht="6.95" customHeight="1">
      <c r="B85" s="33"/>
      <c r="L85" s="33"/>
    </row>
    <row r="86" spans="2:65" s="1" customFormat="1" ht="25.7" customHeight="1">
      <c r="B86" s="33"/>
      <c r="C86" s="28" t="s">
        <v>24</v>
      </c>
      <c r="F86" s="26" t="str">
        <f>E15</f>
        <v>České muzeum stříbra p.o.</v>
      </c>
      <c r="I86" s="28" t="s">
        <v>30</v>
      </c>
      <c r="J86" s="31" t="str">
        <f>E21</f>
        <v>Energy Benefit Centre a.s.</v>
      </c>
      <c r="L86" s="33"/>
    </row>
    <row r="87" spans="2:65" s="1" customFormat="1" ht="15.2" customHeight="1">
      <c r="B87" s="33"/>
      <c r="C87" s="28" t="s">
        <v>28</v>
      </c>
      <c r="F87" s="26" t="str">
        <f>IF(E18="","",E18)</f>
        <v>Vyplň údaj</v>
      </c>
      <c r="I87" s="28" t="s">
        <v>33</v>
      </c>
      <c r="J87" s="31" t="str">
        <f>E24</f>
        <v xml:space="preserve">  </v>
      </c>
      <c r="L87" s="33"/>
    </row>
    <row r="88" spans="2:65" s="1" customFormat="1" ht="10.35" customHeight="1">
      <c r="B88" s="33"/>
      <c r="L88" s="33"/>
    </row>
    <row r="89" spans="2:65" s="10" customFormat="1" ht="29.25" customHeight="1">
      <c r="B89" s="109"/>
      <c r="C89" s="110" t="s">
        <v>202</v>
      </c>
      <c r="D89" s="111" t="s">
        <v>56</v>
      </c>
      <c r="E89" s="111" t="s">
        <v>52</v>
      </c>
      <c r="F89" s="111" t="s">
        <v>53</v>
      </c>
      <c r="G89" s="111" t="s">
        <v>203</v>
      </c>
      <c r="H89" s="111" t="s">
        <v>204</v>
      </c>
      <c r="I89" s="111" t="s">
        <v>205</v>
      </c>
      <c r="J89" s="111" t="s">
        <v>168</v>
      </c>
      <c r="K89" s="112" t="s">
        <v>206</v>
      </c>
      <c r="L89" s="109"/>
      <c r="M89" s="57" t="s">
        <v>19</v>
      </c>
      <c r="N89" s="58" t="s">
        <v>41</v>
      </c>
      <c r="O89" s="58" t="s">
        <v>207</v>
      </c>
      <c r="P89" s="58" t="s">
        <v>208</v>
      </c>
      <c r="Q89" s="58" t="s">
        <v>209</v>
      </c>
      <c r="R89" s="58" t="s">
        <v>210</v>
      </c>
      <c r="S89" s="58" t="s">
        <v>211</v>
      </c>
      <c r="T89" s="59" t="s">
        <v>212</v>
      </c>
    </row>
    <row r="90" spans="2:65" s="1" customFormat="1" ht="22.9" customHeight="1">
      <c r="B90" s="33"/>
      <c r="C90" s="62" t="s">
        <v>213</v>
      </c>
      <c r="J90" s="113">
        <f>BK90</f>
        <v>0</v>
      </c>
      <c r="L90" s="33"/>
      <c r="M90" s="60"/>
      <c r="N90" s="51"/>
      <c r="O90" s="51"/>
      <c r="P90" s="114">
        <f>P91+P96</f>
        <v>0</v>
      </c>
      <c r="Q90" s="51"/>
      <c r="R90" s="114">
        <f>R91+R96</f>
        <v>0</v>
      </c>
      <c r="S90" s="51"/>
      <c r="T90" s="115">
        <f>T91+T96</f>
        <v>0</v>
      </c>
      <c r="AT90" s="18" t="s">
        <v>70</v>
      </c>
      <c r="AU90" s="18" t="s">
        <v>169</v>
      </c>
      <c r="BK90" s="116">
        <f>BK91+BK96</f>
        <v>0</v>
      </c>
    </row>
    <row r="91" spans="2:65" s="11" customFormat="1" ht="25.9" customHeight="1">
      <c r="B91" s="117"/>
      <c r="D91" s="118" t="s">
        <v>70</v>
      </c>
      <c r="E91" s="119" t="s">
        <v>214</v>
      </c>
      <c r="F91" s="119" t="s">
        <v>215</v>
      </c>
      <c r="I91" s="120"/>
      <c r="J91" s="121">
        <f>BK91</f>
        <v>0</v>
      </c>
      <c r="L91" s="117"/>
      <c r="M91" s="122"/>
      <c r="P91" s="123">
        <f>P92</f>
        <v>0</v>
      </c>
      <c r="R91" s="123">
        <f>R92</f>
        <v>0</v>
      </c>
      <c r="T91" s="124">
        <f>T92</f>
        <v>0</v>
      </c>
      <c r="AR91" s="118" t="s">
        <v>79</v>
      </c>
      <c r="AT91" s="125" t="s">
        <v>70</v>
      </c>
      <c r="AU91" s="125" t="s">
        <v>71</v>
      </c>
      <c r="AY91" s="118" t="s">
        <v>216</v>
      </c>
      <c r="BK91" s="126">
        <f>BK92</f>
        <v>0</v>
      </c>
    </row>
    <row r="92" spans="2:65" s="11" customFormat="1" ht="22.9" customHeight="1">
      <c r="B92" s="117"/>
      <c r="D92" s="118" t="s">
        <v>70</v>
      </c>
      <c r="E92" s="127" t="s">
        <v>79</v>
      </c>
      <c r="F92" s="127" t="s">
        <v>2357</v>
      </c>
      <c r="I92" s="120"/>
      <c r="J92" s="128">
        <f>BK92</f>
        <v>0</v>
      </c>
      <c r="L92" s="117"/>
      <c r="M92" s="122"/>
      <c r="P92" s="123">
        <f>SUM(P93:P95)</f>
        <v>0</v>
      </c>
      <c r="R92" s="123">
        <f>SUM(R93:R95)</f>
        <v>0</v>
      </c>
      <c r="T92" s="124">
        <f>SUM(T93:T95)</f>
        <v>0</v>
      </c>
      <c r="AR92" s="118" t="s">
        <v>79</v>
      </c>
      <c r="AT92" s="125" t="s">
        <v>70</v>
      </c>
      <c r="AU92" s="125" t="s">
        <v>79</v>
      </c>
      <c r="AY92" s="118" t="s">
        <v>216</v>
      </c>
      <c r="BK92" s="126">
        <f>SUM(BK93:BK95)</f>
        <v>0</v>
      </c>
    </row>
    <row r="93" spans="2:65" s="1" customFormat="1" ht="16.5" customHeight="1">
      <c r="B93" s="33"/>
      <c r="C93" s="129" t="s">
        <v>79</v>
      </c>
      <c r="D93" s="129" t="s">
        <v>218</v>
      </c>
      <c r="E93" s="130" t="s">
        <v>2358</v>
      </c>
      <c r="F93" s="131" t="s">
        <v>2359</v>
      </c>
      <c r="G93" s="132" t="s">
        <v>357</v>
      </c>
      <c r="H93" s="133">
        <v>1</v>
      </c>
      <c r="I93" s="134"/>
      <c r="J93" s="135">
        <f>ROUND(I93*H93,2)</f>
        <v>0</v>
      </c>
      <c r="K93" s="131" t="s">
        <v>19</v>
      </c>
      <c r="L93" s="33"/>
      <c r="M93" s="136" t="s">
        <v>19</v>
      </c>
      <c r="N93" s="137" t="s">
        <v>42</v>
      </c>
      <c r="P93" s="138">
        <f>O93*H93</f>
        <v>0</v>
      </c>
      <c r="Q93" s="138">
        <v>0</v>
      </c>
      <c r="R93" s="138">
        <f>Q93*H93</f>
        <v>0</v>
      </c>
      <c r="S93" s="138">
        <v>0</v>
      </c>
      <c r="T93" s="139">
        <f>S93*H93</f>
        <v>0</v>
      </c>
      <c r="AR93" s="140" t="s">
        <v>223</v>
      </c>
      <c r="AT93" s="140" t="s">
        <v>218</v>
      </c>
      <c r="AU93" s="140" t="s">
        <v>81</v>
      </c>
      <c r="AY93" s="18" t="s">
        <v>216</v>
      </c>
      <c r="BE93" s="141">
        <f>IF(N93="základní",J93,0)</f>
        <v>0</v>
      </c>
      <c r="BF93" s="141">
        <f>IF(N93="snížená",J93,0)</f>
        <v>0</v>
      </c>
      <c r="BG93" s="141">
        <f>IF(N93="zákl. přenesená",J93,0)</f>
        <v>0</v>
      </c>
      <c r="BH93" s="141">
        <f>IF(N93="sníž. přenesená",J93,0)</f>
        <v>0</v>
      </c>
      <c r="BI93" s="141">
        <f>IF(N93="nulová",J93,0)</f>
        <v>0</v>
      </c>
      <c r="BJ93" s="18" t="s">
        <v>79</v>
      </c>
      <c r="BK93" s="141">
        <f>ROUND(I93*H93,2)</f>
        <v>0</v>
      </c>
      <c r="BL93" s="18" t="s">
        <v>223</v>
      </c>
      <c r="BM93" s="140" t="s">
        <v>81</v>
      </c>
    </row>
    <row r="94" spans="2:65" s="1" customFormat="1" ht="16.5" customHeight="1">
      <c r="B94" s="33"/>
      <c r="C94" s="129" t="s">
        <v>81</v>
      </c>
      <c r="D94" s="129" t="s">
        <v>218</v>
      </c>
      <c r="E94" s="130" t="s">
        <v>2360</v>
      </c>
      <c r="F94" s="131" t="s">
        <v>2361</v>
      </c>
      <c r="G94" s="132" t="s">
        <v>357</v>
      </c>
      <c r="H94" s="133">
        <v>20</v>
      </c>
      <c r="I94" s="134"/>
      <c r="J94" s="135">
        <f>ROUND(I94*H94,2)</f>
        <v>0</v>
      </c>
      <c r="K94" s="131" t="s">
        <v>19</v>
      </c>
      <c r="L94" s="33"/>
      <c r="M94" s="136" t="s">
        <v>19</v>
      </c>
      <c r="N94" s="137" t="s">
        <v>42</v>
      </c>
      <c r="P94" s="138">
        <f>O94*H94</f>
        <v>0</v>
      </c>
      <c r="Q94" s="138">
        <v>0</v>
      </c>
      <c r="R94" s="138">
        <f>Q94*H94</f>
        <v>0</v>
      </c>
      <c r="S94" s="138">
        <v>0</v>
      </c>
      <c r="T94" s="139">
        <f>S94*H94</f>
        <v>0</v>
      </c>
      <c r="AR94" s="140" t="s">
        <v>223</v>
      </c>
      <c r="AT94" s="140" t="s">
        <v>218</v>
      </c>
      <c r="AU94" s="140" t="s">
        <v>81</v>
      </c>
      <c r="AY94" s="18" t="s">
        <v>216</v>
      </c>
      <c r="BE94" s="141">
        <f>IF(N94="základní",J94,0)</f>
        <v>0</v>
      </c>
      <c r="BF94" s="141">
        <f>IF(N94="snížená",J94,0)</f>
        <v>0</v>
      </c>
      <c r="BG94" s="141">
        <f>IF(N94="zákl. přenesená",J94,0)</f>
        <v>0</v>
      </c>
      <c r="BH94" s="141">
        <f>IF(N94="sníž. přenesená",J94,0)</f>
        <v>0</v>
      </c>
      <c r="BI94" s="141">
        <f>IF(N94="nulová",J94,0)</f>
        <v>0</v>
      </c>
      <c r="BJ94" s="18" t="s">
        <v>79</v>
      </c>
      <c r="BK94" s="141">
        <f>ROUND(I94*H94,2)</f>
        <v>0</v>
      </c>
      <c r="BL94" s="18" t="s">
        <v>223</v>
      </c>
      <c r="BM94" s="140" t="s">
        <v>223</v>
      </c>
    </row>
    <row r="95" spans="2:65" s="1" customFormat="1" ht="24.2" customHeight="1">
      <c r="B95" s="33"/>
      <c r="C95" s="129" t="s">
        <v>233</v>
      </c>
      <c r="D95" s="129" t="s">
        <v>218</v>
      </c>
      <c r="E95" s="130" t="s">
        <v>2362</v>
      </c>
      <c r="F95" s="131" t="s">
        <v>2363</v>
      </c>
      <c r="G95" s="132" t="s">
        <v>2364</v>
      </c>
      <c r="H95" s="133">
        <v>2</v>
      </c>
      <c r="I95" s="134"/>
      <c r="J95" s="135">
        <f>ROUND(I95*H95,2)</f>
        <v>0</v>
      </c>
      <c r="K95" s="131" t="s">
        <v>19</v>
      </c>
      <c r="L95" s="33"/>
      <c r="M95" s="136" t="s">
        <v>19</v>
      </c>
      <c r="N95" s="137" t="s">
        <v>42</v>
      </c>
      <c r="P95" s="138">
        <f>O95*H95</f>
        <v>0</v>
      </c>
      <c r="Q95" s="138">
        <v>0</v>
      </c>
      <c r="R95" s="138">
        <f>Q95*H95</f>
        <v>0</v>
      </c>
      <c r="S95" s="138">
        <v>0</v>
      </c>
      <c r="T95" s="139">
        <f>S95*H95</f>
        <v>0</v>
      </c>
      <c r="AR95" s="140" t="s">
        <v>223</v>
      </c>
      <c r="AT95" s="140" t="s">
        <v>218</v>
      </c>
      <c r="AU95" s="140" t="s">
        <v>81</v>
      </c>
      <c r="AY95" s="18" t="s">
        <v>216</v>
      </c>
      <c r="BE95" s="141">
        <f>IF(N95="základní",J95,0)</f>
        <v>0</v>
      </c>
      <c r="BF95" s="141">
        <f>IF(N95="snížená",J95,0)</f>
        <v>0</v>
      </c>
      <c r="BG95" s="141">
        <f>IF(N95="zákl. přenesená",J95,0)</f>
        <v>0</v>
      </c>
      <c r="BH95" s="141">
        <f>IF(N95="sníž. přenesená",J95,0)</f>
        <v>0</v>
      </c>
      <c r="BI95" s="141">
        <f>IF(N95="nulová",J95,0)</f>
        <v>0</v>
      </c>
      <c r="BJ95" s="18" t="s">
        <v>79</v>
      </c>
      <c r="BK95" s="141">
        <f>ROUND(I95*H95,2)</f>
        <v>0</v>
      </c>
      <c r="BL95" s="18" t="s">
        <v>223</v>
      </c>
      <c r="BM95" s="140" t="s">
        <v>257</v>
      </c>
    </row>
    <row r="96" spans="2:65" s="11" customFormat="1" ht="25.9" customHeight="1">
      <c r="B96" s="117"/>
      <c r="D96" s="118" t="s">
        <v>70</v>
      </c>
      <c r="E96" s="119" t="s">
        <v>1227</v>
      </c>
      <c r="F96" s="119" t="s">
        <v>1228</v>
      </c>
      <c r="I96" s="120"/>
      <c r="J96" s="121">
        <f>BK96</f>
        <v>0</v>
      </c>
      <c r="L96" s="117"/>
      <c r="M96" s="122"/>
      <c r="P96" s="123">
        <f>P97+P105+P109+P119+P132+P162+P170+P179</f>
        <v>0</v>
      </c>
      <c r="R96" s="123">
        <f>R97+R105+R109+R119+R132+R162+R170+R179</f>
        <v>0</v>
      </c>
      <c r="T96" s="124">
        <f>T97+T105+T109+T119+T132+T162+T170+T179</f>
        <v>0</v>
      </c>
      <c r="AR96" s="118" t="s">
        <v>81</v>
      </c>
      <c r="AT96" s="125" t="s">
        <v>70</v>
      </c>
      <c r="AU96" s="125" t="s">
        <v>71</v>
      </c>
      <c r="AY96" s="118" t="s">
        <v>216</v>
      </c>
      <c r="BK96" s="126">
        <f>BK97+BK105+BK109+BK119+BK132+BK162+BK170+BK179</f>
        <v>0</v>
      </c>
    </row>
    <row r="97" spans="2:65" s="11" customFormat="1" ht="22.9" customHeight="1">
      <c r="B97" s="117"/>
      <c r="D97" s="118" t="s">
        <v>70</v>
      </c>
      <c r="E97" s="127" t="s">
        <v>81</v>
      </c>
      <c r="F97" s="127" t="s">
        <v>2365</v>
      </c>
      <c r="I97" s="120"/>
      <c r="J97" s="128">
        <f>BK97</f>
        <v>0</v>
      </c>
      <c r="L97" s="117"/>
      <c r="M97" s="122"/>
      <c r="P97" s="123">
        <f>SUM(P98:P104)</f>
        <v>0</v>
      </c>
      <c r="R97" s="123">
        <f>SUM(R98:R104)</f>
        <v>0</v>
      </c>
      <c r="T97" s="124">
        <f>SUM(T98:T104)</f>
        <v>0</v>
      </c>
      <c r="AR97" s="118" t="s">
        <v>79</v>
      </c>
      <c r="AT97" s="125" t="s">
        <v>70</v>
      </c>
      <c r="AU97" s="125" t="s">
        <v>79</v>
      </c>
      <c r="AY97" s="118" t="s">
        <v>216</v>
      </c>
      <c r="BK97" s="126">
        <f>SUM(BK98:BK104)</f>
        <v>0</v>
      </c>
    </row>
    <row r="98" spans="2:65" s="1" customFormat="1" ht="16.5" customHeight="1">
      <c r="B98" s="33"/>
      <c r="C98" s="129" t="s">
        <v>223</v>
      </c>
      <c r="D98" s="129" t="s">
        <v>218</v>
      </c>
      <c r="E98" s="130" t="s">
        <v>2366</v>
      </c>
      <c r="F98" s="131" t="s">
        <v>2367</v>
      </c>
      <c r="G98" s="132" t="s">
        <v>368</v>
      </c>
      <c r="H98" s="133">
        <v>30</v>
      </c>
      <c r="I98" s="134"/>
      <c r="J98" s="135">
        <f t="shared" ref="J98:J104" si="0">ROUND(I98*H98,2)</f>
        <v>0</v>
      </c>
      <c r="K98" s="131" t="s">
        <v>19</v>
      </c>
      <c r="L98" s="33"/>
      <c r="M98" s="136" t="s">
        <v>19</v>
      </c>
      <c r="N98" s="137" t="s">
        <v>42</v>
      </c>
      <c r="P98" s="138">
        <f t="shared" ref="P98:P104" si="1">O98*H98</f>
        <v>0</v>
      </c>
      <c r="Q98" s="138">
        <v>0</v>
      </c>
      <c r="R98" s="138">
        <f t="shared" ref="R98:R104" si="2">Q98*H98</f>
        <v>0</v>
      </c>
      <c r="S98" s="138">
        <v>0</v>
      </c>
      <c r="T98" s="139">
        <f t="shared" ref="T98:T104" si="3">S98*H98</f>
        <v>0</v>
      </c>
      <c r="AR98" s="140" t="s">
        <v>317</v>
      </c>
      <c r="AT98" s="140" t="s">
        <v>218</v>
      </c>
      <c r="AU98" s="140" t="s">
        <v>81</v>
      </c>
      <c r="AY98" s="18" t="s">
        <v>216</v>
      </c>
      <c r="BE98" s="141">
        <f t="shared" ref="BE98:BE104" si="4">IF(N98="základní",J98,0)</f>
        <v>0</v>
      </c>
      <c r="BF98" s="141">
        <f t="shared" ref="BF98:BF104" si="5">IF(N98="snížená",J98,0)</f>
        <v>0</v>
      </c>
      <c r="BG98" s="141">
        <f t="shared" ref="BG98:BG104" si="6">IF(N98="zákl. přenesená",J98,0)</f>
        <v>0</v>
      </c>
      <c r="BH98" s="141">
        <f t="shared" ref="BH98:BH104" si="7">IF(N98="sníž. přenesená",J98,0)</f>
        <v>0</v>
      </c>
      <c r="BI98" s="141">
        <f t="shared" ref="BI98:BI104" si="8">IF(N98="nulová",J98,0)</f>
        <v>0</v>
      </c>
      <c r="BJ98" s="18" t="s">
        <v>79</v>
      </c>
      <c r="BK98" s="141">
        <f t="shared" ref="BK98:BK104" si="9">ROUND(I98*H98,2)</f>
        <v>0</v>
      </c>
      <c r="BL98" s="18" t="s">
        <v>317</v>
      </c>
      <c r="BM98" s="140" t="s">
        <v>268</v>
      </c>
    </row>
    <row r="99" spans="2:65" s="1" customFormat="1" ht="16.5" customHeight="1">
      <c r="B99" s="33"/>
      <c r="C99" s="129" t="s">
        <v>251</v>
      </c>
      <c r="D99" s="129" t="s">
        <v>218</v>
      </c>
      <c r="E99" s="130" t="s">
        <v>2368</v>
      </c>
      <c r="F99" s="131" t="s">
        <v>2369</v>
      </c>
      <c r="G99" s="132" t="s">
        <v>368</v>
      </c>
      <c r="H99" s="133">
        <v>25</v>
      </c>
      <c r="I99" s="134"/>
      <c r="J99" s="135">
        <f t="shared" si="0"/>
        <v>0</v>
      </c>
      <c r="K99" s="131" t="s">
        <v>19</v>
      </c>
      <c r="L99" s="33"/>
      <c r="M99" s="136" t="s">
        <v>19</v>
      </c>
      <c r="N99" s="137" t="s">
        <v>42</v>
      </c>
      <c r="P99" s="138">
        <f t="shared" si="1"/>
        <v>0</v>
      </c>
      <c r="Q99" s="138">
        <v>0</v>
      </c>
      <c r="R99" s="138">
        <f t="shared" si="2"/>
        <v>0</v>
      </c>
      <c r="S99" s="138">
        <v>0</v>
      </c>
      <c r="T99" s="139">
        <f t="shared" si="3"/>
        <v>0</v>
      </c>
      <c r="AR99" s="140" t="s">
        <v>317</v>
      </c>
      <c r="AT99" s="140" t="s">
        <v>218</v>
      </c>
      <c r="AU99" s="140" t="s">
        <v>81</v>
      </c>
      <c r="AY99" s="18" t="s">
        <v>216</v>
      </c>
      <c r="BE99" s="141">
        <f t="shared" si="4"/>
        <v>0</v>
      </c>
      <c r="BF99" s="141">
        <f t="shared" si="5"/>
        <v>0</v>
      </c>
      <c r="BG99" s="141">
        <f t="shared" si="6"/>
        <v>0</v>
      </c>
      <c r="BH99" s="141">
        <f t="shared" si="7"/>
        <v>0</v>
      </c>
      <c r="BI99" s="141">
        <f t="shared" si="8"/>
        <v>0</v>
      </c>
      <c r="BJ99" s="18" t="s">
        <v>79</v>
      </c>
      <c r="BK99" s="141">
        <f t="shared" si="9"/>
        <v>0</v>
      </c>
      <c r="BL99" s="18" t="s">
        <v>317</v>
      </c>
      <c r="BM99" s="140" t="s">
        <v>278</v>
      </c>
    </row>
    <row r="100" spans="2:65" s="1" customFormat="1" ht="16.5" customHeight="1">
      <c r="B100" s="33"/>
      <c r="C100" s="129" t="s">
        <v>257</v>
      </c>
      <c r="D100" s="129" t="s">
        <v>218</v>
      </c>
      <c r="E100" s="130" t="s">
        <v>2370</v>
      </c>
      <c r="F100" s="131" t="s">
        <v>2371</v>
      </c>
      <c r="G100" s="132" t="s">
        <v>368</v>
      </c>
      <c r="H100" s="133">
        <v>10</v>
      </c>
      <c r="I100" s="134"/>
      <c r="J100" s="135">
        <f t="shared" si="0"/>
        <v>0</v>
      </c>
      <c r="K100" s="131" t="s">
        <v>19</v>
      </c>
      <c r="L100" s="33"/>
      <c r="M100" s="136" t="s">
        <v>19</v>
      </c>
      <c r="N100" s="137" t="s">
        <v>42</v>
      </c>
      <c r="P100" s="138">
        <f t="shared" si="1"/>
        <v>0</v>
      </c>
      <c r="Q100" s="138">
        <v>0</v>
      </c>
      <c r="R100" s="138">
        <f t="shared" si="2"/>
        <v>0</v>
      </c>
      <c r="S100" s="138">
        <v>0</v>
      </c>
      <c r="T100" s="139">
        <f t="shared" si="3"/>
        <v>0</v>
      </c>
      <c r="AR100" s="140" t="s">
        <v>317</v>
      </c>
      <c r="AT100" s="140" t="s">
        <v>218</v>
      </c>
      <c r="AU100" s="140" t="s">
        <v>81</v>
      </c>
      <c r="AY100" s="18" t="s">
        <v>216</v>
      </c>
      <c r="BE100" s="141">
        <f t="shared" si="4"/>
        <v>0</v>
      </c>
      <c r="BF100" s="141">
        <f t="shared" si="5"/>
        <v>0</v>
      </c>
      <c r="BG100" s="141">
        <f t="shared" si="6"/>
        <v>0</v>
      </c>
      <c r="BH100" s="141">
        <f t="shared" si="7"/>
        <v>0</v>
      </c>
      <c r="BI100" s="141">
        <f t="shared" si="8"/>
        <v>0</v>
      </c>
      <c r="BJ100" s="18" t="s">
        <v>79</v>
      </c>
      <c r="BK100" s="141">
        <f t="shared" si="9"/>
        <v>0</v>
      </c>
      <c r="BL100" s="18" t="s">
        <v>317</v>
      </c>
      <c r="BM100" s="140" t="s">
        <v>290</v>
      </c>
    </row>
    <row r="101" spans="2:65" s="1" customFormat="1" ht="16.5" customHeight="1">
      <c r="B101" s="33"/>
      <c r="C101" s="129" t="s">
        <v>262</v>
      </c>
      <c r="D101" s="129" t="s">
        <v>218</v>
      </c>
      <c r="E101" s="130" t="s">
        <v>2372</v>
      </c>
      <c r="F101" s="131" t="s">
        <v>2373</v>
      </c>
      <c r="G101" s="132" t="s">
        <v>368</v>
      </c>
      <c r="H101" s="133">
        <v>15</v>
      </c>
      <c r="I101" s="134"/>
      <c r="J101" s="135">
        <f t="shared" si="0"/>
        <v>0</v>
      </c>
      <c r="K101" s="131" t="s">
        <v>19</v>
      </c>
      <c r="L101" s="33"/>
      <c r="M101" s="136" t="s">
        <v>19</v>
      </c>
      <c r="N101" s="137" t="s">
        <v>42</v>
      </c>
      <c r="P101" s="138">
        <f t="shared" si="1"/>
        <v>0</v>
      </c>
      <c r="Q101" s="138">
        <v>0</v>
      </c>
      <c r="R101" s="138">
        <f t="shared" si="2"/>
        <v>0</v>
      </c>
      <c r="S101" s="138">
        <v>0</v>
      </c>
      <c r="T101" s="139">
        <f t="shared" si="3"/>
        <v>0</v>
      </c>
      <c r="AR101" s="140" t="s">
        <v>317</v>
      </c>
      <c r="AT101" s="140" t="s">
        <v>218</v>
      </c>
      <c r="AU101" s="140" t="s">
        <v>81</v>
      </c>
      <c r="AY101" s="18" t="s">
        <v>216</v>
      </c>
      <c r="BE101" s="141">
        <f t="shared" si="4"/>
        <v>0</v>
      </c>
      <c r="BF101" s="141">
        <f t="shared" si="5"/>
        <v>0</v>
      </c>
      <c r="BG101" s="141">
        <f t="shared" si="6"/>
        <v>0</v>
      </c>
      <c r="BH101" s="141">
        <f t="shared" si="7"/>
        <v>0</v>
      </c>
      <c r="BI101" s="141">
        <f t="shared" si="8"/>
        <v>0</v>
      </c>
      <c r="BJ101" s="18" t="s">
        <v>79</v>
      </c>
      <c r="BK101" s="141">
        <f t="shared" si="9"/>
        <v>0</v>
      </c>
      <c r="BL101" s="18" t="s">
        <v>317</v>
      </c>
      <c r="BM101" s="140" t="s">
        <v>303</v>
      </c>
    </row>
    <row r="102" spans="2:65" s="1" customFormat="1" ht="33" customHeight="1">
      <c r="B102" s="33"/>
      <c r="C102" s="129" t="s">
        <v>268</v>
      </c>
      <c r="D102" s="129" t="s">
        <v>218</v>
      </c>
      <c r="E102" s="130" t="s">
        <v>2374</v>
      </c>
      <c r="F102" s="131" t="s">
        <v>2375</v>
      </c>
      <c r="G102" s="132" t="s">
        <v>357</v>
      </c>
      <c r="H102" s="133">
        <v>1</v>
      </c>
      <c r="I102" s="134"/>
      <c r="J102" s="135">
        <f t="shared" si="0"/>
        <v>0</v>
      </c>
      <c r="K102" s="131" t="s">
        <v>19</v>
      </c>
      <c r="L102" s="33"/>
      <c r="M102" s="136" t="s">
        <v>19</v>
      </c>
      <c r="N102" s="137" t="s">
        <v>42</v>
      </c>
      <c r="P102" s="138">
        <f t="shared" si="1"/>
        <v>0</v>
      </c>
      <c r="Q102" s="138">
        <v>0</v>
      </c>
      <c r="R102" s="138">
        <f t="shared" si="2"/>
        <v>0</v>
      </c>
      <c r="S102" s="138">
        <v>0</v>
      </c>
      <c r="T102" s="139">
        <f t="shared" si="3"/>
        <v>0</v>
      </c>
      <c r="AR102" s="140" t="s">
        <v>317</v>
      </c>
      <c r="AT102" s="140" t="s">
        <v>218</v>
      </c>
      <c r="AU102" s="140" t="s">
        <v>81</v>
      </c>
      <c r="AY102" s="18" t="s">
        <v>216</v>
      </c>
      <c r="BE102" s="141">
        <f t="shared" si="4"/>
        <v>0</v>
      </c>
      <c r="BF102" s="141">
        <f t="shared" si="5"/>
        <v>0</v>
      </c>
      <c r="BG102" s="141">
        <f t="shared" si="6"/>
        <v>0</v>
      </c>
      <c r="BH102" s="141">
        <f t="shared" si="7"/>
        <v>0</v>
      </c>
      <c r="BI102" s="141">
        <f t="shared" si="8"/>
        <v>0</v>
      </c>
      <c r="BJ102" s="18" t="s">
        <v>79</v>
      </c>
      <c r="BK102" s="141">
        <f t="shared" si="9"/>
        <v>0</v>
      </c>
      <c r="BL102" s="18" t="s">
        <v>317</v>
      </c>
      <c r="BM102" s="140" t="s">
        <v>317</v>
      </c>
    </row>
    <row r="103" spans="2:65" s="1" customFormat="1" ht="16.5" customHeight="1">
      <c r="B103" s="33"/>
      <c r="C103" s="129" t="s">
        <v>273</v>
      </c>
      <c r="D103" s="129" t="s">
        <v>218</v>
      </c>
      <c r="E103" s="130" t="s">
        <v>2376</v>
      </c>
      <c r="F103" s="131" t="s">
        <v>2377</v>
      </c>
      <c r="G103" s="132" t="s">
        <v>368</v>
      </c>
      <c r="H103" s="133">
        <v>80</v>
      </c>
      <c r="I103" s="134"/>
      <c r="J103" s="135">
        <f t="shared" si="0"/>
        <v>0</v>
      </c>
      <c r="K103" s="131" t="s">
        <v>19</v>
      </c>
      <c r="L103" s="33"/>
      <c r="M103" s="136" t="s">
        <v>19</v>
      </c>
      <c r="N103" s="137" t="s">
        <v>42</v>
      </c>
      <c r="P103" s="138">
        <f t="shared" si="1"/>
        <v>0</v>
      </c>
      <c r="Q103" s="138">
        <v>0</v>
      </c>
      <c r="R103" s="138">
        <f t="shared" si="2"/>
        <v>0</v>
      </c>
      <c r="S103" s="138">
        <v>0</v>
      </c>
      <c r="T103" s="139">
        <f t="shared" si="3"/>
        <v>0</v>
      </c>
      <c r="AR103" s="140" t="s">
        <v>317</v>
      </c>
      <c r="AT103" s="140" t="s">
        <v>218</v>
      </c>
      <c r="AU103" s="140" t="s">
        <v>81</v>
      </c>
      <c r="AY103" s="18" t="s">
        <v>216</v>
      </c>
      <c r="BE103" s="141">
        <f t="shared" si="4"/>
        <v>0</v>
      </c>
      <c r="BF103" s="141">
        <f t="shared" si="5"/>
        <v>0</v>
      </c>
      <c r="BG103" s="141">
        <f t="shared" si="6"/>
        <v>0</v>
      </c>
      <c r="BH103" s="141">
        <f t="shared" si="7"/>
        <v>0</v>
      </c>
      <c r="BI103" s="141">
        <f t="shared" si="8"/>
        <v>0</v>
      </c>
      <c r="BJ103" s="18" t="s">
        <v>79</v>
      </c>
      <c r="BK103" s="141">
        <f t="shared" si="9"/>
        <v>0</v>
      </c>
      <c r="BL103" s="18" t="s">
        <v>317</v>
      </c>
      <c r="BM103" s="140" t="s">
        <v>330</v>
      </c>
    </row>
    <row r="104" spans="2:65" s="1" customFormat="1" ht="21.75" customHeight="1">
      <c r="B104" s="33"/>
      <c r="C104" s="129" t="s">
        <v>278</v>
      </c>
      <c r="D104" s="129" t="s">
        <v>218</v>
      </c>
      <c r="E104" s="130" t="s">
        <v>2378</v>
      </c>
      <c r="F104" s="131" t="s">
        <v>2379</v>
      </c>
      <c r="G104" s="132" t="s">
        <v>1307</v>
      </c>
      <c r="H104" s="184"/>
      <c r="I104" s="134"/>
      <c r="J104" s="135">
        <f t="shared" si="0"/>
        <v>0</v>
      </c>
      <c r="K104" s="131" t="s">
        <v>19</v>
      </c>
      <c r="L104" s="33"/>
      <c r="M104" s="136" t="s">
        <v>19</v>
      </c>
      <c r="N104" s="137" t="s">
        <v>42</v>
      </c>
      <c r="P104" s="138">
        <f t="shared" si="1"/>
        <v>0</v>
      </c>
      <c r="Q104" s="138">
        <v>0</v>
      </c>
      <c r="R104" s="138">
        <f t="shared" si="2"/>
        <v>0</v>
      </c>
      <c r="S104" s="138">
        <v>0</v>
      </c>
      <c r="T104" s="139">
        <f t="shared" si="3"/>
        <v>0</v>
      </c>
      <c r="AR104" s="140" t="s">
        <v>317</v>
      </c>
      <c r="AT104" s="140" t="s">
        <v>218</v>
      </c>
      <c r="AU104" s="140" t="s">
        <v>81</v>
      </c>
      <c r="AY104" s="18" t="s">
        <v>216</v>
      </c>
      <c r="BE104" s="141">
        <f t="shared" si="4"/>
        <v>0</v>
      </c>
      <c r="BF104" s="141">
        <f t="shared" si="5"/>
        <v>0</v>
      </c>
      <c r="BG104" s="141">
        <f t="shared" si="6"/>
        <v>0</v>
      </c>
      <c r="BH104" s="141">
        <f t="shared" si="7"/>
        <v>0</v>
      </c>
      <c r="BI104" s="141">
        <f t="shared" si="8"/>
        <v>0</v>
      </c>
      <c r="BJ104" s="18" t="s">
        <v>79</v>
      </c>
      <c r="BK104" s="141">
        <f t="shared" si="9"/>
        <v>0</v>
      </c>
      <c r="BL104" s="18" t="s">
        <v>317</v>
      </c>
      <c r="BM104" s="140" t="s">
        <v>340</v>
      </c>
    </row>
    <row r="105" spans="2:65" s="11" customFormat="1" ht="22.9" customHeight="1">
      <c r="B105" s="117"/>
      <c r="D105" s="118" t="s">
        <v>70</v>
      </c>
      <c r="E105" s="127" t="s">
        <v>233</v>
      </c>
      <c r="F105" s="127" t="s">
        <v>2380</v>
      </c>
      <c r="I105" s="120"/>
      <c r="J105" s="128">
        <f>BK105</f>
        <v>0</v>
      </c>
      <c r="L105" s="117"/>
      <c r="M105" s="122"/>
      <c r="P105" s="123">
        <f>SUM(P106:P108)</f>
        <v>0</v>
      </c>
      <c r="R105" s="123">
        <f>SUM(R106:R108)</f>
        <v>0</v>
      </c>
      <c r="T105" s="124">
        <f>SUM(T106:T108)</f>
        <v>0</v>
      </c>
      <c r="AR105" s="118" t="s">
        <v>79</v>
      </c>
      <c r="AT105" s="125" t="s">
        <v>70</v>
      </c>
      <c r="AU105" s="125" t="s">
        <v>79</v>
      </c>
      <c r="AY105" s="118" t="s">
        <v>216</v>
      </c>
      <c r="BK105" s="126">
        <f>SUM(BK106:BK108)</f>
        <v>0</v>
      </c>
    </row>
    <row r="106" spans="2:65" s="1" customFormat="1" ht="16.5" customHeight="1">
      <c r="B106" s="33"/>
      <c r="C106" s="129" t="s">
        <v>283</v>
      </c>
      <c r="D106" s="129" t="s">
        <v>218</v>
      </c>
      <c r="E106" s="130" t="s">
        <v>2381</v>
      </c>
      <c r="F106" s="131" t="s">
        <v>2371</v>
      </c>
      <c r="G106" s="132" t="s">
        <v>368</v>
      </c>
      <c r="H106" s="133">
        <v>15</v>
      </c>
      <c r="I106" s="134"/>
      <c r="J106" s="135">
        <f>ROUND(I106*H106,2)</f>
        <v>0</v>
      </c>
      <c r="K106" s="131" t="s">
        <v>19</v>
      </c>
      <c r="L106" s="33"/>
      <c r="M106" s="136" t="s">
        <v>19</v>
      </c>
      <c r="N106" s="137" t="s">
        <v>42</v>
      </c>
      <c r="P106" s="138">
        <f>O106*H106</f>
        <v>0</v>
      </c>
      <c r="Q106" s="138">
        <v>0</v>
      </c>
      <c r="R106" s="138">
        <f>Q106*H106</f>
        <v>0</v>
      </c>
      <c r="S106" s="138">
        <v>0</v>
      </c>
      <c r="T106" s="139">
        <f>S106*H106</f>
        <v>0</v>
      </c>
      <c r="AR106" s="140" t="s">
        <v>317</v>
      </c>
      <c r="AT106" s="140" t="s">
        <v>218</v>
      </c>
      <c r="AU106" s="140" t="s">
        <v>81</v>
      </c>
      <c r="AY106" s="18" t="s">
        <v>216</v>
      </c>
      <c r="BE106" s="141">
        <f>IF(N106="základní",J106,0)</f>
        <v>0</v>
      </c>
      <c r="BF106" s="141">
        <f>IF(N106="snížená",J106,0)</f>
        <v>0</v>
      </c>
      <c r="BG106" s="141">
        <f>IF(N106="zákl. přenesená",J106,0)</f>
        <v>0</v>
      </c>
      <c r="BH106" s="141">
        <f>IF(N106="sníž. přenesená",J106,0)</f>
        <v>0</v>
      </c>
      <c r="BI106" s="141">
        <f>IF(N106="nulová",J106,0)</f>
        <v>0</v>
      </c>
      <c r="BJ106" s="18" t="s">
        <v>79</v>
      </c>
      <c r="BK106" s="141">
        <f>ROUND(I106*H106,2)</f>
        <v>0</v>
      </c>
      <c r="BL106" s="18" t="s">
        <v>317</v>
      </c>
      <c r="BM106" s="140" t="s">
        <v>350</v>
      </c>
    </row>
    <row r="107" spans="2:65" s="1" customFormat="1" ht="16.5" customHeight="1">
      <c r="B107" s="33"/>
      <c r="C107" s="129" t="s">
        <v>290</v>
      </c>
      <c r="D107" s="129" t="s">
        <v>218</v>
      </c>
      <c r="E107" s="130" t="s">
        <v>2382</v>
      </c>
      <c r="F107" s="131" t="s">
        <v>2377</v>
      </c>
      <c r="G107" s="132" t="s">
        <v>368</v>
      </c>
      <c r="H107" s="133">
        <v>15</v>
      </c>
      <c r="I107" s="134"/>
      <c r="J107" s="135">
        <f>ROUND(I107*H107,2)</f>
        <v>0</v>
      </c>
      <c r="K107" s="131" t="s">
        <v>19</v>
      </c>
      <c r="L107" s="33"/>
      <c r="M107" s="136" t="s">
        <v>19</v>
      </c>
      <c r="N107" s="137" t="s">
        <v>42</v>
      </c>
      <c r="P107" s="138">
        <f>O107*H107</f>
        <v>0</v>
      </c>
      <c r="Q107" s="138">
        <v>0</v>
      </c>
      <c r="R107" s="138">
        <f>Q107*H107</f>
        <v>0</v>
      </c>
      <c r="S107" s="138">
        <v>0</v>
      </c>
      <c r="T107" s="139">
        <f>S107*H107</f>
        <v>0</v>
      </c>
      <c r="AR107" s="140" t="s">
        <v>317</v>
      </c>
      <c r="AT107" s="140" t="s">
        <v>218</v>
      </c>
      <c r="AU107" s="140" t="s">
        <v>81</v>
      </c>
      <c r="AY107" s="18" t="s">
        <v>216</v>
      </c>
      <c r="BE107" s="141">
        <f>IF(N107="základní",J107,0)</f>
        <v>0</v>
      </c>
      <c r="BF107" s="141">
        <f>IF(N107="snížená",J107,0)</f>
        <v>0</v>
      </c>
      <c r="BG107" s="141">
        <f>IF(N107="zákl. přenesená",J107,0)</f>
        <v>0</v>
      </c>
      <c r="BH107" s="141">
        <f>IF(N107="sníž. přenesená",J107,0)</f>
        <v>0</v>
      </c>
      <c r="BI107" s="141">
        <f>IF(N107="nulová",J107,0)</f>
        <v>0</v>
      </c>
      <c r="BJ107" s="18" t="s">
        <v>79</v>
      </c>
      <c r="BK107" s="141">
        <f>ROUND(I107*H107,2)</f>
        <v>0</v>
      </c>
      <c r="BL107" s="18" t="s">
        <v>317</v>
      </c>
      <c r="BM107" s="140" t="s">
        <v>360</v>
      </c>
    </row>
    <row r="108" spans="2:65" s="1" customFormat="1" ht="21.75" customHeight="1">
      <c r="B108" s="33"/>
      <c r="C108" s="129" t="s">
        <v>297</v>
      </c>
      <c r="D108" s="129" t="s">
        <v>218</v>
      </c>
      <c r="E108" s="130" t="s">
        <v>2383</v>
      </c>
      <c r="F108" s="131" t="s">
        <v>2379</v>
      </c>
      <c r="G108" s="132" t="s">
        <v>1307</v>
      </c>
      <c r="H108" s="184"/>
      <c r="I108" s="134"/>
      <c r="J108" s="135">
        <f>ROUND(I108*H108,2)</f>
        <v>0</v>
      </c>
      <c r="K108" s="131" t="s">
        <v>19</v>
      </c>
      <c r="L108" s="33"/>
      <c r="M108" s="136" t="s">
        <v>19</v>
      </c>
      <c r="N108" s="137" t="s">
        <v>42</v>
      </c>
      <c r="P108" s="138">
        <f>O108*H108</f>
        <v>0</v>
      </c>
      <c r="Q108" s="138">
        <v>0</v>
      </c>
      <c r="R108" s="138">
        <f>Q108*H108</f>
        <v>0</v>
      </c>
      <c r="S108" s="138">
        <v>0</v>
      </c>
      <c r="T108" s="139">
        <f>S108*H108</f>
        <v>0</v>
      </c>
      <c r="AR108" s="140" t="s">
        <v>317</v>
      </c>
      <c r="AT108" s="140" t="s">
        <v>218</v>
      </c>
      <c r="AU108" s="140" t="s">
        <v>81</v>
      </c>
      <c r="AY108" s="18" t="s">
        <v>216</v>
      </c>
      <c r="BE108" s="141">
        <f>IF(N108="základní",J108,0)</f>
        <v>0</v>
      </c>
      <c r="BF108" s="141">
        <f>IF(N108="snížená",J108,0)</f>
        <v>0</v>
      </c>
      <c r="BG108" s="141">
        <f>IF(N108="zákl. přenesená",J108,0)</f>
        <v>0</v>
      </c>
      <c r="BH108" s="141">
        <f>IF(N108="sníž. přenesená",J108,0)</f>
        <v>0</v>
      </c>
      <c r="BI108" s="141">
        <f>IF(N108="nulová",J108,0)</f>
        <v>0</v>
      </c>
      <c r="BJ108" s="18" t="s">
        <v>79</v>
      </c>
      <c r="BK108" s="141">
        <f>ROUND(I108*H108,2)</f>
        <v>0</v>
      </c>
      <c r="BL108" s="18" t="s">
        <v>317</v>
      </c>
      <c r="BM108" s="140" t="s">
        <v>371</v>
      </c>
    </row>
    <row r="109" spans="2:65" s="11" customFormat="1" ht="22.9" customHeight="1">
      <c r="B109" s="117"/>
      <c r="D109" s="118" t="s">
        <v>70</v>
      </c>
      <c r="E109" s="127" t="s">
        <v>223</v>
      </c>
      <c r="F109" s="127" t="s">
        <v>2384</v>
      </c>
      <c r="I109" s="120"/>
      <c r="J109" s="128">
        <f>BK109</f>
        <v>0</v>
      </c>
      <c r="L109" s="117"/>
      <c r="M109" s="122"/>
      <c r="P109" s="123">
        <f>SUM(P110:P118)</f>
        <v>0</v>
      </c>
      <c r="R109" s="123">
        <f>SUM(R110:R118)</f>
        <v>0</v>
      </c>
      <c r="T109" s="124">
        <f>SUM(T110:T118)</f>
        <v>0</v>
      </c>
      <c r="AR109" s="118" t="s">
        <v>79</v>
      </c>
      <c r="AT109" s="125" t="s">
        <v>70</v>
      </c>
      <c r="AU109" s="125" t="s">
        <v>79</v>
      </c>
      <c r="AY109" s="118" t="s">
        <v>216</v>
      </c>
      <c r="BK109" s="126">
        <f>SUM(BK110:BK118)</f>
        <v>0</v>
      </c>
    </row>
    <row r="110" spans="2:65" s="1" customFormat="1" ht="21.75" customHeight="1">
      <c r="B110" s="33"/>
      <c r="C110" s="129" t="s">
        <v>303</v>
      </c>
      <c r="D110" s="129" t="s">
        <v>218</v>
      </c>
      <c r="E110" s="130" t="s">
        <v>2385</v>
      </c>
      <c r="F110" s="131" t="s">
        <v>2386</v>
      </c>
      <c r="G110" s="132" t="s">
        <v>368</v>
      </c>
      <c r="H110" s="133">
        <v>10</v>
      </c>
      <c r="I110" s="134"/>
      <c r="J110" s="135">
        <f t="shared" ref="J110:J118" si="10">ROUND(I110*H110,2)</f>
        <v>0</v>
      </c>
      <c r="K110" s="131" t="s">
        <v>19</v>
      </c>
      <c r="L110" s="33"/>
      <c r="M110" s="136" t="s">
        <v>19</v>
      </c>
      <c r="N110" s="137" t="s">
        <v>42</v>
      </c>
      <c r="P110" s="138">
        <f t="shared" ref="P110:P118" si="11">O110*H110</f>
        <v>0</v>
      </c>
      <c r="Q110" s="138">
        <v>0</v>
      </c>
      <c r="R110" s="138">
        <f t="shared" ref="R110:R118" si="12">Q110*H110</f>
        <v>0</v>
      </c>
      <c r="S110" s="138">
        <v>0</v>
      </c>
      <c r="T110" s="139">
        <f t="shared" ref="T110:T118" si="13">S110*H110</f>
        <v>0</v>
      </c>
      <c r="AR110" s="140" t="s">
        <v>317</v>
      </c>
      <c r="AT110" s="140" t="s">
        <v>218</v>
      </c>
      <c r="AU110" s="140" t="s">
        <v>81</v>
      </c>
      <c r="AY110" s="18" t="s">
        <v>216</v>
      </c>
      <c r="BE110" s="141">
        <f t="shared" ref="BE110:BE118" si="14">IF(N110="základní",J110,0)</f>
        <v>0</v>
      </c>
      <c r="BF110" s="141">
        <f t="shared" ref="BF110:BF118" si="15">IF(N110="snížená",J110,0)</f>
        <v>0</v>
      </c>
      <c r="BG110" s="141">
        <f t="shared" ref="BG110:BG118" si="16">IF(N110="zákl. přenesená",J110,0)</f>
        <v>0</v>
      </c>
      <c r="BH110" s="141">
        <f t="shared" ref="BH110:BH118" si="17">IF(N110="sníž. přenesená",J110,0)</f>
        <v>0</v>
      </c>
      <c r="BI110" s="141">
        <f t="shared" ref="BI110:BI118" si="18">IF(N110="nulová",J110,0)</f>
        <v>0</v>
      </c>
      <c r="BJ110" s="18" t="s">
        <v>79</v>
      </c>
      <c r="BK110" s="141">
        <f t="shared" ref="BK110:BK118" si="19">ROUND(I110*H110,2)</f>
        <v>0</v>
      </c>
      <c r="BL110" s="18" t="s">
        <v>317</v>
      </c>
      <c r="BM110" s="140" t="s">
        <v>384</v>
      </c>
    </row>
    <row r="111" spans="2:65" s="1" customFormat="1" ht="21.75" customHeight="1">
      <c r="B111" s="33"/>
      <c r="C111" s="129" t="s">
        <v>8</v>
      </c>
      <c r="D111" s="129" t="s">
        <v>218</v>
      </c>
      <c r="E111" s="130" t="s">
        <v>2387</v>
      </c>
      <c r="F111" s="131" t="s">
        <v>2388</v>
      </c>
      <c r="G111" s="132" t="s">
        <v>368</v>
      </c>
      <c r="H111" s="133">
        <v>20</v>
      </c>
      <c r="I111" s="134"/>
      <c r="J111" s="135">
        <f t="shared" si="10"/>
        <v>0</v>
      </c>
      <c r="K111" s="131" t="s">
        <v>19</v>
      </c>
      <c r="L111" s="33"/>
      <c r="M111" s="136" t="s">
        <v>19</v>
      </c>
      <c r="N111" s="137" t="s">
        <v>42</v>
      </c>
      <c r="P111" s="138">
        <f t="shared" si="11"/>
        <v>0</v>
      </c>
      <c r="Q111" s="138">
        <v>0</v>
      </c>
      <c r="R111" s="138">
        <f t="shared" si="12"/>
        <v>0</v>
      </c>
      <c r="S111" s="138">
        <v>0</v>
      </c>
      <c r="T111" s="139">
        <f t="shared" si="13"/>
        <v>0</v>
      </c>
      <c r="AR111" s="140" t="s">
        <v>317</v>
      </c>
      <c r="AT111" s="140" t="s">
        <v>218</v>
      </c>
      <c r="AU111" s="140" t="s">
        <v>81</v>
      </c>
      <c r="AY111" s="18" t="s">
        <v>216</v>
      </c>
      <c r="BE111" s="141">
        <f t="shared" si="14"/>
        <v>0</v>
      </c>
      <c r="BF111" s="141">
        <f t="shared" si="15"/>
        <v>0</v>
      </c>
      <c r="BG111" s="141">
        <f t="shared" si="16"/>
        <v>0</v>
      </c>
      <c r="BH111" s="141">
        <f t="shared" si="17"/>
        <v>0</v>
      </c>
      <c r="BI111" s="141">
        <f t="shared" si="18"/>
        <v>0</v>
      </c>
      <c r="BJ111" s="18" t="s">
        <v>79</v>
      </c>
      <c r="BK111" s="141">
        <f t="shared" si="19"/>
        <v>0</v>
      </c>
      <c r="BL111" s="18" t="s">
        <v>317</v>
      </c>
      <c r="BM111" s="140" t="s">
        <v>396</v>
      </c>
    </row>
    <row r="112" spans="2:65" s="1" customFormat="1" ht="21.75" customHeight="1">
      <c r="B112" s="33"/>
      <c r="C112" s="129" t="s">
        <v>317</v>
      </c>
      <c r="D112" s="129" t="s">
        <v>218</v>
      </c>
      <c r="E112" s="130" t="s">
        <v>2389</v>
      </c>
      <c r="F112" s="131" t="s">
        <v>2390</v>
      </c>
      <c r="G112" s="132" t="s">
        <v>368</v>
      </c>
      <c r="H112" s="133">
        <v>20</v>
      </c>
      <c r="I112" s="134"/>
      <c r="J112" s="135">
        <f t="shared" si="10"/>
        <v>0</v>
      </c>
      <c r="K112" s="131" t="s">
        <v>19</v>
      </c>
      <c r="L112" s="33"/>
      <c r="M112" s="136" t="s">
        <v>19</v>
      </c>
      <c r="N112" s="137" t="s">
        <v>42</v>
      </c>
      <c r="P112" s="138">
        <f t="shared" si="11"/>
        <v>0</v>
      </c>
      <c r="Q112" s="138">
        <v>0</v>
      </c>
      <c r="R112" s="138">
        <f t="shared" si="12"/>
        <v>0</v>
      </c>
      <c r="S112" s="138">
        <v>0</v>
      </c>
      <c r="T112" s="139">
        <f t="shared" si="13"/>
        <v>0</v>
      </c>
      <c r="AR112" s="140" t="s">
        <v>317</v>
      </c>
      <c r="AT112" s="140" t="s">
        <v>218</v>
      </c>
      <c r="AU112" s="140" t="s">
        <v>81</v>
      </c>
      <c r="AY112" s="18" t="s">
        <v>216</v>
      </c>
      <c r="BE112" s="141">
        <f t="shared" si="14"/>
        <v>0</v>
      </c>
      <c r="BF112" s="141">
        <f t="shared" si="15"/>
        <v>0</v>
      </c>
      <c r="BG112" s="141">
        <f t="shared" si="16"/>
        <v>0</v>
      </c>
      <c r="BH112" s="141">
        <f t="shared" si="17"/>
        <v>0</v>
      </c>
      <c r="BI112" s="141">
        <f t="shared" si="18"/>
        <v>0</v>
      </c>
      <c r="BJ112" s="18" t="s">
        <v>79</v>
      </c>
      <c r="BK112" s="141">
        <f t="shared" si="19"/>
        <v>0</v>
      </c>
      <c r="BL112" s="18" t="s">
        <v>317</v>
      </c>
      <c r="BM112" s="140" t="s">
        <v>409</v>
      </c>
    </row>
    <row r="113" spans="2:65" s="1" customFormat="1" ht="24.2" customHeight="1">
      <c r="B113" s="33"/>
      <c r="C113" s="129" t="s">
        <v>325</v>
      </c>
      <c r="D113" s="129" t="s">
        <v>218</v>
      </c>
      <c r="E113" s="130" t="s">
        <v>2391</v>
      </c>
      <c r="F113" s="131" t="s">
        <v>2392</v>
      </c>
      <c r="G113" s="132" t="s">
        <v>368</v>
      </c>
      <c r="H113" s="133">
        <v>30</v>
      </c>
      <c r="I113" s="134"/>
      <c r="J113" s="135">
        <f t="shared" si="10"/>
        <v>0</v>
      </c>
      <c r="K113" s="131" t="s">
        <v>19</v>
      </c>
      <c r="L113" s="33"/>
      <c r="M113" s="136" t="s">
        <v>19</v>
      </c>
      <c r="N113" s="137" t="s">
        <v>42</v>
      </c>
      <c r="P113" s="138">
        <f t="shared" si="11"/>
        <v>0</v>
      </c>
      <c r="Q113" s="138">
        <v>0</v>
      </c>
      <c r="R113" s="138">
        <f t="shared" si="12"/>
        <v>0</v>
      </c>
      <c r="S113" s="138">
        <v>0</v>
      </c>
      <c r="T113" s="139">
        <f t="shared" si="13"/>
        <v>0</v>
      </c>
      <c r="AR113" s="140" t="s">
        <v>317</v>
      </c>
      <c r="AT113" s="140" t="s">
        <v>218</v>
      </c>
      <c r="AU113" s="140" t="s">
        <v>81</v>
      </c>
      <c r="AY113" s="18" t="s">
        <v>216</v>
      </c>
      <c r="BE113" s="141">
        <f t="shared" si="14"/>
        <v>0</v>
      </c>
      <c r="BF113" s="141">
        <f t="shared" si="15"/>
        <v>0</v>
      </c>
      <c r="BG113" s="141">
        <f t="shared" si="16"/>
        <v>0</v>
      </c>
      <c r="BH113" s="141">
        <f t="shared" si="17"/>
        <v>0</v>
      </c>
      <c r="BI113" s="141">
        <f t="shared" si="18"/>
        <v>0</v>
      </c>
      <c r="BJ113" s="18" t="s">
        <v>79</v>
      </c>
      <c r="BK113" s="141">
        <f t="shared" si="19"/>
        <v>0</v>
      </c>
      <c r="BL113" s="18" t="s">
        <v>317</v>
      </c>
      <c r="BM113" s="140" t="s">
        <v>422</v>
      </c>
    </row>
    <row r="114" spans="2:65" s="1" customFormat="1" ht="21.75" customHeight="1">
      <c r="B114" s="33"/>
      <c r="C114" s="129" t="s">
        <v>330</v>
      </c>
      <c r="D114" s="129" t="s">
        <v>218</v>
      </c>
      <c r="E114" s="130" t="s">
        <v>2393</v>
      </c>
      <c r="F114" s="131" t="s">
        <v>2394</v>
      </c>
      <c r="G114" s="132" t="s">
        <v>368</v>
      </c>
      <c r="H114" s="133">
        <v>20</v>
      </c>
      <c r="I114" s="134"/>
      <c r="J114" s="135">
        <f t="shared" si="10"/>
        <v>0</v>
      </c>
      <c r="K114" s="131" t="s">
        <v>19</v>
      </c>
      <c r="L114" s="33"/>
      <c r="M114" s="136" t="s">
        <v>19</v>
      </c>
      <c r="N114" s="137" t="s">
        <v>42</v>
      </c>
      <c r="P114" s="138">
        <f t="shared" si="11"/>
        <v>0</v>
      </c>
      <c r="Q114" s="138">
        <v>0</v>
      </c>
      <c r="R114" s="138">
        <f t="shared" si="12"/>
        <v>0</v>
      </c>
      <c r="S114" s="138">
        <v>0</v>
      </c>
      <c r="T114" s="139">
        <f t="shared" si="13"/>
        <v>0</v>
      </c>
      <c r="AR114" s="140" t="s">
        <v>317</v>
      </c>
      <c r="AT114" s="140" t="s">
        <v>218</v>
      </c>
      <c r="AU114" s="140" t="s">
        <v>81</v>
      </c>
      <c r="AY114" s="18" t="s">
        <v>216</v>
      </c>
      <c r="BE114" s="141">
        <f t="shared" si="14"/>
        <v>0</v>
      </c>
      <c r="BF114" s="141">
        <f t="shared" si="15"/>
        <v>0</v>
      </c>
      <c r="BG114" s="141">
        <f t="shared" si="16"/>
        <v>0</v>
      </c>
      <c r="BH114" s="141">
        <f t="shared" si="17"/>
        <v>0</v>
      </c>
      <c r="BI114" s="141">
        <f t="shared" si="18"/>
        <v>0</v>
      </c>
      <c r="BJ114" s="18" t="s">
        <v>79</v>
      </c>
      <c r="BK114" s="141">
        <f t="shared" si="19"/>
        <v>0</v>
      </c>
      <c r="BL114" s="18" t="s">
        <v>317</v>
      </c>
      <c r="BM114" s="140" t="s">
        <v>437</v>
      </c>
    </row>
    <row r="115" spans="2:65" s="1" customFormat="1" ht="24.2" customHeight="1">
      <c r="B115" s="33"/>
      <c r="C115" s="129" t="s">
        <v>335</v>
      </c>
      <c r="D115" s="129" t="s">
        <v>218</v>
      </c>
      <c r="E115" s="130" t="s">
        <v>2395</v>
      </c>
      <c r="F115" s="131" t="s">
        <v>2396</v>
      </c>
      <c r="G115" s="132" t="s">
        <v>368</v>
      </c>
      <c r="H115" s="133">
        <v>40</v>
      </c>
      <c r="I115" s="134"/>
      <c r="J115" s="135">
        <f t="shared" si="10"/>
        <v>0</v>
      </c>
      <c r="K115" s="131" t="s">
        <v>19</v>
      </c>
      <c r="L115" s="33"/>
      <c r="M115" s="136" t="s">
        <v>19</v>
      </c>
      <c r="N115" s="137" t="s">
        <v>42</v>
      </c>
      <c r="P115" s="138">
        <f t="shared" si="11"/>
        <v>0</v>
      </c>
      <c r="Q115" s="138">
        <v>0</v>
      </c>
      <c r="R115" s="138">
        <f t="shared" si="12"/>
        <v>0</v>
      </c>
      <c r="S115" s="138">
        <v>0</v>
      </c>
      <c r="T115" s="139">
        <f t="shared" si="13"/>
        <v>0</v>
      </c>
      <c r="AR115" s="140" t="s">
        <v>317</v>
      </c>
      <c r="AT115" s="140" t="s">
        <v>218</v>
      </c>
      <c r="AU115" s="140" t="s">
        <v>81</v>
      </c>
      <c r="AY115" s="18" t="s">
        <v>216</v>
      </c>
      <c r="BE115" s="141">
        <f t="shared" si="14"/>
        <v>0</v>
      </c>
      <c r="BF115" s="141">
        <f t="shared" si="15"/>
        <v>0</v>
      </c>
      <c r="BG115" s="141">
        <f t="shared" si="16"/>
        <v>0</v>
      </c>
      <c r="BH115" s="141">
        <f t="shared" si="17"/>
        <v>0</v>
      </c>
      <c r="BI115" s="141">
        <f t="shared" si="18"/>
        <v>0</v>
      </c>
      <c r="BJ115" s="18" t="s">
        <v>79</v>
      </c>
      <c r="BK115" s="141">
        <f t="shared" si="19"/>
        <v>0</v>
      </c>
      <c r="BL115" s="18" t="s">
        <v>317</v>
      </c>
      <c r="BM115" s="140" t="s">
        <v>449</v>
      </c>
    </row>
    <row r="116" spans="2:65" s="1" customFormat="1" ht="16.5" customHeight="1">
      <c r="B116" s="33"/>
      <c r="C116" s="129" t="s">
        <v>340</v>
      </c>
      <c r="D116" s="129" t="s">
        <v>218</v>
      </c>
      <c r="E116" s="130" t="s">
        <v>2397</v>
      </c>
      <c r="F116" s="131" t="s">
        <v>2398</v>
      </c>
      <c r="G116" s="132" t="s">
        <v>344</v>
      </c>
      <c r="H116" s="133">
        <v>20</v>
      </c>
      <c r="I116" s="134"/>
      <c r="J116" s="135">
        <f t="shared" si="10"/>
        <v>0</v>
      </c>
      <c r="K116" s="131" t="s">
        <v>19</v>
      </c>
      <c r="L116" s="33"/>
      <c r="M116" s="136" t="s">
        <v>19</v>
      </c>
      <c r="N116" s="137" t="s">
        <v>42</v>
      </c>
      <c r="P116" s="138">
        <f t="shared" si="11"/>
        <v>0</v>
      </c>
      <c r="Q116" s="138">
        <v>0</v>
      </c>
      <c r="R116" s="138">
        <f t="shared" si="12"/>
        <v>0</v>
      </c>
      <c r="S116" s="138">
        <v>0</v>
      </c>
      <c r="T116" s="139">
        <f t="shared" si="13"/>
        <v>0</v>
      </c>
      <c r="AR116" s="140" t="s">
        <v>317</v>
      </c>
      <c r="AT116" s="140" t="s">
        <v>218</v>
      </c>
      <c r="AU116" s="140" t="s">
        <v>81</v>
      </c>
      <c r="AY116" s="18" t="s">
        <v>216</v>
      </c>
      <c r="BE116" s="141">
        <f t="shared" si="14"/>
        <v>0</v>
      </c>
      <c r="BF116" s="141">
        <f t="shared" si="15"/>
        <v>0</v>
      </c>
      <c r="BG116" s="141">
        <f t="shared" si="16"/>
        <v>0</v>
      </c>
      <c r="BH116" s="141">
        <f t="shared" si="17"/>
        <v>0</v>
      </c>
      <c r="BI116" s="141">
        <f t="shared" si="18"/>
        <v>0</v>
      </c>
      <c r="BJ116" s="18" t="s">
        <v>79</v>
      </c>
      <c r="BK116" s="141">
        <f t="shared" si="19"/>
        <v>0</v>
      </c>
      <c r="BL116" s="18" t="s">
        <v>317</v>
      </c>
      <c r="BM116" s="140" t="s">
        <v>460</v>
      </c>
    </row>
    <row r="117" spans="2:65" s="1" customFormat="1" ht="16.5" customHeight="1">
      <c r="B117" s="33"/>
      <c r="C117" s="129" t="s">
        <v>7</v>
      </c>
      <c r="D117" s="129" t="s">
        <v>218</v>
      </c>
      <c r="E117" s="130" t="s">
        <v>2399</v>
      </c>
      <c r="F117" s="131" t="s">
        <v>2377</v>
      </c>
      <c r="G117" s="132" t="s">
        <v>368</v>
      </c>
      <c r="H117" s="133">
        <v>140</v>
      </c>
      <c r="I117" s="134"/>
      <c r="J117" s="135">
        <f t="shared" si="10"/>
        <v>0</v>
      </c>
      <c r="K117" s="131" t="s">
        <v>19</v>
      </c>
      <c r="L117" s="33"/>
      <c r="M117" s="136" t="s">
        <v>19</v>
      </c>
      <c r="N117" s="137" t="s">
        <v>42</v>
      </c>
      <c r="P117" s="138">
        <f t="shared" si="11"/>
        <v>0</v>
      </c>
      <c r="Q117" s="138">
        <v>0</v>
      </c>
      <c r="R117" s="138">
        <f t="shared" si="12"/>
        <v>0</v>
      </c>
      <c r="S117" s="138">
        <v>0</v>
      </c>
      <c r="T117" s="139">
        <f t="shared" si="13"/>
        <v>0</v>
      </c>
      <c r="AR117" s="140" t="s">
        <v>317</v>
      </c>
      <c r="AT117" s="140" t="s">
        <v>218</v>
      </c>
      <c r="AU117" s="140" t="s">
        <v>81</v>
      </c>
      <c r="AY117" s="18" t="s">
        <v>216</v>
      </c>
      <c r="BE117" s="141">
        <f t="shared" si="14"/>
        <v>0</v>
      </c>
      <c r="BF117" s="141">
        <f t="shared" si="15"/>
        <v>0</v>
      </c>
      <c r="BG117" s="141">
        <f t="shared" si="16"/>
        <v>0</v>
      </c>
      <c r="BH117" s="141">
        <f t="shared" si="17"/>
        <v>0</v>
      </c>
      <c r="BI117" s="141">
        <f t="shared" si="18"/>
        <v>0</v>
      </c>
      <c r="BJ117" s="18" t="s">
        <v>79</v>
      </c>
      <c r="BK117" s="141">
        <f t="shared" si="19"/>
        <v>0</v>
      </c>
      <c r="BL117" s="18" t="s">
        <v>317</v>
      </c>
      <c r="BM117" s="140" t="s">
        <v>471</v>
      </c>
    </row>
    <row r="118" spans="2:65" s="1" customFormat="1" ht="21.75" customHeight="1">
      <c r="B118" s="33"/>
      <c r="C118" s="129" t="s">
        <v>350</v>
      </c>
      <c r="D118" s="129" t="s">
        <v>218</v>
      </c>
      <c r="E118" s="130" t="s">
        <v>2400</v>
      </c>
      <c r="F118" s="131" t="s">
        <v>2379</v>
      </c>
      <c r="G118" s="132" t="s">
        <v>1307</v>
      </c>
      <c r="H118" s="184"/>
      <c r="I118" s="134"/>
      <c r="J118" s="135">
        <f t="shared" si="10"/>
        <v>0</v>
      </c>
      <c r="K118" s="131" t="s">
        <v>19</v>
      </c>
      <c r="L118" s="33"/>
      <c r="M118" s="136" t="s">
        <v>19</v>
      </c>
      <c r="N118" s="137" t="s">
        <v>42</v>
      </c>
      <c r="P118" s="138">
        <f t="shared" si="11"/>
        <v>0</v>
      </c>
      <c r="Q118" s="138">
        <v>0</v>
      </c>
      <c r="R118" s="138">
        <f t="shared" si="12"/>
        <v>0</v>
      </c>
      <c r="S118" s="138">
        <v>0</v>
      </c>
      <c r="T118" s="139">
        <f t="shared" si="13"/>
        <v>0</v>
      </c>
      <c r="AR118" s="140" t="s">
        <v>317</v>
      </c>
      <c r="AT118" s="140" t="s">
        <v>218</v>
      </c>
      <c r="AU118" s="140" t="s">
        <v>81</v>
      </c>
      <c r="AY118" s="18" t="s">
        <v>216</v>
      </c>
      <c r="BE118" s="141">
        <f t="shared" si="14"/>
        <v>0</v>
      </c>
      <c r="BF118" s="141">
        <f t="shared" si="15"/>
        <v>0</v>
      </c>
      <c r="BG118" s="141">
        <f t="shared" si="16"/>
        <v>0</v>
      </c>
      <c r="BH118" s="141">
        <f t="shared" si="17"/>
        <v>0</v>
      </c>
      <c r="BI118" s="141">
        <f t="shared" si="18"/>
        <v>0</v>
      </c>
      <c r="BJ118" s="18" t="s">
        <v>79</v>
      </c>
      <c r="BK118" s="141">
        <f t="shared" si="19"/>
        <v>0</v>
      </c>
      <c r="BL118" s="18" t="s">
        <v>317</v>
      </c>
      <c r="BM118" s="140" t="s">
        <v>482</v>
      </c>
    </row>
    <row r="119" spans="2:65" s="11" customFormat="1" ht="22.9" customHeight="1">
      <c r="B119" s="117"/>
      <c r="D119" s="118" t="s">
        <v>70</v>
      </c>
      <c r="E119" s="127" t="s">
        <v>251</v>
      </c>
      <c r="F119" s="127" t="s">
        <v>2401</v>
      </c>
      <c r="I119" s="120"/>
      <c r="J119" s="128">
        <f>BK119</f>
        <v>0</v>
      </c>
      <c r="L119" s="117"/>
      <c r="M119" s="122"/>
      <c r="P119" s="123">
        <f>SUM(P120:P131)</f>
        <v>0</v>
      </c>
      <c r="R119" s="123">
        <f>SUM(R120:R131)</f>
        <v>0</v>
      </c>
      <c r="T119" s="124">
        <f>SUM(T120:T131)</f>
        <v>0</v>
      </c>
      <c r="AR119" s="118" t="s">
        <v>79</v>
      </c>
      <c r="AT119" s="125" t="s">
        <v>70</v>
      </c>
      <c r="AU119" s="125" t="s">
        <v>79</v>
      </c>
      <c r="AY119" s="118" t="s">
        <v>216</v>
      </c>
      <c r="BK119" s="126">
        <f>SUM(BK120:BK131)</f>
        <v>0</v>
      </c>
    </row>
    <row r="120" spans="2:65" s="1" customFormat="1" ht="16.5" customHeight="1">
      <c r="B120" s="33"/>
      <c r="C120" s="129" t="s">
        <v>354</v>
      </c>
      <c r="D120" s="129" t="s">
        <v>218</v>
      </c>
      <c r="E120" s="130" t="s">
        <v>2402</v>
      </c>
      <c r="F120" s="131" t="s">
        <v>2403</v>
      </c>
      <c r="G120" s="132" t="s">
        <v>357</v>
      </c>
      <c r="H120" s="133">
        <v>4</v>
      </c>
      <c r="I120" s="134"/>
      <c r="J120" s="135">
        <f t="shared" ref="J120:J131" si="20">ROUND(I120*H120,2)</f>
        <v>0</v>
      </c>
      <c r="K120" s="131" t="s">
        <v>19</v>
      </c>
      <c r="L120" s="33"/>
      <c r="M120" s="136" t="s">
        <v>19</v>
      </c>
      <c r="N120" s="137" t="s">
        <v>42</v>
      </c>
      <c r="P120" s="138">
        <f t="shared" ref="P120:P131" si="21">O120*H120</f>
        <v>0</v>
      </c>
      <c r="Q120" s="138">
        <v>0</v>
      </c>
      <c r="R120" s="138">
        <f t="shared" ref="R120:R131" si="22">Q120*H120</f>
        <v>0</v>
      </c>
      <c r="S120" s="138">
        <v>0</v>
      </c>
      <c r="T120" s="139">
        <f t="shared" ref="T120:T131" si="23">S120*H120</f>
        <v>0</v>
      </c>
      <c r="AR120" s="140" t="s">
        <v>317</v>
      </c>
      <c r="AT120" s="140" t="s">
        <v>218</v>
      </c>
      <c r="AU120" s="140" t="s">
        <v>81</v>
      </c>
      <c r="AY120" s="18" t="s">
        <v>216</v>
      </c>
      <c r="BE120" s="141">
        <f t="shared" ref="BE120:BE131" si="24">IF(N120="základní",J120,0)</f>
        <v>0</v>
      </c>
      <c r="BF120" s="141">
        <f t="shared" ref="BF120:BF131" si="25">IF(N120="snížená",J120,0)</f>
        <v>0</v>
      </c>
      <c r="BG120" s="141">
        <f t="shared" ref="BG120:BG131" si="26">IF(N120="zákl. přenesená",J120,0)</f>
        <v>0</v>
      </c>
      <c r="BH120" s="141">
        <f t="shared" ref="BH120:BH131" si="27">IF(N120="sníž. přenesená",J120,0)</f>
        <v>0</v>
      </c>
      <c r="BI120" s="141">
        <f t="shared" ref="BI120:BI131" si="28">IF(N120="nulová",J120,0)</f>
        <v>0</v>
      </c>
      <c r="BJ120" s="18" t="s">
        <v>79</v>
      </c>
      <c r="BK120" s="141">
        <f t="shared" ref="BK120:BK131" si="29">ROUND(I120*H120,2)</f>
        <v>0</v>
      </c>
      <c r="BL120" s="18" t="s">
        <v>317</v>
      </c>
      <c r="BM120" s="140" t="s">
        <v>493</v>
      </c>
    </row>
    <row r="121" spans="2:65" s="1" customFormat="1" ht="16.5" customHeight="1">
      <c r="B121" s="33"/>
      <c r="C121" s="129" t="s">
        <v>360</v>
      </c>
      <c r="D121" s="129" t="s">
        <v>218</v>
      </c>
      <c r="E121" s="130" t="s">
        <v>2404</v>
      </c>
      <c r="F121" s="131" t="s">
        <v>2405</v>
      </c>
      <c r="G121" s="132" t="s">
        <v>357</v>
      </c>
      <c r="H121" s="133">
        <v>20</v>
      </c>
      <c r="I121" s="134"/>
      <c r="J121" s="135">
        <f t="shared" si="20"/>
        <v>0</v>
      </c>
      <c r="K121" s="131" t="s">
        <v>19</v>
      </c>
      <c r="L121" s="33"/>
      <c r="M121" s="136" t="s">
        <v>19</v>
      </c>
      <c r="N121" s="137" t="s">
        <v>42</v>
      </c>
      <c r="P121" s="138">
        <f t="shared" si="21"/>
        <v>0</v>
      </c>
      <c r="Q121" s="138">
        <v>0</v>
      </c>
      <c r="R121" s="138">
        <f t="shared" si="22"/>
        <v>0</v>
      </c>
      <c r="S121" s="138">
        <v>0</v>
      </c>
      <c r="T121" s="139">
        <f t="shared" si="23"/>
        <v>0</v>
      </c>
      <c r="AR121" s="140" t="s">
        <v>317</v>
      </c>
      <c r="AT121" s="140" t="s">
        <v>218</v>
      </c>
      <c r="AU121" s="140" t="s">
        <v>81</v>
      </c>
      <c r="AY121" s="18" t="s">
        <v>216</v>
      </c>
      <c r="BE121" s="141">
        <f t="shared" si="24"/>
        <v>0</v>
      </c>
      <c r="BF121" s="141">
        <f t="shared" si="25"/>
        <v>0</v>
      </c>
      <c r="BG121" s="141">
        <f t="shared" si="26"/>
        <v>0</v>
      </c>
      <c r="BH121" s="141">
        <f t="shared" si="27"/>
        <v>0</v>
      </c>
      <c r="BI121" s="141">
        <f t="shared" si="28"/>
        <v>0</v>
      </c>
      <c r="BJ121" s="18" t="s">
        <v>79</v>
      </c>
      <c r="BK121" s="141">
        <f t="shared" si="29"/>
        <v>0</v>
      </c>
      <c r="BL121" s="18" t="s">
        <v>317</v>
      </c>
      <c r="BM121" s="140" t="s">
        <v>504</v>
      </c>
    </row>
    <row r="122" spans="2:65" s="1" customFormat="1" ht="16.5" customHeight="1">
      <c r="B122" s="33"/>
      <c r="C122" s="129" t="s">
        <v>365</v>
      </c>
      <c r="D122" s="129" t="s">
        <v>218</v>
      </c>
      <c r="E122" s="130" t="s">
        <v>2406</v>
      </c>
      <c r="F122" s="131" t="s">
        <v>2407</v>
      </c>
      <c r="G122" s="132" t="s">
        <v>357</v>
      </c>
      <c r="H122" s="133">
        <v>5</v>
      </c>
      <c r="I122" s="134"/>
      <c r="J122" s="135">
        <f t="shared" si="20"/>
        <v>0</v>
      </c>
      <c r="K122" s="131" t="s">
        <v>19</v>
      </c>
      <c r="L122" s="33"/>
      <c r="M122" s="136" t="s">
        <v>19</v>
      </c>
      <c r="N122" s="137" t="s">
        <v>42</v>
      </c>
      <c r="P122" s="138">
        <f t="shared" si="21"/>
        <v>0</v>
      </c>
      <c r="Q122" s="138">
        <v>0</v>
      </c>
      <c r="R122" s="138">
        <f t="shared" si="22"/>
        <v>0</v>
      </c>
      <c r="S122" s="138">
        <v>0</v>
      </c>
      <c r="T122" s="139">
        <f t="shared" si="23"/>
        <v>0</v>
      </c>
      <c r="AR122" s="140" t="s">
        <v>317</v>
      </c>
      <c r="AT122" s="140" t="s">
        <v>218</v>
      </c>
      <c r="AU122" s="140" t="s">
        <v>81</v>
      </c>
      <c r="AY122" s="18" t="s">
        <v>216</v>
      </c>
      <c r="BE122" s="141">
        <f t="shared" si="24"/>
        <v>0</v>
      </c>
      <c r="BF122" s="141">
        <f t="shared" si="25"/>
        <v>0</v>
      </c>
      <c r="BG122" s="141">
        <f t="shared" si="26"/>
        <v>0</v>
      </c>
      <c r="BH122" s="141">
        <f t="shared" si="27"/>
        <v>0</v>
      </c>
      <c r="BI122" s="141">
        <f t="shared" si="28"/>
        <v>0</v>
      </c>
      <c r="BJ122" s="18" t="s">
        <v>79</v>
      </c>
      <c r="BK122" s="141">
        <f t="shared" si="29"/>
        <v>0</v>
      </c>
      <c r="BL122" s="18" t="s">
        <v>317</v>
      </c>
      <c r="BM122" s="140" t="s">
        <v>516</v>
      </c>
    </row>
    <row r="123" spans="2:65" s="1" customFormat="1" ht="21.75" customHeight="1">
      <c r="B123" s="33"/>
      <c r="C123" s="129" t="s">
        <v>371</v>
      </c>
      <c r="D123" s="129" t="s">
        <v>218</v>
      </c>
      <c r="E123" s="130" t="s">
        <v>2408</v>
      </c>
      <c r="F123" s="131" t="s">
        <v>2409</v>
      </c>
      <c r="G123" s="132" t="s">
        <v>357</v>
      </c>
      <c r="H123" s="133">
        <v>6</v>
      </c>
      <c r="I123" s="134"/>
      <c r="J123" s="135">
        <f t="shared" si="20"/>
        <v>0</v>
      </c>
      <c r="K123" s="131" t="s">
        <v>19</v>
      </c>
      <c r="L123" s="33"/>
      <c r="M123" s="136" t="s">
        <v>19</v>
      </c>
      <c r="N123" s="137" t="s">
        <v>42</v>
      </c>
      <c r="P123" s="138">
        <f t="shared" si="21"/>
        <v>0</v>
      </c>
      <c r="Q123" s="138">
        <v>0</v>
      </c>
      <c r="R123" s="138">
        <f t="shared" si="22"/>
        <v>0</v>
      </c>
      <c r="S123" s="138">
        <v>0</v>
      </c>
      <c r="T123" s="139">
        <f t="shared" si="23"/>
        <v>0</v>
      </c>
      <c r="AR123" s="140" t="s">
        <v>317</v>
      </c>
      <c r="AT123" s="140" t="s">
        <v>218</v>
      </c>
      <c r="AU123" s="140" t="s">
        <v>81</v>
      </c>
      <c r="AY123" s="18" t="s">
        <v>216</v>
      </c>
      <c r="BE123" s="141">
        <f t="shared" si="24"/>
        <v>0</v>
      </c>
      <c r="BF123" s="141">
        <f t="shared" si="25"/>
        <v>0</v>
      </c>
      <c r="BG123" s="141">
        <f t="shared" si="26"/>
        <v>0</v>
      </c>
      <c r="BH123" s="141">
        <f t="shared" si="27"/>
        <v>0</v>
      </c>
      <c r="BI123" s="141">
        <f t="shared" si="28"/>
        <v>0</v>
      </c>
      <c r="BJ123" s="18" t="s">
        <v>79</v>
      </c>
      <c r="BK123" s="141">
        <f t="shared" si="29"/>
        <v>0</v>
      </c>
      <c r="BL123" s="18" t="s">
        <v>317</v>
      </c>
      <c r="BM123" s="140" t="s">
        <v>528</v>
      </c>
    </row>
    <row r="124" spans="2:65" s="1" customFormat="1" ht="16.5" customHeight="1">
      <c r="B124" s="33"/>
      <c r="C124" s="129" t="s">
        <v>377</v>
      </c>
      <c r="D124" s="129" t="s">
        <v>218</v>
      </c>
      <c r="E124" s="130" t="s">
        <v>2410</v>
      </c>
      <c r="F124" s="131" t="s">
        <v>2411</v>
      </c>
      <c r="G124" s="132" t="s">
        <v>357</v>
      </c>
      <c r="H124" s="133">
        <v>2</v>
      </c>
      <c r="I124" s="134"/>
      <c r="J124" s="135">
        <f t="shared" si="20"/>
        <v>0</v>
      </c>
      <c r="K124" s="131" t="s">
        <v>19</v>
      </c>
      <c r="L124" s="33"/>
      <c r="M124" s="136" t="s">
        <v>19</v>
      </c>
      <c r="N124" s="137" t="s">
        <v>42</v>
      </c>
      <c r="P124" s="138">
        <f t="shared" si="21"/>
        <v>0</v>
      </c>
      <c r="Q124" s="138">
        <v>0</v>
      </c>
      <c r="R124" s="138">
        <f t="shared" si="22"/>
        <v>0</v>
      </c>
      <c r="S124" s="138">
        <v>0</v>
      </c>
      <c r="T124" s="139">
        <f t="shared" si="23"/>
        <v>0</v>
      </c>
      <c r="AR124" s="140" t="s">
        <v>317</v>
      </c>
      <c r="AT124" s="140" t="s">
        <v>218</v>
      </c>
      <c r="AU124" s="140" t="s">
        <v>81</v>
      </c>
      <c r="AY124" s="18" t="s">
        <v>216</v>
      </c>
      <c r="BE124" s="141">
        <f t="shared" si="24"/>
        <v>0</v>
      </c>
      <c r="BF124" s="141">
        <f t="shared" si="25"/>
        <v>0</v>
      </c>
      <c r="BG124" s="141">
        <f t="shared" si="26"/>
        <v>0</v>
      </c>
      <c r="BH124" s="141">
        <f t="shared" si="27"/>
        <v>0</v>
      </c>
      <c r="BI124" s="141">
        <f t="shared" si="28"/>
        <v>0</v>
      </c>
      <c r="BJ124" s="18" t="s">
        <v>79</v>
      </c>
      <c r="BK124" s="141">
        <f t="shared" si="29"/>
        <v>0</v>
      </c>
      <c r="BL124" s="18" t="s">
        <v>317</v>
      </c>
      <c r="BM124" s="140" t="s">
        <v>540</v>
      </c>
    </row>
    <row r="125" spans="2:65" s="1" customFormat="1" ht="16.5" customHeight="1">
      <c r="B125" s="33"/>
      <c r="C125" s="129" t="s">
        <v>384</v>
      </c>
      <c r="D125" s="129" t="s">
        <v>218</v>
      </c>
      <c r="E125" s="130" t="s">
        <v>2412</v>
      </c>
      <c r="F125" s="131" t="s">
        <v>2413</v>
      </c>
      <c r="G125" s="132" t="s">
        <v>357</v>
      </c>
      <c r="H125" s="133">
        <v>4</v>
      </c>
      <c r="I125" s="134"/>
      <c r="J125" s="135">
        <f t="shared" si="20"/>
        <v>0</v>
      </c>
      <c r="K125" s="131" t="s">
        <v>19</v>
      </c>
      <c r="L125" s="33"/>
      <c r="M125" s="136" t="s">
        <v>19</v>
      </c>
      <c r="N125" s="137" t="s">
        <v>42</v>
      </c>
      <c r="P125" s="138">
        <f t="shared" si="21"/>
        <v>0</v>
      </c>
      <c r="Q125" s="138">
        <v>0</v>
      </c>
      <c r="R125" s="138">
        <f t="shared" si="22"/>
        <v>0</v>
      </c>
      <c r="S125" s="138">
        <v>0</v>
      </c>
      <c r="T125" s="139">
        <f t="shared" si="23"/>
        <v>0</v>
      </c>
      <c r="AR125" s="140" t="s">
        <v>317</v>
      </c>
      <c r="AT125" s="140" t="s">
        <v>218</v>
      </c>
      <c r="AU125" s="140" t="s">
        <v>81</v>
      </c>
      <c r="AY125" s="18" t="s">
        <v>216</v>
      </c>
      <c r="BE125" s="141">
        <f t="shared" si="24"/>
        <v>0</v>
      </c>
      <c r="BF125" s="141">
        <f t="shared" si="25"/>
        <v>0</v>
      </c>
      <c r="BG125" s="141">
        <f t="shared" si="26"/>
        <v>0</v>
      </c>
      <c r="BH125" s="141">
        <f t="shared" si="27"/>
        <v>0</v>
      </c>
      <c r="BI125" s="141">
        <f t="shared" si="28"/>
        <v>0</v>
      </c>
      <c r="BJ125" s="18" t="s">
        <v>79</v>
      </c>
      <c r="BK125" s="141">
        <f t="shared" si="29"/>
        <v>0</v>
      </c>
      <c r="BL125" s="18" t="s">
        <v>317</v>
      </c>
      <c r="BM125" s="140" t="s">
        <v>552</v>
      </c>
    </row>
    <row r="126" spans="2:65" s="1" customFormat="1" ht="16.5" customHeight="1">
      <c r="B126" s="33"/>
      <c r="C126" s="129" t="s">
        <v>391</v>
      </c>
      <c r="D126" s="129" t="s">
        <v>218</v>
      </c>
      <c r="E126" s="130" t="s">
        <v>2414</v>
      </c>
      <c r="F126" s="131" t="s">
        <v>2415</v>
      </c>
      <c r="G126" s="132" t="s">
        <v>357</v>
      </c>
      <c r="H126" s="133">
        <v>3</v>
      </c>
      <c r="I126" s="134"/>
      <c r="J126" s="135">
        <f t="shared" si="20"/>
        <v>0</v>
      </c>
      <c r="K126" s="131" t="s">
        <v>19</v>
      </c>
      <c r="L126" s="33"/>
      <c r="M126" s="136" t="s">
        <v>19</v>
      </c>
      <c r="N126" s="137" t="s">
        <v>42</v>
      </c>
      <c r="P126" s="138">
        <f t="shared" si="21"/>
        <v>0</v>
      </c>
      <c r="Q126" s="138">
        <v>0</v>
      </c>
      <c r="R126" s="138">
        <f t="shared" si="22"/>
        <v>0</v>
      </c>
      <c r="S126" s="138">
        <v>0</v>
      </c>
      <c r="T126" s="139">
        <f t="shared" si="23"/>
        <v>0</v>
      </c>
      <c r="AR126" s="140" t="s">
        <v>317</v>
      </c>
      <c r="AT126" s="140" t="s">
        <v>218</v>
      </c>
      <c r="AU126" s="140" t="s">
        <v>81</v>
      </c>
      <c r="AY126" s="18" t="s">
        <v>216</v>
      </c>
      <c r="BE126" s="141">
        <f t="shared" si="24"/>
        <v>0</v>
      </c>
      <c r="BF126" s="141">
        <f t="shared" si="25"/>
        <v>0</v>
      </c>
      <c r="BG126" s="141">
        <f t="shared" si="26"/>
        <v>0</v>
      </c>
      <c r="BH126" s="141">
        <f t="shared" si="27"/>
        <v>0</v>
      </c>
      <c r="BI126" s="141">
        <f t="shared" si="28"/>
        <v>0</v>
      </c>
      <c r="BJ126" s="18" t="s">
        <v>79</v>
      </c>
      <c r="BK126" s="141">
        <f t="shared" si="29"/>
        <v>0</v>
      </c>
      <c r="BL126" s="18" t="s">
        <v>317</v>
      </c>
      <c r="BM126" s="140" t="s">
        <v>565</v>
      </c>
    </row>
    <row r="127" spans="2:65" s="1" customFormat="1" ht="16.5" customHeight="1">
      <c r="B127" s="33"/>
      <c r="C127" s="129" t="s">
        <v>396</v>
      </c>
      <c r="D127" s="129" t="s">
        <v>218</v>
      </c>
      <c r="E127" s="130" t="s">
        <v>2416</v>
      </c>
      <c r="F127" s="131" t="s">
        <v>2417</v>
      </c>
      <c r="G127" s="132" t="s">
        <v>357</v>
      </c>
      <c r="H127" s="133">
        <v>2</v>
      </c>
      <c r="I127" s="134"/>
      <c r="J127" s="135">
        <f t="shared" si="20"/>
        <v>0</v>
      </c>
      <c r="K127" s="131" t="s">
        <v>19</v>
      </c>
      <c r="L127" s="33"/>
      <c r="M127" s="136" t="s">
        <v>19</v>
      </c>
      <c r="N127" s="137" t="s">
        <v>42</v>
      </c>
      <c r="P127" s="138">
        <f t="shared" si="21"/>
        <v>0</v>
      </c>
      <c r="Q127" s="138">
        <v>0</v>
      </c>
      <c r="R127" s="138">
        <f t="shared" si="22"/>
        <v>0</v>
      </c>
      <c r="S127" s="138">
        <v>0</v>
      </c>
      <c r="T127" s="139">
        <f t="shared" si="23"/>
        <v>0</v>
      </c>
      <c r="AR127" s="140" t="s">
        <v>317</v>
      </c>
      <c r="AT127" s="140" t="s">
        <v>218</v>
      </c>
      <c r="AU127" s="140" t="s">
        <v>81</v>
      </c>
      <c r="AY127" s="18" t="s">
        <v>216</v>
      </c>
      <c r="BE127" s="141">
        <f t="shared" si="24"/>
        <v>0</v>
      </c>
      <c r="BF127" s="141">
        <f t="shared" si="25"/>
        <v>0</v>
      </c>
      <c r="BG127" s="141">
        <f t="shared" si="26"/>
        <v>0</v>
      </c>
      <c r="BH127" s="141">
        <f t="shared" si="27"/>
        <v>0</v>
      </c>
      <c r="BI127" s="141">
        <f t="shared" si="28"/>
        <v>0</v>
      </c>
      <c r="BJ127" s="18" t="s">
        <v>79</v>
      </c>
      <c r="BK127" s="141">
        <f t="shared" si="29"/>
        <v>0</v>
      </c>
      <c r="BL127" s="18" t="s">
        <v>317</v>
      </c>
      <c r="BM127" s="140" t="s">
        <v>577</v>
      </c>
    </row>
    <row r="128" spans="2:65" s="1" customFormat="1" ht="21.75" customHeight="1">
      <c r="B128" s="33"/>
      <c r="C128" s="129" t="s">
        <v>402</v>
      </c>
      <c r="D128" s="129" t="s">
        <v>218</v>
      </c>
      <c r="E128" s="130" t="s">
        <v>2418</v>
      </c>
      <c r="F128" s="131" t="s">
        <v>2419</v>
      </c>
      <c r="G128" s="132" t="s">
        <v>357</v>
      </c>
      <c r="H128" s="133">
        <v>8</v>
      </c>
      <c r="I128" s="134"/>
      <c r="J128" s="135">
        <f t="shared" si="20"/>
        <v>0</v>
      </c>
      <c r="K128" s="131" t="s">
        <v>19</v>
      </c>
      <c r="L128" s="33"/>
      <c r="M128" s="136" t="s">
        <v>19</v>
      </c>
      <c r="N128" s="137" t="s">
        <v>42</v>
      </c>
      <c r="P128" s="138">
        <f t="shared" si="21"/>
        <v>0</v>
      </c>
      <c r="Q128" s="138">
        <v>0</v>
      </c>
      <c r="R128" s="138">
        <f t="shared" si="22"/>
        <v>0</v>
      </c>
      <c r="S128" s="138">
        <v>0</v>
      </c>
      <c r="T128" s="139">
        <f t="shared" si="23"/>
        <v>0</v>
      </c>
      <c r="AR128" s="140" t="s">
        <v>317</v>
      </c>
      <c r="AT128" s="140" t="s">
        <v>218</v>
      </c>
      <c r="AU128" s="140" t="s">
        <v>81</v>
      </c>
      <c r="AY128" s="18" t="s">
        <v>216</v>
      </c>
      <c r="BE128" s="141">
        <f t="shared" si="24"/>
        <v>0</v>
      </c>
      <c r="BF128" s="141">
        <f t="shared" si="25"/>
        <v>0</v>
      </c>
      <c r="BG128" s="141">
        <f t="shared" si="26"/>
        <v>0</v>
      </c>
      <c r="BH128" s="141">
        <f t="shared" si="27"/>
        <v>0</v>
      </c>
      <c r="BI128" s="141">
        <f t="shared" si="28"/>
        <v>0</v>
      </c>
      <c r="BJ128" s="18" t="s">
        <v>79</v>
      </c>
      <c r="BK128" s="141">
        <f t="shared" si="29"/>
        <v>0</v>
      </c>
      <c r="BL128" s="18" t="s">
        <v>317</v>
      </c>
      <c r="BM128" s="140" t="s">
        <v>590</v>
      </c>
    </row>
    <row r="129" spans="2:65" s="1" customFormat="1" ht="16.5" customHeight="1">
      <c r="B129" s="33"/>
      <c r="C129" s="129" t="s">
        <v>409</v>
      </c>
      <c r="D129" s="129" t="s">
        <v>218</v>
      </c>
      <c r="E129" s="130" t="s">
        <v>2420</v>
      </c>
      <c r="F129" s="131" t="s">
        <v>2421</v>
      </c>
      <c r="G129" s="132" t="s">
        <v>357</v>
      </c>
      <c r="H129" s="133">
        <v>3</v>
      </c>
      <c r="I129" s="134"/>
      <c r="J129" s="135">
        <f t="shared" si="20"/>
        <v>0</v>
      </c>
      <c r="K129" s="131" t="s">
        <v>19</v>
      </c>
      <c r="L129" s="33"/>
      <c r="M129" s="136" t="s">
        <v>19</v>
      </c>
      <c r="N129" s="137" t="s">
        <v>42</v>
      </c>
      <c r="P129" s="138">
        <f t="shared" si="21"/>
        <v>0</v>
      </c>
      <c r="Q129" s="138">
        <v>0</v>
      </c>
      <c r="R129" s="138">
        <f t="shared" si="22"/>
        <v>0</v>
      </c>
      <c r="S129" s="138">
        <v>0</v>
      </c>
      <c r="T129" s="139">
        <f t="shared" si="23"/>
        <v>0</v>
      </c>
      <c r="AR129" s="140" t="s">
        <v>317</v>
      </c>
      <c r="AT129" s="140" t="s">
        <v>218</v>
      </c>
      <c r="AU129" s="140" t="s">
        <v>81</v>
      </c>
      <c r="AY129" s="18" t="s">
        <v>216</v>
      </c>
      <c r="BE129" s="141">
        <f t="shared" si="24"/>
        <v>0</v>
      </c>
      <c r="BF129" s="141">
        <f t="shared" si="25"/>
        <v>0</v>
      </c>
      <c r="BG129" s="141">
        <f t="shared" si="26"/>
        <v>0</v>
      </c>
      <c r="BH129" s="141">
        <f t="shared" si="27"/>
        <v>0</v>
      </c>
      <c r="BI129" s="141">
        <f t="shared" si="28"/>
        <v>0</v>
      </c>
      <c r="BJ129" s="18" t="s">
        <v>79</v>
      </c>
      <c r="BK129" s="141">
        <f t="shared" si="29"/>
        <v>0</v>
      </c>
      <c r="BL129" s="18" t="s">
        <v>317</v>
      </c>
      <c r="BM129" s="140" t="s">
        <v>603</v>
      </c>
    </row>
    <row r="130" spans="2:65" s="1" customFormat="1" ht="24.2" customHeight="1">
      <c r="B130" s="33"/>
      <c r="C130" s="129" t="s">
        <v>414</v>
      </c>
      <c r="D130" s="129" t="s">
        <v>218</v>
      </c>
      <c r="E130" s="130" t="s">
        <v>2422</v>
      </c>
      <c r="F130" s="131" t="s">
        <v>2423</v>
      </c>
      <c r="G130" s="132" t="s">
        <v>357</v>
      </c>
      <c r="H130" s="133">
        <v>1</v>
      </c>
      <c r="I130" s="134"/>
      <c r="J130" s="135">
        <f t="shared" si="20"/>
        <v>0</v>
      </c>
      <c r="K130" s="131" t="s">
        <v>19</v>
      </c>
      <c r="L130" s="33"/>
      <c r="M130" s="136" t="s">
        <v>19</v>
      </c>
      <c r="N130" s="137" t="s">
        <v>42</v>
      </c>
      <c r="P130" s="138">
        <f t="shared" si="21"/>
        <v>0</v>
      </c>
      <c r="Q130" s="138">
        <v>0</v>
      </c>
      <c r="R130" s="138">
        <f t="shared" si="22"/>
        <v>0</v>
      </c>
      <c r="S130" s="138">
        <v>0</v>
      </c>
      <c r="T130" s="139">
        <f t="shared" si="23"/>
        <v>0</v>
      </c>
      <c r="AR130" s="140" t="s">
        <v>317</v>
      </c>
      <c r="AT130" s="140" t="s">
        <v>218</v>
      </c>
      <c r="AU130" s="140" t="s">
        <v>81</v>
      </c>
      <c r="AY130" s="18" t="s">
        <v>216</v>
      </c>
      <c r="BE130" s="141">
        <f t="shared" si="24"/>
        <v>0</v>
      </c>
      <c r="BF130" s="141">
        <f t="shared" si="25"/>
        <v>0</v>
      </c>
      <c r="BG130" s="141">
        <f t="shared" si="26"/>
        <v>0</v>
      </c>
      <c r="BH130" s="141">
        <f t="shared" si="27"/>
        <v>0</v>
      </c>
      <c r="BI130" s="141">
        <f t="shared" si="28"/>
        <v>0</v>
      </c>
      <c r="BJ130" s="18" t="s">
        <v>79</v>
      </c>
      <c r="BK130" s="141">
        <f t="shared" si="29"/>
        <v>0</v>
      </c>
      <c r="BL130" s="18" t="s">
        <v>317</v>
      </c>
      <c r="BM130" s="140" t="s">
        <v>615</v>
      </c>
    </row>
    <row r="131" spans="2:65" s="1" customFormat="1" ht="21.75" customHeight="1">
      <c r="B131" s="33"/>
      <c r="C131" s="129" t="s">
        <v>422</v>
      </c>
      <c r="D131" s="129" t="s">
        <v>218</v>
      </c>
      <c r="E131" s="130" t="s">
        <v>2424</v>
      </c>
      <c r="F131" s="131" t="s">
        <v>2379</v>
      </c>
      <c r="G131" s="132" t="s">
        <v>1307</v>
      </c>
      <c r="H131" s="184"/>
      <c r="I131" s="134"/>
      <c r="J131" s="135">
        <f t="shared" si="20"/>
        <v>0</v>
      </c>
      <c r="K131" s="131" t="s">
        <v>19</v>
      </c>
      <c r="L131" s="33"/>
      <c r="M131" s="136" t="s">
        <v>19</v>
      </c>
      <c r="N131" s="137" t="s">
        <v>42</v>
      </c>
      <c r="P131" s="138">
        <f t="shared" si="21"/>
        <v>0</v>
      </c>
      <c r="Q131" s="138">
        <v>0</v>
      </c>
      <c r="R131" s="138">
        <f t="shared" si="22"/>
        <v>0</v>
      </c>
      <c r="S131" s="138">
        <v>0</v>
      </c>
      <c r="T131" s="139">
        <f t="shared" si="23"/>
        <v>0</v>
      </c>
      <c r="AR131" s="140" t="s">
        <v>317</v>
      </c>
      <c r="AT131" s="140" t="s">
        <v>218</v>
      </c>
      <c r="AU131" s="140" t="s">
        <v>81</v>
      </c>
      <c r="AY131" s="18" t="s">
        <v>216</v>
      </c>
      <c r="BE131" s="141">
        <f t="shared" si="24"/>
        <v>0</v>
      </c>
      <c r="BF131" s="141">
        <f t="shared" si="25"/>
        <v>0</v>
      </c>
      <c r="BG131" s="141">
        <f t="shared" si="26"/>
        <v>0</v>
      </c>
      <c r="BH131" s="141">
        <f t="shared" si="27"/>
        <v>0</v>
      </c>
      <c r="BI131" s="141">
        <f t="shared" si="28"/>
        <v>0</v>
      </c>
      <c r="BJ131" s="18" t="s">
        <v>79</v>
      </c>
      <c r="BK131" s="141">
        <f t="shared" si="29"/>
        <v>0</v>
      </c>
      <c r="BL131" s="18" t="s">
        <v>317</v>
      </c>
      <c r="BM131" s="140" t="s">
        <v>625</v>
      </c>
    </row>
    <row r="132" spans="2:65" s="11" customFormat="1" ht="22.9" customHeight="1">
      <c r="B132" s="117"/>
      <c r="D132" s="118" t="s">
        <v>70</v>
      </c>
      <c r="E132" s="127" t="s">
        <v>257</v>
      </c>
      <c r="F132" s="127" t="s">
        <v>2425</v>
      </c>
      <c r="I132" s="120"/>
      <c r="J132" s="128">
        <f>BK132</f>
        <v>0</v>
      </c>
      <c r="L132" s="117"/>
      <c r="M132" s="122"/>
      <c r="P132" s="123">
        <f>SUM(P133:P161)</f>
        <v>0</v>
      </c>
      <c r="R132" s="123">
        <f>SUM(R133:R161)</f>
        <v>0</v>
      </c>
      <c r="T132" s="124">
        <f>SUM(T133:T161)</f>
        <v>0</v>
      </c>
      <c r="AR132" s="118" t="s">
        <v>79</v>
      </c>
      <c r="AT132" s="125" t="s">
        <v>70</v>
      </c>
      <c r="AU132" s="125" t="s">
        <v>79</v>
      </c>
      <c r="AY132" s="118" t="s">
        <v>216</v>
      </c>
      <c r="BK132" s="126">
        <f>SUM(BK133:BK161)</f>
        <v>0</v>
      </c>
    </row>
    <row r="133" spans="2:65" s="1" customFormat="1" ht="33" customHeight="1">
      <c r="B133" s="33"/>
      <c r="C133" s="129" t="s">
        <v>431</v>
      </c>
      <c r="D133" s="129" t="s">
        <v>218</v>
      </c>
      <c r="E133" s="130" t="s">
        <v>2426</v>
      </c>
      <c r="F133" s="131" t="s">
        <v>2427</v>
      </c>
      <c r="G133" s="132" t="s">
        <v>357</v>
      </c>
      <c r="H133" s="133">
        <v>2</v>
      </c>
      <c r="I133" s="134"/>
      <c r="J133" s="135">
        <f t="shared" ref="J133:J161" si="30">ROUND(I133*H133,2)</f>
        <v>0</v>
      </c>
      <c r="K133" s="131" t="s">
        <v>19</v>
      </c>
      <c r="L133" s="33"/>
      <c r="M133" s="136" t="s">
        <v>19</v>
      </c>
      <c r="N133" s="137" t="s">
        <v>42</v>
      </c>
      <c r="P133" s="138">
        <f t="shared" ref="P133:P161" si="31">O133*H133</f>
        <v>0</v>
      </c>
      <c r="Q133" s="138">
        <v>0</v>
      </c>
      <c r="R133" s="138">
        <f t="shared" ref="R133:R161" si="32">Q133*H133</f>
        <v>0</v>
      </c>
      <c r="S133" s="138">
        <v>0</v>
      </c>
      <c r="T133" s="139">
        <f t="shared" ref="T133:T161" si="33">S133*H133</f>
        <v>0</v>
      </c>
      <c r="AR133" s="140" t="s">
        <v>317</v>
      </c>
      <c r="AT133" s="140" t="s">
        <v>218</v>
      </c>
      <c r="AU133" s="140" t="s">
        <v>81</v>
      </c>
      <c r="AY133" s="18" t="s">
        <v>216</v>
      </c>
      <c r="BE133" s="141">
        <f t="shared" ref="BE133:BE161" si="34">IF(N133="základní",J133,0)</f>
        <v>0</v>
      </c>
      <c r="BF133" s="141">
        <f t="shared" ref="BF133:BF161" si="35">IF(N133="snížená",J133,0)</f>
        <v>0</v>
      </c>
      <c r="BG133" s="141">
        <f t="shared" ref="BG133:BG161" si="36">IF(N133="zákl. přenesená",J133,0)</f>
        <v>0</v>
      </c>
      <c r="BH133" s="141">
        <f t="shared" ref="BH133:BH161" si="37">IF(N133="sníž. přenesená",J133,0)</f>
        <v>0</v>
      </c>
      <c r="BI133" s="141">
        <f t="shared" ref="BI133:BI161" si="38">IF(N133="nulová",J133,0)</f>
        <v>0</v>
      </c>
      <c r="BJ133" s="18" t="s">
        <v>79</v>
      </c>
      <c r="BK133" s="141">
        <f t="shared" ref="BK133:BK161" si="39">ROUND(I133*H133,2)</f>
        <v>0</v>
      </c>
      <c r="BL133" s="18" t="s">
        <v>317</v>
      </c>
      <c r="BM133" s="140" t="s">
        <v>636</v>
      </c>
    </row>
    <row r="134" spans="2:65" s="1" customFormat="1" ht="24.2" customHeight="1">
      <c r="B134" s="33"/>
      <c r="C134" s="129" t="s">
        <v>437</v>
      </c>
      <c r="D134" s="129" t="s">
        <v>218</v>
      </c>
      <c r="E134" s="130" t="s">
        <v>2428</v>
      </c>
      <c r="F134" s="131" t="s">
        <v>2429</v>
      </c>
      <c r="G134" s="132" t="s">
        <v>357</v>
      </c>
      <c r="H134" s="133">
        <v>2</v>
      </c>
      <c r="I134" s="134"/>
      <c r="J134" s="135">
        <f t="shared" si="30"/>
        <v>0</v>
      </c>
      <c r="K134" s="131" t="s">
        <v>19</v>
      </c>
      <c r="L134" s="33"/>
      <c r="M134" s="136" t="s">
        <v>19</v>
      </c>
      <c r="N134" s="137" t="s">
        <v>42</v>
      </c>
      <c r="P134" s="138">
        <f t="shared" si="31"/>
        <v>0</v>
      </c>
      <c r="Q134" s="138">
        <v>0</v>
      </c>
      <c r="R134" s="138">
        <f t="shared" si="32"/>
        <v>0</v>
      </c>
      <c r="S134" s="138">
        <v>0</v>
      </c>
      <c r="T134" s="139">
        <f t="shared" si="33"/>
        <v>0</v>
      </c>
      <c r="AR134" s="140" t="s">
        <v>317</v>
      </c>
      <c r="AT134" s="140" t="s">
        <v>218</v>
      </c>
      <c r="AU134" s="140" t="s">
        <v>81</v>
      </c>
      <c r="AY134" s="18" t="s">
        <v>216</v>
      </c>
      <c r="BE134" s="141">
        <f t="shared" si="34"/>
        <v>0</v>
      </c>
      <c r="BF134" s="141">
        <f t="shared" si="35"/>
        <v>0</v>
      </c>
      <c r="BG134" s="141">
        <f t="shared" si="36"/>
        <v>0</v>
      </c>
      <c r="BH134" s="141">
        <f t="shared" si="37"/>
        <v>0</v>
      </c>
      <c r="BI134" s="141">
        <f t="shared" si="38"/>
        <v>0</v>
      </c>
      <c r="BJ134" s="18" t="s">
        <v>79</v>
      </c>
      <c r="BK134" s="141">
        <f t="shared" si="39"/>
        <v>0</v>
      </c>
      <c r="BL134" s="18" t="s">
        <v>317</v>
      </c>
      <c r="BM134" s="140" t="s">
        <v>647</v>
      </c>
    </row>
    <row r="135" spans="2:65" s="1" customFormat="1" ht="24.2" customHeight="1">
      <c r="B135" s="33"/>
      <c r="C135" s="129" t="s">
        <v>444</v>
      </c>
      <c r="D135" s="129" t="s">
        <v>218</v>
      </c>
      <c r="E135" s="130" t="s">
        <v>2430</v>
      </c>
      <c r="F135" s="131" t="s">
        <v>2431</v>
      </c>
      <c r="G135" s="132" t="s">
        <v>357</v>
      </c>
      <c r="H135" s="133">
        <v>2</v>
      </c>
      <c r="I135" s="134"/>
      <c r="J135" s="135">
        <f t="shared" si="30"/>
        <v>0</v>
      </c>
      <c r="K135" s="131" t="s">
        <v>19</v>
      </c>
      <c r="L135" s="33"/>
      <c r="M135" s="136" t="s">
        <v>19</v>
      </c>
      <c r="N135" s="137" t="s">
        <v>42</v>
      </c>
      <c r="P135" s="138">
        <f t="shared" si="31"/>
        <v>0</v>
      </c>
      <c r="Q135" s="138">
        <v>0</v>
      </c>
      <c r="R135" s="138">
        <f t="shared" si="32"/>
        <v>0</v>
      </c>
      <c r="S135" s="138">
        <v>0</v>
      </c>
      <c r="T135" s="139">
        <f t="shared" si="33"/>
        <v>0</v>
      </c>
      <c r="AR135" s="140" t="s">
        <v>317</v>
      </c>
      <c r="AT135" s="140" t="s">
        <v>218</v>
      </c>
      <c r="AU135" s="140" t="s">
        <v>81</v>
      </c>
      <c r="AY135" s="18" t="s">
        <v>216</v>
      </c>
      <c r="BE135" s="141">
        <f t="shared" si="34"/>
        <v>0</v>
      </c>
      <c r="BF135" s="141">
        <f t="shared" si="35"/>
        <v>0</v>
      </c>
      <c r="BG135" s="141">
        <f t="shared" si="36"/>
        <v>0</v>
      </c>
      <c r="BH135" s="141">
        <f t="shared" si="37"/>
        <v>0</v>
      </c>
      <c r="BI135" s="141">
        <f t="shared" si="38"/>
        <v>0</v>
      </c>
      <c r="BJ135" s="18" t="s">
        <v>79</v>
      </c>
      <c r="BK135" s="141">
        <f t="shared" si="39"/>
        <v>0</v>
      </c>
      <c r="BL135" s="18" t="s">
        <v>317</v>
      </c>
      <c r="BM135" s="140" t="s">
        <v>659</v>
      </c>
    </row>
    <row r="136" spans="2:65" s="1" customFormat="1" ht="24.2" customHeight="1">
      <c r="B136" s="33"/>
      <c r="C136" s="129" t="s">
        <v>449</v>
      </c>
      <c r="D136" s="129" t="s">
        <v>218</v>
      </c>
      <c r="E136" s="130" t="s">
        <v>2432</v>
      </c>
      <c r="F136" s="131" t="s">
        <v>2433</v>
      </c>
      <c r="G136" s="132" t="s">
        <v>357</v>
      </c>
      <c r="H136" s="133">
        <v>2</v>
      </c>
      <c r="I136" s="134"/>
      <c r="J136" s="135">
        <f t="shared" si="30"/>
        <v>0</v>
      </c>
      <c r="K136" s="131" t="s">
        <v>19</v>
      </c>
      <c r="L136" s="33"/>
      <c r="M136" s="136" t="s">
        <v>19</v>
      </c>
      <c r="N136" s="137" t="s">
        <v>42</v>
      </c>
      <c r="P136" s="138">
        <f t="shared" si="31"/>
        <v>0</v>
      </c>
      <c r="Q136" s="138">
        <v>0</v>
      </c>
      <c r="R136" s="138">
        <f t="shared" si="32"/>
        <v>0</v>
      </c>
      <c r="S136" s="138">
        <v>0</v>
      </c>
      <c r="T136" s="139">
        <f t="shared" si="33"/>
        <v>0</v>
      </c>
      <c r="AR136" s="140" t="s">
        <v>317</v>
      </c>
      <c r="AT136" s="140" t="s">
        <v>218</v>
      </c>
      <c r="AU136" s="140" t="s">
        <v>81</v>
      </c>
      <c r="AY136" s="18" t="s">
        <v>216</v>
      </c>
      <c r="BE136" s="141">
        <f t="shared" si="34"/>
        <v>0</v>
      </c>
      <c r="BF136" s="141">
        <f t="shared" si="35"/>
        <v>0</v>
      </c>
      <c r="BG136" s="141">
        <f t="shared" si="36"/>
        <v>0</v>
      </c>
      <c r="BH136" s="141">
        <f t="shared" si="37"/>
        <v>0</v>
      </c>
      <c r="BI136" s="141">
        <f t="shared" si="38"/>
        <v>0</v>
      </c>
      <c r="BJ136" s="18" t="s">
        <v>79</v>
      </c>
      <c r="BK136" s="141">
        <f t="shared" si="39"/>
        <v>0</v>
      </c>
      <c r="BL136" s="18" t="s">
        <v>317</v>
      </c>
      <c r="BM136" s="140" t="s">
        <v>671</v>
      </c>
    </row>
    <row r="137" spans="2:65" s="1" customFormat="1" ht="21.75" customHeight="1">
      <c r="B137" s="33"/>
      <c r="C137" s="129" t="s">
        <v>455</v>
      </c>
      <c r="D137" s="129" t="s">
        <v>218</v>
      </c>
      <c r="E137" s="130" t="s">
        <v>2434</v>
      </c>
      <c r="F137" s="131" t="s">
        <v>2435</v>
      </c>
      <c r="G137" s="132" t="s">
        <v>357</v>
      </c>
      <c r="H137" s="133">
        <v>2</v>
      </c>
      <c r="I137" s="134"/>
      <c r="J137" s="135">
        <f t="shared" si="30"/>
        <v>0</v>
      </c>
      <c r="K137" s="131" t="s">
        <v>19</v>
      </c>
      <c r="L137" s="33"/>
      <c r="M137" s="136" t="s">
        <v>19</v>
      </c>
      <c r="N137" s="137" t="s">
        <v>42</v>
      </c>
      <c r="P137" s="138">
        <f t="shared" si="31"/>
        <v>0</v>
      </c>
      <c r="Q137" s="138">
        <v>0</v>
      </c>
      <c r="R137" s="138">
        <f t="shared" si="32"/>
        <v>0</v>
      </c>
      <c r="S137" s="138">
        <v>0</v>
      </c>
      <c r="T137" s="139">
        <f t="shared" si="33"/>
        <v>0</v>
      </c>
      <c r="AR137" s="140" t="s">
        <v>317</v>
      </c>
      <c r="AT137" s="140" t="s">
        <v>218</v>
      </c>
      <c r="AU137" s="140" t="s">
        <v>81</v>
      </c>
      <c r="AY137" s="18" t="s">
        <v>216</v>
      </c>
      <c r="BE137" s="141">
        <f t="shared" si="34"/>
        <v>0</v>
      </c>
      <c r="BF137" s="141">
        <f t="shared" si="35"/>
        <v>0</v>
      </c>
      <c r="BG137" s="141">
        <f t="shared" si="36"/>
        <v>0</v>
      </c>
      <c r="BH137" s="141">
        <f t="shared" si="37"/>
        <v>0</v>
      </c>
      <c r="BI137" s="141">
        <f t="shared" si="38"/>
        <v>0</v>
      </c>
      <c r="BJ137" s="18" t="s">
        <v>79</v>
      </c>
      <c r="BK137" s="141">
        <f t="shared" si="39"/>
        <v>0</v>
      </c>
      <c r="BL137" s="18" t="s">
        <v>317</v>
      </c>
      <c r="BM137" s="140" t="s">
        <v>684</v>
      </c>
    </row>
    <row r="138" spans="2:65" s="1" customFormat="1" ht="33" customHeight="1">
      <c r="B138" s="33"/>
      <c r="C138" s="129" t="s">
        <v>460</v>
      </c>
      <c r="D138" s="129" t="s">
        <v>218</v>
      </c>
      <c r="E138" s="130" t="s">
        <v>2436</v>
      </c>
      <c r="F138" s="131" t="s">
        <v>2437</v>
      </c>
      <c r="G138" s="132" t="s">
        <v>357</v>
      </c>
      <c r="H138" s="133">
        <v>1</v>
      </c>
      <c r="I138" s="134"/>
      <c r="J138" s="135">
        <f t="shared" si="30"/>
        <v>0</v>
      </c>
      <c r="K138" s="131" t="s">
        <v>19</v>
      </c>
      <c r="L138" s="33"/>
      <c r="M138" s="136" t="s">
        <v>19</v>
      </c>
      <c r="N138" s="137" t="s">
        <v>42</v>
      </c>
      <c r="P138" s="138">
        <f t="shared" si="31"/>
        <v>0</v>
      </c>
      <c r="Q138" s="138">
        <v>0</v>
      </c>
      <c r="R138" s="138">
        <f t="shared" si="32"/>
        <v>0</v>
      </c>
      <c r="S138" s="138">
        <v>0</v>
      </c>
      <c r="T138" s="139">
        <f t="shared" si="33"/>
        <v>0</v>
      </c>
      <c r="AR138" s="140" t="s">
        <v>317</v>
      </c>
      <c r="AT138" s="140" t="s">
        <v>218</v>
      </c>
      <c r="AU138" s="140" t="s">
        <v>81</v>
      </c>
      <c r="AY138" s="18" t="s">
        <v>216</v>
      </c>
      <c r="BE138" s="141">
        <f t="shared" si="34"/>
        <v>0</v>
      </c>
      <c r="BF138" s="141">
        <f t="shared" si="35"/>
        <v>0</v>
      </c>
      <c r="BG138" s="141">
        <f t="shared" si="36"/>
        <v>0</v>
      </c>
      <c r="BH138" s="141">
        <f t="shared" si="37"/>
        <v>0</v>
      </c>
      <c r="BI138" s="141">
        <f t="shared" si="38"/>
        <v>0</v>
      </c>
      <c r="BJ138" s="18" t="s">
        <v>79</v>
      </c>
      <c r="BK138" s="141">
        <f t="shared" si="39"/>
        <v>0</v>
      </c>
      <c r="BL138" s="18" t="s">
        <v>317</v>
      </c>
      <c r="BM138" s="140" t="s">
        <v>694</v>
      </c>
    </row>
    <row r="139" spans="2:65" s="1" customFormat="1" ht="16.5" customHeight="1">
      <c r="B139" s="33"/>
      <c r="C139" s="129" t="s">
        <v>466</v>
      </c>
      <c r="D139" s="129" t="s">
        <v>218</v>
      </c>
      <c r="E139" s="130" t="s">
        <v>2438</v>
      </c>
      <c r="F139" s="131" t="s">
        <v>2439</v>
      </c>
      <c r="G139" s="132" t="s">
        <v>357</v>
      </c>
      <c r="H139" s="133">
        <v>1</v>
      </c>
      <c r="I139" s="134"/>
      <c r="J139" s="135">
        <f t="shared" si="30"/>
        <v>0</v>
      </c>
      <c r="K139" s="131" t="s">
        <v>19</v>
      </c>
      <c r="L139" s="33"/>
      <c r="M139" s="136" t="s">
        <v>19</v>
      </c>
      <c r="N139" s="137" t="s">
        <v>42</v>
      </c>
      <c r="P139" s="138">
        <f t="shared" si="31"/>
        <v>0</v>
      </c>
      <c r="Q139" s="138">
        <v>0</v>
      </c>
      <c r="R139" s="138">
        <f t="shared" si="32"/>
        <v>0</v>
      </c>
      <c r="S139" s="138">
        <v>0</v>
      </c>
      <c r="T139" s="139">
        <f t="shared" si="33"/>
        <v>0</v>
      </c>
      <c r="AR139" s="140" t="s">
        <v>317</v>
      </c>
      <c r="AT139" s="140" t="s">
        <v>218</v>
      </c>
      <c r="AU139" s="140" t="s">
        <v>81</v>
      </c>
      <c r="AY139" s="18" t="s">
        <v>216</v>
      </c>
      <c r="BE139" s="141">
        <f t="shared" si="34"/>
        <v>0</v>
      </c>
      <c r="BF139" s="141">
        <f t="shared" si="35"/>
        <v>0</v>
      </c>
      <c r="BG139" s="141">
        <f t="shared" si="36"/>
        <v>0</v>
      </c>
      <c r="BH139" s="141">
        <f t="shared" si="37"/>
        <v>0</v>
      </c>
      <c r="BI139" s="141">
        <f t="shared" si="38"/>
        <v>0</v>
      </c>
      <c r="BJ139" s="18" t="s">
        <v>79</v>
      </c>
      <c r="BK139" s="141">
        <f t="shared" si="39"/>
        <v>0</v>
      </c>
      <c r="BL139" s="18" t="s">
        <v>317</v>
      </c>
      <c r="BM139" s="140" t="s">
        <v>707</v>
      </c>
    </row>
    <row r="140" spans="2:65" s="1" customFormat="1" ht="16.5" customHeight="1">
      <c r="B140" s="33"/>
      <c r="C140" s="129" t="s">
        <v>471</v>
      </c>
      <c r="D140" s="129" t="s">
        <v>218</v>
      </c>
      <c r="E140" s="130" t="s">
        <v>2440</v>
      </c>
      <c r="F140" s="131" t="s">
        <v>2441</v>
      </c>
      <c r="G140" s="132" t="s">
        <v>357</v>
      </c>
      <c r="H140" s="133">
        <v>1</v>
      </c>
      <c r="I140" s="134"/>
      <c r="J140" s="135">
        <f t="shared" si="30"/>
        <v>0</v>
      </c>
      <c r="K140" s="131" t="s">
        <v>19</v>
      </c>
      <c r="L140" s="33"/>
      <c r="M140" s="136" t="s">
        <v>19</v>
      </c>
      <c r="N140" s="137" t="s">
        <v>42</v>
      </c>
      <c r="P140" s="138">
        <f t="shared" si="31"/>
        <v>0</v>
      </c>
      <c r="Q140" s="138">
        <v>0</v>
      </c>
      <c r="R140" s="138">
        <f t="shared" si="32"/>
        <v>0</v>
      </c>
      <c r="S140" s="138">
        <v>0</v>
      </c>
      <c r="T140" s="139">
        <f t="shared" si="33"/>
        <v>0</v>
      </c>
      <c r="AR140" s="140" t="s">
        <v>317</v>
      </c>
      <c r="AT140" s="140" t="s">
        <v>218</v>
      </c>
      <c r="AU140" s="140" t="s">
        <v>81</v>
      </c>
      <c r="AY140" s="18" t="s">
        <v>216</v>
      </c>
      <c r="BE140" s="141">
        <f t="shared" si="34"/>
        <v>0</v>
      </c>
      <c r="BF140" s="141">
        <f t="shared" si="35"/>
        <v>0</v>
      </c>
      <c r="BG140" s="141">
        <f t="shared" si="36"/>
        <v>0</v>
      </c>
      <c r="BH140" s="141">
        <f t="shared" si="37"/>
        <v>0</v>
      </c>
      <c r="BI140" s="141">
        <f t="shared" si="38"/>
        <v>0</v>
      </c>
      <c r="BJ140" s="18" t="s">
        <v>79</v>
      </c>
      <c r="BK140" s="141">
        <f t="shared" si="39"/>
        <v>0</v>
      </c>
      <c r="BL140" s="18" t="s">
        <v>317</v>
      </c>
      <c r="BM140" s="140" t="s">
        <v>720</v>
      </c>
    </row>
    <row r="141" spans="2:65" s="1" customFormat="1" ht="24.2" customHeight="1">
      <c r="B141" s="33"/>
      <c r="C141" s="129" t="s">
        <v>477</v>
      </c>
      <c r="D141" s="129" t="s">
        <v>218</v>
      </c>
      <c r="E141" s="130" t="s">
        <v>2442</v>
      </c>
      <c r="F141" s="131" t="s">
        <v>2429</v>
      </c>
      <c r="G141" s="132" t="s">
        <v>357</v>
      </c>
      <c r="H141" s="133">
        <v>1</v>
      </c>
      <c r="I141" s="134"/>
      <c r="J141" s="135">
        <f t="shared" si="30"/>
        <v>0</v>
      </c>
      <c r="K141" s="131" t="s">
        <v>19</v>
      </c>
      <c r="L141" s="33"/>
      <c r="M141" s="136" t="s">
        <v>19</v>
      </c>
      <c r="N141" s="137" t="s">
        <v>42</v>
      </c>
      <c r="P141" s="138">
        <f t="shared" si="31"/>
        <v>0</v>
      </c>
      <c r="Q141" s="138">
        <v>0</v>
      </c>
      <c r="R141" s="138">
        <f t="shared" si="32"/>
        <v>0</v>
      </c>
      <c r="S141" s="138">
        <v>0</v>
      </c>
      <c r="T141" s="139">
        <f t="shared" si="33"/>
        <v>0</v>
      </c>
      <c r="AR141" s="140" t="s">
        <v>317</v>
      </c>
      <c r="AT141" s="140" t="s">
        <v>218</v>
      </c>
      <c r="AU141" s="140" t="s">
        <v>81</v>
      </c>
      <c r="AY141" s="18" t="s">
        <v>216</v>
      </c>
      <c r="BE141" s="141">
        <f t="shared" si="34"/>
        <v>0</v>
      </c>
      <c r="BF141" s="141">
        <f t="shared" si="35"/>
        <v>0</v>
      </c>
      <c r="BG141" s="141">
        <f t="shared" si="36"/>
        <v>0</v>
      </c>
      <c r="BH141" s="141">
        <f t="shared" si="37"/>
        <v>0</v>
      </c>
      <c r="BI141" s="141">
        <f t="shared" si="38"/>
        <v>0</v>
      </c>
      <c r="BJ141" s="18" t="s">
        <v>79</v>
      </c>
      <c r="BK141" s="141">
        <f t="shared" si="39"/>
        <v>0</v>
      </c>
      <c r="BL141" s="18" t="s">
        <v>317</v>
      </c>
      <c r="BM141" s="140" t="s">
        <v>730</v>
      </c>
    </row>
    <row r="142" spans="2:65" s="1" customFormat="1" ht="24.2" customHeight="1">
      <c r="B142" s="33"/>
      <c r="C142" s="129" t="s">
        <v>482</v>
      </c>
      <c r="D142" s="129" t="s">
        <v>218</v>
      </c>
      <c r="E142" s="130" t="s">
        <v>2443</v>
      </c>
      <c r="F142" s="131" t="s">
        <v>2444</v>
      </c>
      <c r="G142" s="132" t="s">
        <v>357</v>
      </c>
      <c r="H142" s="133">
        <v>1</v>
      </c>
      <c r="I142" s="134"/>
      <c r="J142" s="135">
        <f t="shared" si="30"/>
        <v>0</v>
      </c>
      <c r="K142" s="131" t="s">
        <v>19</v>
      </c>
      <c r="L142" s="33"/>
      <c r="M142" s="136" t="s">
        <v>19</v>
      </c>
      <c r="N142" s="137" t="s">
        <v>42</v>
      </c>
      <c r="P142" s="138">
        <f t="shared" si="31"/>
        <v>0</v>
      </c>
      <c r="Q142" s="138">
        <v>0</v>
      </c>
      <c r="R142" s="138">
        <f t="shared" si="32"/>
        <v>0</v>
      </c>
      <c r="S142" s="138">
        <v>0</v>
      </c>
      <c r="T142" s="139">
        <f t="shared" si="33"/>
        <v>0</v>
      </c>
      <c r="AR142" s="140" t="s">
        <v>317</v>
      </c>
      <c r="AT142" s="140" t="s">
        <v>218</v>
      </c>
      <c r="AU142" s="140" t="s">
        <v>81</v>
      </c>
      <c r="AY142" s="18" t="s">
        <v>216</v>
      </c>
      <c r="BE142" s="141">
        <f t="shared" si="34"/>
        <v>0</v>
      </c>
      <c r="BF142" s="141">
        <f t="shared" si="35"/>
        <v>0</v>
      </c>
      <c r="BG142" s="141">
        <f t="shared" si="36"/>
        <v>0</v>
      </c>
      <c r="BH142" s="141">
        <f t="shared" si="37"/>
        <v>0</v>
      </c>
      <c r="BI142" s="141">
        <f t="shared" si="38"/>
        <v>0</v>
      </c>
      <c r="BJ142" s="18" t="s">
        <v>79</v>
      </c>
      <c r="BK142" s="141">
        <f t="shared" si="39"/>
        <v>0</v>
      </c>
      <c r="BL142" s="18" t="s">
        <v>317</v>
      </c>
      <c r="BM142" s="140" t="s">
        <v>740</v>
      </c>
    </row>
    <row r="143" spans="2:65" s="1" customFormat="1" ht="24.2" customHeight="1">
      <c r="B143" s="33"/>
      <c r="C143" s="129" t="s">
        <v>488</v>
      </c>
      <c r="D143" s="129" t="s">
        <v>218</v>
      </c>
      <c r="E143" s="130" t="s">
        <v>2445</v>
      </c>
      <c r="F143" s="131" t="s">
        <v>2446</v>
      </c>
      <c r="G143" s="132" t="s">
        <v>357</v>
      </c>
      <c r="H143" s="133">
        <v>1</v>
      </c>
      <c r="I143" s="134"/>
      <c r="J143" s="135">
        <f t="shared" si="30"/>
        <v>0</v>
      </c>
      <c r="K143" s="131" t="s">
        <v>19</v>
      </c>
      <c r="L143" s="33"/>
      <c r="M143" s="136" t="s">
        <v>19</v>
      </c>
      <c r="N143" s="137" t="s">
        <v>42</v>
      </c>
      <c r="P143" s="138">
        <f t="shared" si="31"/>
        <v>0</v>
      </c>
      <c r="Q143" s="138">
        <v>0</v>
      </c>
      <c r="R143" s="138">
        <f t="shared" si="32"/>
        <v>0</v>
      </c>
      <c r="S143" s="138">
        <v>0</v>
      </c>
      <c r="T143" s="139">
        <f t="shared" si="33"/>
        <v>0</v>
      </c>
      <c r="AR143" s="140" t="s">
        <v>317</v>
      </c>
      <c r="AT143" s="140" t="s">
        <v>218</v>
      </c>
      <c r="AU143" s="140" t="s">
        <v>81</v>
      </c>
      <c r="AY143" s="18" t="s">
        <v>216</v>
      </c>
      <c r="BE143" s="141">
        <f t="shared" si="34"/>
        <v>0</v>
      </c>
      <c r="BF143" s="141">
        <f t="shared" si="35"/>
        <v>0</v>
      </c>
      <c r="BG143" s="141">
        <f t="shared" si="36"/>
        <v>0</v>
      </c>
      <c r="BH143" s="141">
        <f t="shared" si="37"/>
        <v>0</v>
      </c>
      <c r="BI143" s="141">
        <f t="shared" si="38"/>
        <v>0</v>
      </c>
      <c r="BJ143" s="18" t="s">
        <v>79</v>
      </c>
      <c r="BK143" s="141">
        <f t="shared" si="39"/>
        <v>0</v>
      </c>
      <c r="BL143" s="18" t="s">
        <v>317</v>
      </c>
      <c r="BM143" s="140" t="s">
        <v>750</v>
      </c>
    </row>
    <row r="144" spans="2:65" s="1" customFormat="1" ht="21.75" customHeight="1">
      <c r="B144" s="33"/>
      <c r="C144" s="129" t="s">
        <v>493</v>
      </c>
      <c r="D144" s="129" t="s">
        <v>218</v>
      </c>
      <c r="E144" s="130" t="s">
        <v>2447</v>
      </c>
      <c r="F144" s="131" t="s">
        <v>2448</v>
      </c>
      <c r="G144" s="132" t="s">
        <v>357</v>
      </c>
      <c r="H144" s="133">
        <v>1</v>
      </c>
      <c r="I144" s="134"/>
      <c r="J144" s="135">
        <f t="shared" si="30"/>
        <v>0</v>
      </c>
      <c r="K144" s="131" t="s">
        <v>19</v>
      </c>
      <c r="L144" s="33"/>
      <c r="M144" s="136" t="s">
        <v>19</v>
      </c>
      <c r="N144" s="137" t="s">
        <v>42</v>
      </c>
      <c r="P144" s="138">
        <f t="shared" si="31"/>
        <v>0</v>
      </c>
      <c r="Q144" s="138">
        <v>0</v>
      </c>
      <c r="R144" s="138">
        <f t="shared" si="32"/>
        <v>0</v>
      </c>
      <c r="S144" s="138">
        <v>0</v>
      </c>
      <c r="T144" s="139">
        <f t="shared" si="33"/>
        <v>0</v>
      </c>
      <c r="AR144" s="140" t="s">
        <v>317</v>
      </c>
      <c r="AT144" s="140" t="s">
        <v>218</v>
      </c>
      <c r="AU144" s="140" t="s">
        <v>81</v>
      </c>
      <c r="AY144" s="18" t="s">
        <v>216</v>
      </c>
      <c r="BE144" s="141">
        <f t="shared" si="34"/>
        <v>0</v>
      </c>
      <c r="BF144" s="141">
        <f t="shared" si="35"/>
        <v>0</v>
      </c>
      <c r="BG144" s="141">
        <f t="shared" si="36"/>
        <v>0</v>
      </c>
      <c r="BH144" s="141">
        <f t="shared" si="37"/>
        <v>0</v>
      </c>
      <c r="BI144" s="141">
        <f t="shared" si="38"/>
        <v>0</v>
      </c>
      <c r="BJ144" s="18" t="s">
        <v>79</v>
      </c>
      <c r="BK144" s="141">
        <f t="shared" si="39"/>
        <v>0</v>
      </c>
      <c r="BL144" s="18" t="s">
        <v>317</v>
      </c>
      <c r="BM144" s="140" t="s">
        <v>761</v>
      </c>
    </row>
    <row r="145" spans="2:65" s="1" customFormat="1" ht="24.2" customHeight="1">
      <c r="B145" s="33"/>
      <c r="C145" s="129" t="s">
        <v>498</v>
      </c>
      <c r="D145" s="129" t="s">
        <v>218</v>
      </c>
      <c r="E145" s="130" t="s">
        <v>2449</v>
      </c>
      <c r="F145" s="131" t="s">
        <v>2450</v>
      </c>
      <c r="G145" s="132" t="s">
        <v>357</v>
      </c>
      <c r="H145" s="133">
        <v>2</v>
      </c>
      <c r="I145" s="134"/>
      <c r="J145" s="135">
        <f t="shared" si="30"/>
        <v>0</v>
      </c>
      <c r="K145" s="131" t="s">
        <v>19</v>
      </c>
      <c r="L145" s="33"/>
      <c r="M145" s="136" t="s">
        <v>19</v>
      </c>
      <c r="N145" s="137" t="s">
        <v>42</v>
      </c>
      <c r="P145" s="138">
        <f t="shared" si="31"/>
        <v>0</v>
      </c>
      <c r="Q145" s="138">
        <v>0</v>
      </c>
      <c r="R145" s="138">
        <f t="shared" si="32"/>
        <v>0</v>
      </c>
      <c r="S145" s="138">
        <v>0</v>
      </c>
      <c r="T145" s="139">
        <f t="shared" si="33"/>
        <v>0</v>
      </c>
      <c r="AR145" s="140" t="s">
        <v>317</v>
      </c>
      <c r="AT145" s="140" t="s">
        <v>218</v>
      </c>
      <c r="AU145" s="140" t="s">
        <v>81</v>
      </c>
      <c r="AY145" s="18" t="s">
        <v>216</v>
      </c>
      <c r="BE145" s="141">
        <f t="shared" si="34"/>
        <v>0</v>
      </c>
      <c r="BF145" s="141">
        <f t="shared" si="35"/>
        <v>0</v>
      </c>
      <c r="BG145" s="141">
        <f t="shared" si="36"/>
        <v>0</v>
      </c>
      <c r="BH145" s="141">
        <f t="shared" si="37"/>
        <v>0</v>
      </c>
      <c r="BI145" s="141">
        <f t="shared" si="38"/>
        <v>0</v>
      </c>
      <c r="BJ145" s="18" t="s">
        <v>79</v>
      </c>
      <c r="BK145" s="141">
        <f t="shared" si="39"/>
        <v>0</v>
      </c>
      <c r="BL145" s="18" t="s">
        <v>317</v>
      </c>
      <c r="BM145" s="140" t="s">
        <v>774</v>
      </c>
    </row>
    <row r="146" spans="2:65" s="1" customFormat="1" ht="16.5" customHeight="1">
      <c r="B146" s="33"/>
      <c r="C146" s="129" t="s">
        <v>504</v>
      </c>
      <c r="D146" s="129" t="s">
        <v>218</v>
      </c>
      <c r="E146" s="130" t="s">
        <v>2451</v>
      </c>
      <c r="F146" s="131" t="s">
        <v>2452</v>
      </c>
      <c r="G146" s="132" t="s">
        <v>357</v>
      </c>
      <c r="H146" s="133">
        <v>1</v>
      </c>
      <c r="I146" s="134"/>
      <c r="J146" s="135">
        <f t="shared" si="30"/>
        <v>0</v>
      </c>
      <c r="K146" s="131" t="s">
        <v>19</v>
      </c>
      <c r="L146" s="33"/>
      <c r="M146" s="136" t="s">
        <v>19</v>
      </c>
      <c r="N146" s="137" t="s">
        <v>42</v>
      </c>
      <c r="P146" s="138">
        <f t="shared" si="31"/>
        <v>0</v>
      </c>
      <c r="Q146" s="138">
        <v>0</v>
      </c>
      <c r="R146" s="138">
        <f t="shared" si="32"/>
        <v>0</v>
      </c>
      <c r="S146" s="138">
        <v>0</v>
      </c>
      <c r="T146" s="139">
        <f t="shared" si="33"/>
        <v>0</v>
      </c>
      <c r="AR146" s="140" t="s">
        <v>317</v>
      </c>
      <c r="AT146" s="140" t="s">
        <v>218</v>
      </c>
      <c r="AU146" s="140" t="s">
        <v>81</v>
      </c>
      <c r="AY146" s="18" t="s">
        <v>216</v>
      </c>
      <c r="BE146" s="141">
        <f t="shared" si="34"/>
        <v>0</v>
      </c>
      <c r="BF146" s="141">
        <f t="shared" si="35"/>
        <v>0</v>
      </c>
      <c r="BG146" s="141">
        <f t="shared" si="36"/>
        <v>0</v>
      </c>
      <c r="BH146" s="141">
        <f t="shared" si="37"/>
        <v>0</v>
      </c>
      <c r="BI146" s="141">
        <f t="shared" si="38"/>
        <v>0</v>
      </c>
      <c r="BJ146" s="18" t="s">
        <v>79</v>
      </c>
      <c r="BK146" s="141">
        <f t="shared" si="39"/>
        <v>0</v>
      </c>
      <c r="BL146" s="18" t="s">
        <v>317</v>
      </c>
      <c r="BM146" s="140" t="s">
        <v>785</v>
      </c>
    </row>
    <row r="147" spans="2:65" s="1" customFormat="1" ht="21.75" customHeight="1">
      <c r="B147" s="33"/>
      <c r="C147" s="129" t="s">
        <v>510</v>
      </c>
      <c r="D147" s="129" t="s">
        <v>218</v>
      </c>
      <c r="E147" s="130" t="s">
        <v>2453</v>
      </c>
      <c r="F147" s="131" t="s">
        <v>2454</v>
      </c>
      <c r="G147" s="132" t="s">
        <v>357</v>
      </c>
      <c r="H147" s="133">
        <v>1</v>
      </c>
      <c r="I147" s="134"/>
      <c r="J147" s="135">
        <f t="shared" si="30"/>
        <v>0</v>
      </c>
      <c r="K147" s="131" t="s">
        <v>19</v>
      </c>
      <c r="L147" s="33"/>
      <c r="M147" s="136" t="s">
        <v>19</v>
      </c>
      <c r="N147" s="137" t="s">
        <v>42</v>
      </c>
      <c r="P147" s="138">
        <f t="shared" si="31"/>
        <v>0</v>
      </c>
      <c r="Q147" s="138">
        <v>0</v>
      </c>
      <c r="R147" s="138">
        <f t="shared" si="32"/>
        <v>0</v>
      </c>
      <c r="S147" s="138">
        <v>0</v>
      </c>
      <c r="T147" s="139">
        <f t="shared" si="33"/>
        <v>0</v>
      </c>
      <c r="AR147" s="140" t="s">
        <v>317</v>
      </c>
      <c r="AT147" s="140" t="s">
        <v>218</v>
      </c>
      <c r="AU147" s="140" t="s">
        <v>81</v>
      </c>
      <c r="AY147" s="18" t="s">
        <v>216</v>
      </c>
      <c r="BE147" s="141">
        <f t="shared" si="34"/>
        <v>0</v>
      </c>
      <c r="BF147" s="141">
        <f t="shared" si="35"/>
        <v>0</v>
      </c>
      <c r="BG147" s="141">
        <f t="shared" si="36"/>
        <v>0</v>
      </c>
      <c r="BH147" s="141">
        <f t="shared" si="37"/>
        <v>0</v>
      </c>
      <c r="BI147" s="141">
        <f t="shared" si="38"/>
        <v>0</v>
      </c>
      <c r="BJ147" s="18" t="s">
        <v>79</v>
      </c>
      <c r="BK147" s="141">
        <f t="shared" si="39"/>
        <v>0</v>
      </c>
      <c r="BL147" s="18" t="s">
        <v>317</v>
      </c>
      <c r="BM147" s="140" t="s">
        <v>795</v>
      </c>
    </row>
    <row r="148" spans="2:65" s="1" customFormat="1" ht="24.2" customHeight="1">
      <c r="B148" s="33"/>
      <c r="C148" s="129" t="s">
        <v>516</v>
      </c>
      <c r="D148" s="129" t="s">
        <v>218</v>
      </c>
      <c r="E148" s="130" t="s">
        <v>2455</v>
      </c>
      <c r="F148" s="131" t="s">
        <v>2456</v>
      </c>
      <c r="G148" s="132" t="s">
        <v>357</v>
      </c>
      <c r="H148" s="133">
        <v>1</v>
      </c>
      <c r="I148" s="134"/>
      <c r="J148" s="135">
        <f t="shared" si="30"/>
        <v>0</v>
      </c>
      <c r="K148" s="131" t="s">
        <v>19</v>
      </c>
      <c r="L148" s="33"/>
      <c r="M148" s="136" t="s">
        <v>19</v>
      </c>
      <c r="N148" s="137" t="s">
        <v>42</v>
      </c>
      <c r="P148" s="138">
        <f t="shared" si="31"/>
        <v>0</v>
      </c>
      <c r="Q148" s="138">
        <v>0</v>
      </c>
      <c r="R148" s="138">
        <f t="shared" si="32"/>
        <v>0</v>
      </c>
      <c r="S148" s="138">
        <v>0</v>
      </c>
      <c r="T148" s="139">
        <f t="shared" si="33"/>
        <v>0</v>
      </c>
      <c r="AR148" s="140" t="s">
        <v>317</v>
      </c>
      <c r="AT148" s="140" t="s">
        <v>218</v>
      </c>
      <c r="AU148" s="140" t="s">
        <v>81</v>
      </c>
      <c r="AY148" s="18" t="s">
        <v>216</v>
      </c>
      <c r="BE148" s="141">
        <f t="shared" si="34"/>
        <v>0</v>
      </c>
      <c r="BF148" s="141">
        <f t="shared" si="35"/>
        <v>0</v>
      </c>
      <c r="BG148" s="141">
        <f t="shared" si="36"/>
        <v>0</v>
      </c>
      <c r="BH148" s="141">
        <f t="shared" si="37"/>
        <v>0</v>
      </c>
      <c r="BI148" s="141">
        <f t="shared" si="38"/>
        <v>0</v>
      </c>
      <c r="BJ148" s="18" t="s">
        <v>79</v>
      </c>
      <c r="BK148" s="141">
        <f t="shared" si="39"/>
        <v>0</v>
      </c>
      <c r="BL148" s="18" t="s">
        <v>317</v>
      </c>
      <c r="BM148" s="140" t="s">
        <v>805</v>
      </c>
    </row>
    <row r="149" spans="2:65" s="1" customFormat="1" ht="21.75" customHeight="1">
      <c r="B149" s="33"/>
      <c r="C149" s="129" t="s">
        <v>522</v>
      </c>
      <c r="D149" s="129" t="s">
        <v>218</v>
      </c>
      <c r="E149" s="130" t="s">
        <v>2457</v>
      </c>
      <c r="F149" s="131" t="s">
        <v>2454</v>
      </c>
      <c r="G149" s="132" t="s">
        <v>357</v>
      </c>
      <c r="H149" s="133">
        <v>1</v>
      </c>
      <c r="I149" s="134"/>
      <c r="J149" s="135">
        <f t="shared" si="30"/>
        <v>0</v>
      </c>
      <c r="K149" s="131" t="s">
        <v>19</v>
      </c>
      <c r="L149" s="33"/>
      <c r="M149" s="136" t="s">
        <v>19</v>
      </c>
      <c r="N149" s="137" t="s">
        <v>42</v>
      </c>
      <c r="P149" s="138">
        <f t="shared" si="31"/>
        <v>0</v>
      </c>
      <c r="Q149" s="138">
        <v>0</v>
      </c>
      <c r="R149" s="138">
        <f t="shared" si="32"/>
        <v>0</v>
      </c>
      <c r="S149" s="138">
        <v>0</v>
      </c>
      <c r="T149" s="139">
        <f t="shared" si="33"/>
        <v>0</v>
      </c>
      <c r="AR149" s="140" t="s">
        <v>317</v>
      </c>
      <c r="AT149" s="140" t="s">
        <v>218</v>
      </c>
      <c r="AU149" s="140" t="s">
        <v>81</v>
      </c>
      <c r="AY149" s="18" t="s">
        <v>216</v>
      </c>
      <c r="BE149" s="141">
        <f t="shared" si="34"/>
        <v>0</v>
      </c>
      <c r="BF149" s="141">
        <f t="shared" si="35"/>
        <v>0</v>
      </c>
      <c r="BG149" s="141">
        <f t="shared" si="36"/>
        <v>0</v>
      </c>
      <c r="BH149" s="141">
        <f t="shared" si="37"/>
        <v>0</v>
      </c>
      <c r="BI149" s="141">
        <f t="shared" si="38"/>
        <v>0</v>
      </c>
      <c r="BJ149" s="18" t="s">
        <v>79</v>
      </c>
      <c r="BK149" s="141">
        <f t="shared" si="39"/>
        <v>0</v>
      </c>
      <c r="BL149" s="18" t="s">
        <v>317</v>
      </c>
      <c r="BM149" s="140" t="s">
        <v>817</v>
      </c>
    </row>
    <row r="150" spans="2:65" s="1" customFormat="1" ht="21.75" customHeight="1">
      <c r="B150" s="33"/>
      <c r="C150" s="129" t="s">
        <v>528</v>
      </c>
      <c r="D150" s="129" t="s">
        <v>218</v>
      </c>
      <c r="E150" s="130" t="s">
        <v>2458</v>
      </c>
      <c r="F150" s="131" t="s">
        <v>2459</v>
      </c>
      <c r="G150" s="132" t="s">
        <v>357</v>
      </c>
      <c r="H150" s="133">
        <v>1</v>
      </c>
      <c r="I150" s="134"/>
      <c r="J150" s="135">
        <f t="shared" si="30"/>
        <v>0</v>
      </c>
      <c r="K150" s="131" t="s">
        <v>19</v>
      </c>
      <c r="L150" s="33"/>
      <c r="M150" s="136" t="s">
        <v>19</v>
      </c>
      <c r="N150" s="137" t="s">
        <v>42</v>
      </c>
      <c r="P150" s="138">
        <f t="shared" si="31"/>
        <v>0</v>
      </c>
      <c r="Q150" s="138">
        <v>0</v>
      </c>
      <c r="R150" s="138">
        <f t="shared" si="32"/>
        <v>0</v>
      </c>
      <c r="S150" s="138">
        <v>0</v>
      </c>
      <c r="T150" s="139">
        <f t="shared" si="33"/>
        <v>0</v>
      </c>
      <c r="AR150" s="140" t="s">
        <v>317</v>
      </c>
      <c r="AT150" s="140" t="s">
        <v>218</v>
      </c>
      <c r="AU150" s="140" t="s">
        <v>81</v>
      </c>
      <c r="AY150" s="18" t="s">
        <v>216</v>
      </c>
      <c r="BE150" s="141">
        <f t="shared" si="34"/>
        <v>0</v>
      </c>
      <c r="BF150" s="141">
        <f t="shared" si="35"/>
        <v>0</v>
      </c>
      <c r="BG150" s="141">
        <f t="shared" si="36"/>
        <v>0</v>
      </c>
      <c r="BH150" s="141">
        <f t="shared" si="37"/>
        <v>0</v>
      </c>
      <c r="BI150" s="141">
        <f t="shared" si="38"/>
        <v>0</v>
      </c>
      <c r="BJ150" s="18" t="s">
        <v>79</v>
      </c>
      <c r="BK150" s="141">
        <f t="shared" si="39"/>
        <v>0</v>
      </c>
      <c r="BL150" s="18" t="s">
        <v>317</v>
      </c>
      <c r="BM150" s="140" t="s">
        <v>828</v>
      </c>
    </row>
    <row r="151" spans="2:65" s="1" customFormat="1" ht="24.2" customHeight="1">
      <c r="B151" s="33"/>
      <c r="C151" s="129" t="s">
        <v>534</v>
      </c>
      <c r="D151" s="129" t="s">
        <v>218</v>
      </c>
      <c r="E151" s="130" t="s">
        <v>2460</v>
      </c>
      <c r="F151" s="131" t="s">
        <v>2461</v>
      </c>
      <c r="G151" s="132" t="s">
        <v>357</v>
      </c>
      <c r="H151" s="133">
        <v>1</v>
      </c>
      <c r="I151" s="134"/>
      <c r="J151" s="135">
        <f t="shared" si="30"/>
        <v>0</v>
      </c>
      <c r="K151" s="131" t="s">
        <v>19</v>
      </c>
      <c r="L151" s="33"/>
      <c r="M151" s="136" t="s">
        <v>19</v>
      </c>
      <c r="N151" s="137" t="s">
        <v>42</v>
      </c>
      <c r="P151" s="138">
        <f t="shared" si="31"/>
        <v>0</v>
      </c>
      <c r="Q151" s="138">
        <v>0</v>
      </c>
      <c r="R151" s="138">
        <f t="shared" si="32"/>
        <v>0</v>
      </c>
      <c r="S151" s="138">
        <v>0</v>
      </c>
      <c r="T151" s="139">
        <f t="shared" si="33"/>
        <v>0</v>
      </c>
      <c r="AR151" s="140" t="s">
        <v>317</v>
      </c>
      <c r="AT151" s="140" t="s">
        <v>218</v>
      </c>
      <c r="AU151" s="140" t="s">
        <v>81</v>
      </c>
      <c r="AY151" s="18" t="s">
        <v>216</v>
      </c>
      <c r="BE151" s="141">
        <f t="shared" si="34"/>
        <v>0</v>
      </c>
      <c r="BF151" s="141">
        <f t="shared" si="35"/>
        <v>0</v>
      </c>
      <c r="BG151" s="141">
        <f t="shared" si="36"/>
        <v>0</v>
      </c>
      <c r="BH151" s="141">
        <f t="shared" si="37"/>
        <v>0</v>
      </c>
      <c r="BI151" s="141">
        <f t="shared" si="38"/>
        <v>0</v>
      </c>
      <c r="BJ151" s="18" t="s">
        <v>79</v>
      </c>
      <c r="BK151" s="141">
        <f t="shared" si="39"/>
        <v>0</v>
      </c>
      <c r="BL151" s="18" t="s">
        <v>317</v>
      </c>
      <c r="BM151" s="140" t="s">
        <v>838</v>
      </c>
    </row>
    <row r="152" spans="2:65" s="1" customFormat="1" ht="16.5" customHeight="1">
      <c r="B152" s="33"/>
      <c r="C152" s="129" t="s">
        <v>540</v>
      </c>
      <c r="D152" s="129" t="s">
        <v>218</v>
      </c>
      <c r="E152" s="130" t="s">
        <v>2462</v>
      </c>
      <c r="F152" s="131" t="s">
        <v>2463</v>
      </c>
      <c r="G152" s="132" t="s">
        <v>357</v>
      </c>
      <c r="H152" s="133">
        <v>3</v>
      </c>
      <c r="I152" s="134"/>
      <c r="J152" s="135">
        <f t="shared" si="30"/>
        <v>0</v>
      </c>
      <c r="K152" s="131" t="s">
        <v>19</v>
      </c>
      <c r="L152" s="33"/>
      <c r="M152" s="136" t="s">
        <v>19</v>
      </c>
      <c r="N152" s="137" t="s">
        <v>42</v>
      </c>
      <c r="P152" s="138">
        <f t="shared" si="31"/>
        <v>0</v>
      </c>
      <c r="Q152" s="138">
        <v>0</v>
      </c>
      <c r="R152" s="138">
        <f t="shared" si="32"/>
        <v>0</v>
      </c>
      <c r="S152" s="138">
        <v>0</v>
      </c>
      <c r="T152" s="139">
        <f t="shared" si="33"/>
        <v>0</v>
      </c>
      <c r="AR152" s="140" t="s">
        <v>317</v>
      </c>
      <c r="AT152" s="140" t="s">
        <v>218</v>
      </c>
      <c r="AU152" s="140" t="s">
        <v>81</v>
      </c>
      <c r="AY152" s="18" t="s">
        <v>216</v>
      </c>
      <c r="BE152" s="141">
        <f t="shared" si="34"/>
        <v>0</v>
      </c>
      <c r="BF152" s="141">
        <f t="shared" si="35"/>
        <v>0</v>
      </c>
      <c r="BG152" s="141">
        <f t="shared" si="36"/>
        <v>0</v>
      </c>
      <c r="BH152" s="141">
        <f t="shared" si="37"/>
        <v>0</v>
      </c>
      <c r="BI152" s="141">
        <f t="shared" si="38"/>
        <v>0</v>
      </c>
      <c r="BJ152" s="18" t="s">
        <v>79</v>
      </c>
      <c r="BK152" s="141">
        <f t="shared" si="39"/>
        <v>0</v>
      </c>
      <c r="BL152" s="18" t="s">
        <v>317</v>
      </c>
      <c r="BM152" s="140" t="s">
        <v>849</v>
      </c>
    </row>
    <row r="153" spans="2:65" s="1" customFormat="1" ht="21.75" customHeight="1">
      <c r="B153" s="33"/>
      <c r="C153" s="129" t="s">
        <v>546</v>
      </c>
      <c r="D153" s="129" t="s">
        <v>218</v>
      </c>
      <c r="E153" s="130" t="s">
        <v>2464</v>
      </c>
      <c r="F153" s="131" t="s">
        <v>2465</v>
      </c>
      <c r="G153" s="132" t="s">
        <v>357</v>
      </c>
      <c r="H153" s="133">
        <v>3</v>
      </c>
      <c r="I153" s="134"/>
      <c r="J153" s="135">
        <f t="shared" si="30"/>
        <v>0</v>
      </c>
      <c r="K153" s="131" t="s">
        <v>19</v>
      </c>
      <c r="L153" s="33"/>
      <c r="M153" s="136" t="s">
        <v>19</v>
      </c>
      <c r="N153" s="137" t="s">
        <v>42</v>
      </c>
      <c r="P153" s="138">
        <f t="shared" si="31"/>
        <v>0</v>
      </c>
      <c r="Q153" s="138">
        <v>0</v>
      </c>
      <c r="R153" s="138">
        <f t="shared" si="32"/>
        <v>0</v>
      </c>
      <c r="S153" s="138">
        <v>0</v>
      </c>
      <c r="T153" s="139">
        <f t="shared" si="33"/>
        <v>0</v>
      </c>
      <c r="AR153" s="140" t="s">
        <v>317</v>
      </c>
      <c r="AT153" s="140" t="s">
        <v>218</v>
      </c>
      <c r="AU153" s="140" t="s">
        <v>81</v>
      </c>
      <c r="AY153" s="18" t="s">
        <v>216</v>
      </c>
      <c r="BE153" s="141">
        <f t="shared" si="34"/>
        <v>0</v>
      </c>
      <c r="BF153" s="141">
        <f t="shared" si="35"/>
        <v>0</v>
      </c>
      <c r="BG153" s="141">
        <f t="shared" si="36"/>
        <v>0</v>
      </c>
      <c r="BH153" s="141">
        <f t="shared" si="37"/>
        <v>0</v>
      </c>
      <c r="BI153" s="141">
        <f t="shared" si="38"/>
        <v>0</v>
      </c>
      <c r="BJ153" s="18" t="s">
        <v>79</v>
      </c>
      <c r="BK153" s="141">
        <f t="shared" si="39"/>
        <v>0</v>
      </c>
      <c r="BL153" s="18" t="s">
        <v>317</v>
      </c>
      <c r="BM153" s="140" t="s">
        <v>861</v>
      </c>
    </row>
    <row r="154" spans="2:65" s="1" customFormat="1" ht="16.5" customHeight="1">
      <c r="B154" s="33"/>
      <c r="C154" s="129" t="s">
        <v>552</v>
      </c>
      <c r="D154" s="129" t="s">
        <v>218</v>
      </c>
      <c r="E154" s="130" t="s">
        <v>2466</v>
      </c>
      <c r="F154" s="131" t="s">
        <v>2467</v>
      </c>
      <c r="G154" s="132" t="s">
        <v>357</v>
      </c>
      <c r="H154" s="133">
        <v>1</v>
      </c>
      <c r="I154" s="134"/>
      <c r="J154" s="135">
        <f t="shared" si="30"/>
        <v>0</v>
      </c>
      <c r="K154" s="131" t="s">
        <v>19</v>
      </c>
      <c r="L154" s="33"/>
      <c r="M154" s="136" t="s">
        <v>19</v>
      </c>
      <c r="N154" s="137" t="s">
        <v>42</v>
      </c>
      <c r="P154" s="138">
        <f t="shared" si="31"/>
        <v>0</v>
      </c>
      <c r="Q154" s="138">
        <v>0</v>
      </c>
      <c r="R154" s="138">
        <f t="shared" si="32"/>
        <v>0</v>
      </c>
      <c r="S154" s="138">
        <v>0</v>
      </c>
      <c r="T154" s="139">
        <f t="shared" si="33"/>
        <v>0</v>
      </c>
      <c r="AR154" s="140" t="s">
        <v>317</v>
      </c>
      <c r="AT154" s="140" t="s">
        <v>218</v>
      </c>
      <c r="AU154" s="140" t="s">
        <v>81</v>
      </c>
      <c r="AY154" s="18" t="s">
        <v>216</v>
      </c>
      <c r="BE154" s="141">
        <f t="shared" si="34"/>
        <v>0</v>
      </c>
      <c r="BF154" s="141">
        <f t="shared" si="35"/>
        <v>0</v>
      </c>
      <c r="BG154" s="141">
        <f t="shared" si="36"/>
        <v>0</v>
      </c>
      <c r="BH154" s="141">
        <f t="shared" si="37"/>
        <v>0</v>
      </c>
      <c r="BI154" s="141">
        <f t="shared" si="38"/>
        <v>0</v>
      </c>
      <c r="BJ154" s="18" t="s">
        <v>79</v>
      </c>
      <c r="BK154" s="141">
        <f t="shared" si="39"/>
        <v>0</v>
      </c>
      <c r="BL154" s="18" t="s">
        <v>317</v>
      </c>
      <c r="BM154" s="140" t="s">
        <v>873</v>
      </c>
    </row>
    <row r="155" spans="2:65" s="1" customFormat="1" ht="16.5" customHeight="1">
      <c r="B155" s="33"/>
      <c r="C155" s="129" t="s">
        <v>558</v>
      </c>
      <c r="D155" s="129" t="s">
        <v>218</v>
      </c>
      <c r="E155" s="130" t="s">
        <v>2468</v>
      </c>
      <c r="F155" s="131" t="s">
        <v>2469</v>
      </c>
      <c r="G155" s="132" t="s">
        <v>357</v>
      </c>
      <c r="H155" s="133">
        <v>50</v>
      </c>
      <c r="I155" s="134"/>
      <c r="J155" s="135">
        <f t="shared" si="30"/>
        <v>0</v>
      </c>
      <c r="K155" s="131" t="s">
        <v>19</v>
      </c>
      <c r="L155" s="33"/>
      <c r="M155" s="136" t="s">
        <v>19</v>
      </c>
      <c r="N155" s="137" t="s">
        <v>42</v>
      </c>
      <c r="P155" s="138">
        <f t="shared" si="31"/>
        <v>0</v>
      </c>
      <c r="Q155" s="138">
        <v>0</v>
      </c>
      <c r="R155" s="138">
        <f t="shared" si="32"/>
        <v>0</v>
      </c>
      <c r="S155" s="138">
        <v>0</v>
      </c>
      <c r="T155" s="139">
        <f t="shared" si="33"/>
        <v>0</v>
      </c>
      <c r="AR155" s="140" t="s">
        <v>317</v>
      </c>
      <c r="AT155" s="140" t="s">
        <v>218</v>
      </c>
      <c r="AU155" s="140" t="s">
        <v>81</v>
      </c>
      <c r="AY155" s="18" t="s">
        <v>216</v>
      </c>
      <c r="BE155" s="141">
        <f t="shared" si="34"/>
        <v>0</v>
      </c>
      <c r="BF155" s="141">
        <f t="shared" si="35"/>
        <v>0</v>
      </c>
      <c r="BG155" s="141">
        <f t="shared" si="36"/>
        <v>0</v>
      </c>
      <c r="BH155" s="141">
        <f t="shared" si="37"/>
        <v>0</v>
      </c>
      <c r="BI155" s="141">
        <f t="shared" si="38"/>
        <v>0</v>
      </c>
      <c r="BJ155" s="18" t="s">
        <v>79</v>
      </c>
      <c r="BK155" s="141">
        <f t="shared" si="39"/>
        <v>0</v>
      </c>
      <c r="BL155" s="18" t="s">
        <v>317</v>
      </c>
      <c r="BM155" s="140" t="s">
        <v>883</v>
      </c>
    </row>
    <row r="156" spans="2:65" s="1" customFormat="1" ht="16.5" customHeight="1">
      <c r="B156" s="33"/>
      <c r="C156" s="129" t="s">
        <v>565</v>
      </c>
      <c r="D156" s="129" t="s">
        <v>218</v>
      </c>
      <c r="E156" s="130" t="s">
        <v>2470</v>
      </c>
      <c r="F156" s="131" t="s">
        <v>2471</v>
      </c>
      <c r="G156" s="132" t="s">
        <v>357</v>
      </c>
      <c r="H156" s="133">
        <v>3</v>
      </c>
      <c r="I156" s="134"/>
      <c r="J156" s="135">
        <f t="shared" si="30"/>
        <v>0</v>
      </c>
      <c r="K156" s="131" t="s">
        <v>19</v>
      </c>
      <c r="L156" s="33"/>
      <c r="M156" s="136" t="s">
        <v>19</v>
      </c>
      <c r="N156" s="137" t="s">
        <v>42</v>
      </c>
      <c r="P156" s="138">
        <f t="shared" si="31"/>
        <v>0</v>
      </c>
      <c r="Q156" s="138">
        <v>0</v>
      </c>
      <c r="R156" s="138">
        <f t="shared" si="32"/>
        <v>0</v>
      </c>
      <c r="S156" s="138">
        <v>0</v>
      </c>
      <c r="T156" s="139">
        <f t="shared" si="33"/>
        <v>0</v>
      </c>
      <c r="AR156" s="140" t="s">
        <v>317</v>
      </c>
      <c r="AT156" s="140" t="s">
        <v>218</v>
      </c>
      <c r="AU156" s="140" t="s">
        <v>81</v>
      </c>
      <c r="AY156" s="18" t="s">
        <v>216</v>
      </c>
      <c r="BE156" s="141">
        <f t="shared" si="34"/>
        <v>0</v>
      </c>
      <c r="BF156" s="141">
        <f t="shared" si="35"/>
        <v>0</v>
      </c>
      <c r="BG156" s="141">
        <f t="shared" si="36"/>
        <v>0</v>
      </c>
      <c r="BH156" s="141">
        <f t="shared" si="37"/>
        <v>0</v>
      </c>
      <c r="BI156" s="141">
        <f t="shared" si="38"/>
        <v>0</v>
      </c>
      <c r="BJ156" s="18" t="s">
        <v>79</v>
      </c>
      <c r="BK156" s="141">
        <f t="shared" si="39"/>
        <v>0</v>
      </c>
      <c r="BL156" s="18" t="s">
        <v>317</v>
      </c>
      <c r="BM156" s="140" t="s">
        <v>896</v>
      </c>
    </row>
    <row r="157" spans="2:65" s="1" customFormat="1" ht="16.5" customHeight="1">
      <c r="B157" s="33"/>
      <c r="C157" s="129" t="s">
        <v>571</v>
      </c>
      <c r="D157" s="129" t="s">
        <v>218</v>
      </c>
      <c r="E157" s="130" t="s">
        <v>2472</v>
      </c>
      <c r="F157" s="131" t="s">
        <v>2473</v>
      </c>
      <c r="G157" s="132" t="s">
        <v>357</v>
      </c>
      <c r="H157" s="133">
        <v>3</v>
      </c>
      <c r="I157" s="134"/>
      <c r="J157" s="135">
        <f t="shared" si="30"/>
        <v>0</v>
      </c>
      <c r="K157" s="131" t="s">
        <v>19</v>
      </c>
      <c r="L157" s="33"/>
      <c r="M157" s="136" t="s">
        <v>19</v>
      </c>
      <c r="N157" s="137" t="s">
        <v>42</v>
      </c>
      <c r="P157" s="138">
        <f t="shared" si="31"/>
        <v>0</v>
      </c>
      <c r="Q157" s="138">
        <v>0</v>
      </c>
      <c r="R157" s="138">
        <f t="shared" si="32"/>
        <v>0</v>
      </c>
      <c r="S157" s="138">
        <v>0</v>
      </c>
      <c r="T157" s="139">
        <f t="shared" si="33"/>
        <v>0</v>
      </c>
      <c r="AR157" s="140" t="s">
        <v>317</v>
      </c>
      <c r="AT157" s="140" t="s">
        <v>218</v>
      </c>
      <c r="AU157" s="140" t="s">
        <v>81</v>
      </c>
      <c r="AY157" s="18" t="s">
        <v>216</v>
      </c>
      <c r="BE157" s="141">
        <f t="shared" si="34"/>
        <v>0</v>
      </c>
      <c r="BF157" s="141">
        <f t="shared" si="35"/>
        <v>0</v>
      </c>
      <c r="BG157" s="141">
        <f t="shared" si="36"/>
        <v>0</v>
      </c>
      <c r="BH157" s="141">
        <f t="shared" si="37"/>
        <v>0</v>
      </c>
      <c r="BI157" s="141">
        <f t="shared" si="38"/>
        <v>0</v>
      </c>
      <c r="BJ157" s="18" t="s">
        <v>79</v>
      </c>
      <c r="BK157" s="141">
        <f t="shared" si="39"/>
        <v>0</v>
      </c>
      <c r="BL157" s="18" t="s">
        <v>317</v>
      </c>
      <c r="BM157" s="140" t="s">
        <v>908</v>
      </c>
    </row>
    <row r="158" spans="2:65" s="1" customFormat="1" ht="16.5" customHeight="1">
      <c r="B158" s="33"/>
      <c r="C158" s="129" t="s">
        <v>577</v>
      </c>
      <c r="D158" s="129" t="s">
        <v>218</v>
      </c>
      <c r="E158" s="130" t="s">
        <v>2474</v>
      </c>
      <c r="F158" s="131" t="s">
        <v>2475</v>
      </c>
      <c r="G158" s="132" t="s">
        <v>357</v>
      </c>
      <c r="H158" s="133">
        <v>1</v>
      </c>
      <c r="I158" s="134"/>
      <c r="J158" s="135">
        <f t="shared" si="30"/>
        <v>0</v>
      </c>
      <c r="K158" s="131" t="s">
        <v>19</v>
      </c>
      <c r="L158" s="33"/>
      <c r="M158" s="136" t="s">
        <v>19</v>
      </c>
      <c r="N158" s="137" t="s">
        <v>42</v>
      </c>
      <c r="P158" s="138">
        <f t="shared" si="31"/>
        <v>0</v>
      </c>
      <c r="Q158" s="138">
        <v>0</v>
      </c>
      <c r="R158" s="138">
        <f t="shared" si="32"/>
        <v>0</v>
      </c>
      <c r="S158" s="138">
        <v>0</v>
      </c>
      <c r="T158" s="139">
        <f t="shared" si="33"/>
        <v>0</v>
      </c>
      <c r="AR158" s="140" t="s">
        <v>317</v>
      </c>
      <c r="AT158" s="140" t="s">
        <v>218</v>
      </c>
      <c r="AU158" s="140" t="s">
        <v>81</v>
      </c>
      <c r="AY158" s="18" t="s">
        <v>216</v>
      </c>
      <c r="BE158" s="141">
        <f t="shared" si="34"/>
        <v>0</v>
      </c>
      <c r="BF158" s="141">
        <f t="shared" si="35"/>
        <v>0</v>
      </c>
      <c r="BG158" s="141">
        <f t="shared" si="36"/>
        <v>0</v>
      </c>
      <c r="BH158" s="141">
        <f t="shared" si="37"/>
        <v>0</v>
      </c>
      <c r="BI158" s="141">
        <f t="shared" si="38"/>
        <v>0</v>
      </c>
      <c r="BJ158" s="18" t="s">
        <v>79</v>
      </c>
      <c r="BK158" s="141">
        <f t="shared" si="39"/>
        <v>0</v>
      </c>
      <c r="BL158" s="18" t="s">
        <v>317</v>
      </c>
      <c r="BM158" s="140" t="s">
        <v>920</v>
      </c>
    </row>
    <row r="159" spans="2:65" s="1" customFormat="1" ht="21.75" customHeight="1">
      <c r="B159" s="33"/>
      <c r="C159" s="129" t="s">
        <v>585</v>
      </c>
      <c r="D159" s="129" t="s">
        <v>218</v>
      </c>
      <c r="E159" s="130" t="s">
        <v>2476</v>
      </c>
      <c r="F159" s="131" t="s">
        <v>2477</v>
      </c>
      <c r="G159" s="132" t="s">
        <v>357</v>
      </c>
      <c r="H159" s="133">
        <v>3</v>
      </c>
      <c r="I159" s="134"/>
      <c r="J159" s="135">
        <f t="shared" si="30"/>
        <v>0</v>
      </c>
      <c r="K159" s="131" t="s">
        <v>19</v>
      </c>
      <c r="L159" s="33"/>
      <c r="M159" s="136" t="s">
        <v>19</v>
      </c>
      <c r="N159" s="137" t="s">
        <v>42</v>
      </c>
      <c r="P159" s="138">
        <f t="shared" si="31"/>
        <v>0</v>
      </c>
      <c r="Q159" s="138">
        <v>0</v>
      </c>
      <c r="R159" s="138">
        <f t="shared" si="32"/>
        <v>0</v>
      </c>
      <c r="S159" s="138">
        <v>0</v>
      </c>
      <c r="T159" s="139">
        <f t="shared" si="33"/>
        <v>0</v>
      </c>
      <c r="AR159" s="140" t="s">
        <v>317</v>
      </c>
      <c r="AT159" s="140" t="s">
        <v>218</v>
      </c>
      <c r="AU159" s="140" t="s">
        <v>81</v>
      </c>
      <c r="AY159" s="18" t="s">
        <v>216</v>
      </c>
      <c r="BE159" s="141">
        <f t="shared" si="34"/>
        <v>0</v>
      </c>
      <c r="BF159" s="141">
        <f t="shared" si="35"/>
        <v>0</v>
      </c>
      <c r="BG159" s="141">
        <f t="shared" si="36"/>
        <v>0</v>
      </c>
      <c r="BH159" s="141">
        <f t="shared" si="37"/>
        <v>0</v>
      </c>
      <c r="BI159" s="141">
        <f t="shared" si="38"/>
        <v>0</v>
      </c>
      <c r="BJ159" s="18" t="s">
        <v>79</v>
      </c>
      <c r="BK159" s="141">
        <f t="shared" si="39"/>
        <v>0</v>
      </c>
      <c r="BL159" s="18" t="s">
        <v>317</v>
      </c>
      <c r="BM159" s="140" t="s">
        <v>932</v>
      </c>
    </row>
    <row r="160" spans="2:65" s="1" customFormat="1" ht="24.2" customHeight="1">
      <c r="B160" s="33"/>
      <c r="C160" s="129" t="s">
        <v>590</v>
      </c>
      <c r="D160" s="129" t="s">
        <v>218</v>
      </c>
      <c r="E160" s="130" t="s">
        <v>2478</v>
      </c>
      <c r="F160" s="131" t="s">
        <v>2479</v>
      </c>
      <c r="G160" s="132" t="s">
        <v>357</v>
      </c>
      <c r="H160" s="133">
        <v>2</v>
      </c>
      <c r="I160" s="134"/>
      <c r="J160" s="135">
        <f t="shared" si="30"/>
        <v>0</v>
      </c>
      <c r="K160" s="131" t="s">
        <v>19</v>
      </c>
      <c r="L160" s="33"/>
      <c r="M160" s="136" t="s">
        <v>19</v>
      </c>
      <c r="N160" s="137" t="s">
        <v>42</v>
      </c>
      <c r="P160" s="138">
        <f t="shared" si="31"/>
        <v>0</v>
      </c>
      <c r="Q160" s="138">
        <v>0</v>
      </c>
      <c r="R160" s="138">
        <f t="shared" si="32"/>
        <v>0</v>
      </c>
      <c r="S160" s="138">
        <v>0</v>
      </c>
      <c r="T160" s="139">
        <f t="shared" si="33"/>
        <v>0</v>
      </c>
      <c r="AR160" s="140" t="s">
        <v>317</v>
      </c>
      <c r="AT160" s="140" t="s">
        <v>218</v>
      </c>
      <c r="AU160" s="140" t="s">
        <v>81</v>
      </c>
      <c r="AY160" s="18" t="s">
        <v>216</v>
      </c>
      <c r="BE160" s="141">
        <f t="shared" si="34"/>
        <v>0</v>
      </c>
      <c r="BF160" s="141">
        <f t="shared" si="35"/>
        <v>0</v>
      </c>
      <c r="BG160" s="141">
        <f t="shared" si="36"/>
        <v>0</v>
      </c>
      <c r="BH160" s="141">
        <f t="shared" si="37"/>
        <v>0</v>
      </c>
      <c r="BI160" s="141">
        <f t="shared" si="38"/>
        <v>0</v>
      </c>
      <c r="BJ160" s="18" t="s">
        <v>79</v>
      </c>
      <c r="BK160" s="141">
        <f t="shared" si="39"/>
        <v>0</v>
      </c>
      <c r="BL160" s="18" t="s">
        <v>317</v>
      </c>
      <c r="BM160" s="140" t="s">
        <v>946</v>
      </c>
    </row>
    <row r="161" spans="2:65" s="1" customFormat="1" ht="24.2" customHeight="1">
      <c r="B161" s="33"/>
      <c r="C161" s="129" t="s">
        <v>597</v>
      </c>
      <c r="D161" s="129" t="s">
        <v>218</v>
      </c>
      <c r="E161" s="130" t="s">
        <v>2480</v>
      </c>
      <c r="F161" s="131" t="s">
        <v>2481</v>
      </c>
      <c r="G161" s="132" t="s">
        <v>1307</v>
      </c>
      <c r="H161" s="184"/>
      <c r="I161" s="134"/>
      <c r="J161" s="135">
        <f t="shared" si="30"/>
        <v>0</v>
      </c>
      <c r="K161" s="131" t="s">
        <v>19</v>
      </c>
      <c r="L161" s="33"/>
      <c r="M161" s="136" t="s">
        <v>19</v>
      </c>
      <c r="N161" s="137" t="s">
        <v>42</v>
      </c>
      <c r="P161" s="138">
        <f t="shared" si="31"/>
        <v>0</v>
      </c>
      <c r="Q161" s="138">
        <v>0</v>
      </c>
      <c r="R161" s="138">
        <f t="shared" si="32"/>
        <v>0</v>
      </c>
      <c r="S161" s="138">
        <v>0</v>
      </c>
      <c r="T161" s="139">
        <f t="shared" si="33"/>
        <v>0</v>
      </c>
      <c r="AR161" s="140" t="s">
        <v>317</v>
      </c>
      <c r="AT161" s="140" t="s">
        <v>218</v>
      </c>
      <c r="AU161" s="140" t="s">
        <v>81</v>
      </c>
      <c r="AY161" s="18" t="s">
        <v>216</v>
      </c>
      <c r="BE161" s="141">
        <f t="shared" si="34"/>
        <v>0</v>
      </c>
      <c r="BF161" s="141">
        <f t="shared" si="35"/>
        <v>0</v>
      </c>
      <c r="BG161" s="141">
        <f t="shared" si="36"/>
        <v>0</v>
      </c>
      <c r="BH161" s="141">
        <f t="shared" si="37"/>
        <v>0</v>
      </c>
      <c r="BI161" s="141">
        <f t="shared" si="38"/>
        <v>0</v>
      </c>
      <c r="BJ161" s="18" t="s">
        <v>79</v>
      </c>
      <c r="BK161" s="141">
        <f t="shared" si="39"/>
        <v>0</v>
      </c>
      <c r="BL161" s="18" t="s">
        <v>317</v>
      </c>
      <c r="BM161" s="140" t="s">
        <v>959</v>
      </c>
    </row>
    <row r="162" spans="2:65" s="11" customFormat="1" ht="22.9" customHeight="1">
      <c r="B162" s="117"/>
      <c r="D162" s="118" t="s">
        <v>70</v>
      </c>
      <c r="E162" s="127" t="s">
        <v>262</v>
      </c>
      <c r="F162" s="127" t="s">
        <v>2482</v>
      </c>
      <c r="I162" s="120"/>
      <c r="J162" s="128">
        <f>BK162</f>
        <v>0</v>
      </c>
      <c r="L162" s="117"/>
      <c r="M162" s="122"/>
      <c r="P162" s="123">
        <f>SUM(P163:P169)</f>
        <v>0</v>
      </c>
      <c r="R162" s="123">
        <f>SUM(R163:R169)</f>
        <v>0</v>
      </c>
      <c r="T162" s="124">
        <f>SUM(T163:T169)</f>
        <v>0</v>
      </c>
      <c r="AR162" s="118" t="s">
        <v>79</v>
      </c>
      <c r="AT162" s="125" t="s">
        <v>70</v>
      </c>
      <c r="AU162" s="125" t="s">
        <v>79</v>
      </c>
      <c r="AY162" s="118" t="s">
        <v>216</v>
      </c>
      <c r="BK162" s="126">
        <f>SUM(BK163:BK169)</f>
        <v>0</v>
      </c>
    </row>
    <row r="163" spans="2:65" s="1" customFormat="1" ht="16.5" customHeight="1">
      <c r="B163" s="33"/>
      <c r="C163" s="129" t="s">
        <v>603</v>
      </c>
      <c r="D163" s="129" t="s">
        <v>218</v>
      </c>
      <c r="E163" s="130" t="s">
        <v>2483</v>
      </c>
      <c r="F163" s="131" t="s">
        <v>2484</v>
      </c>
      <c r="G163" s="132" t="s">
        <v>368</v>
      </c>
      <c r="H163" s="133">
        <v>90</v>
      </c>
      <c r="I163" s="134"/>
      <c r="J163" s="135">
        <f t="shared" ref="J163:J169" si="40">ROUND(I163*H163,2)</f>
        <v>0</v>
      </c>
      <c r="K163" s="131" t="s">
        <v>19</v>
      </c>
      <c r="L163" s="33"/>
      <c r="M163" s="136" t="s">
        <v>19</v>
      </c>
      <c r="N163" s="137" t="s">
        <v>42</v>
      </c>
      <c r="P163" s="138">
        <f t="shared" ref="P163:P169" si="41">O163*H163</f>
        <v>0</v>
      </c>
      <c r="Q163" s="138">
        <v>0</v>
      </c>
      <c r="R163" s="138">
        <f t="shared" ref="R163:R169" si="42">Q163*H163</f>
        <v>0</v>
      </c>
      <c r="S163" s="138">
        <v>0</v>
      </c>
      <c r="T163" s="139">
        <f t="shared" ref="T163:T169" si="43">S163*H163</f>
        <v>0</v>
      </c>
      <c r="AR163" s="140" t="s">
        <v>317</v>
      </c>
      <c r="AT163" s="140" t="s">
        <v>218</v>
      </c>
      <c r="AU163" s="140" t="s">
        <v>81</v>
      </c>
      <c r="AY163" s="18" t="s">
        <v>216</v>
      </c>
      <c r="BE163" s="141">
        <f t="shared" ref="BE163:BE169" si="44">IF(N163="základní",J163,0)</f>
        <v>0</v>
      </c>
      <c r="BF163" s="141">
        <f t="shared" ref="BF163:BF169" si="45">IF(N163="snížená",J163,0)</f>
        <v>0</v>
      </c>
      <c r="BG163" s="141">
        <f t="shared" ref="BG163:BG169" si="46">IF(N163="zákl. přenesená",J163,0)</f>
        <v>0</v>
      </c>
      <c r="BH163" s="141">
        <f t="shared" ref="BH163:BH169" si="47">IF(N163="sníž. přenesená",J163,0)</f>
        <v>0</v>
      </c>
      <c r="BI163" s="141">
        <f t="shared" ref="BI163:BI169" si="48">IF(N163="nulová",J163,0)</f>
        <v>0</v>
      </c>
      <c r="BJ163" s="18" t="s">
        <v>79</v>
      </c>
      <c r="BK163" s="141">
        <f t="shared" ref="BK163:BK169" si="49">ROUND(I163*H163,2)</f>
        <v>0</v>
      </c>
      <c r="BL163" s="18" t="s">
        <v>317</v>
      </c>
      <c r="BM163" s="140" t="s">
        <v>969</v>
      </c>
    </row>
    <row r="164" spans="2:65" s="1" customFormat="1" ht="16.5" customHeight="1">
      <c r="B164" s="33"/>
      <c r="C164" s="129" t="s">
        <v>610</v>
      </c>
      <c r="D164" s="129" t="s">
        <v>218</v>
      </c>
      <c r="E164" s="130" t="s">
        <v>2485</v>
      </c>
      <c r="F164" s="131" t="s">
        <v>2486</v>
      </c>
      <c r="G164" s="132" t="s">
        <v>368</v>
      </c>
      <c r="H164" s="133">
        <v>90</v>
      </c>
      <c r="I164" s="134"/>
      <c r="J164" s="135">
        <f t="shared" si="40"/>
        <v>0</v>
      </c>
      <c r="K164" s="131" t="s">
        <v>19</v>
      </c>
      <c r="L164" s="33"/>
      <c r="M164" s="136" t="s">
        <v>19</v>
      </c>
      <c r="N164" s="137" t="s">
        <v>42</v>
      </c>
      <c r="P164" s="138">
        <f t="shared" si="41"/>
        <v>0</v>
      </c>
      <c r="Q164" s="138">
        <v>0</v>
      </c>
      <c r="R164" s="138">
        <f t="shared" si="42"/>
        <v>0</v>
      </c>
      <c r="S164" s="138">
        <v>0</v>
      </c>
      <c r="T164" s="139">
        <f t="shared" si="43"/>
        <v>0</v>
      </c>
      <c r="AR164" s="140" t="s">
        <v>317</v>
      </c>
      <c r="AT164" s="140" t="s">
        <v>218</v>
      </c>
      <c r="AU164" s="140" t="s">
        <v>81</v>
      </c>
      <c r="AY164" s="18" t="s">
        <v>216</v>
      </c>
      <c r="BE164" s="141">
        <f t="shared" si="44"/>
        <v>0</v>
      </c>
      <c r="BF164" s="141">
        <f t="shared" si="45"/>
        <v>0</v>
      </c>
      <c r="BG164" s="141">
        <f t="shared" si="46"/>
        <v>0</v>
      </c>
      <c r="BH164" s="141">
        <f t="shared" si="47"/>
        <v>0</v>
      </c>
      <c r="BI164" s="141">
        <f t="shared" si="48"/>
        <v>0</v>
      </c>
      <c r="BJ164" s="18" t="s">
        <v>79</v>
      </c>
      <c r="BK164" s="141">
        <f t="shared" si="49"/>
        <v>0</v>
      </c>
      <c r="BL164" s="18" t="s">
        <v>317</v>
      </c>
      <c r="BM164" s="140" t="s">
        <v>979</v>
      </c>
    </row>
    <row r="165" spans="2:65" s="1" customFormat="1" ht="16.5" customHeight="1">
      <c r="B165" s="33"/>
      <c r="C165" s="129" t="s">
        <v>615</v>
      </c>
      <c r="D165" s="129" t="s">
        <v>218</v>
      </c>
      <c r="E165" s="130" t="s">
        <v>2487</v>
      </c>
      <c r="F165" s="131" t="s">
        <v>2488</v>
      </c>
      <c r="G165" s="132" t="s">
        <v>368</v>
      </c>
      <c r="H165" s="133">
        <v>90</v>
      </c>
      <c r="I165" s="134"/>
      <c r="J165" s="135">
        <f t="shared" si="40"/>
        <v>0</v>
      </c>
      <c r="K165" s="131" t="s">
        <v>19</v>
      </c>
      <c r="L165" s="33"/>
      <c r="M165" s="136" t="s">
        <v>19</v>
      </c>
      <c r="N165" s="137" t="s">
        <v>42</v>
      </c>
      <c r="P165" s="138">
        <f t="shared" si="41"/>
        <v>0</v>
      </c>
      <c r="Q165" s="138">
        <v>0</v>
      </c>
      <c r="R165" s="138">
        <f t="shared" si="42"/>
        <v>0</v>
      </c>
      <c r="S165" s="138">
        <v>0</v>
      </c>
      <c r="T165" s="139">
        <f t="shared" si="43"/>
        <v>0</v>
      </c>
      <c r="AR165" s="140" t="s">
        <v>317</v>
      </c>
      <c r="AT165" s="140" t="s">
        <v>218</v>
      </c>
      <c r="AU165" s="140" t="s">
        <v>81</v>
      </c>
      <c r="AY165" s="18" t="s">
        <v>216</v>
      </c>
      <c r="BE165" s="141">
        <f t="shared" si="44"/>
        <v>0</v>
      </c>
      <c r="BF165" s="141">
        <f t="shared" si="45"/>
        <v>0</v>
      </c>
      <c r="BG165" s="141">
        <f t="shared" si="46"/>
        <v>0</v>
      </c>
      <c r="BH165" s="141">
        <f t="shared" si="47"/>
        <v>0</v>
      </c>
      <c r="BI165" s="141">
        <f t="shared" si="48"/>
        <v>0</v>
      </c>
      <c r="BJ165" s="18" t="s">
        <v>79</v>
      </c>
      <c r="BK165" s="141">
        <f t="shared" si="49"/>
        <v>0</v>
      </c>
      <c r="BL165" s="18" t="s">
        <v>317</v>
      </c>
      <c r="BM165" s="140" t="s">
        <v>991</v>
      </c>
    </row>
    <row r="166" spans="2:65" s="1" customFormat="1" ht="16.5" customHeight="1">
      <c r="B166" s="33"/>
      <c r="C166" s="129" t="s">
        <v>620</v>
      </c>
      <c r="D166" s="129" t="s">
        <v>218</v>
      </c>
      <c r="E166" s="130" t="s">
        <v>2489</v>
      </c>
      <c r="F166" s="131" t="s">
        <v>2490</v>
      </c>
      <c r="G166" s="132" t="s">
        <v>368</v>
      </c>
      <c r="H166" s="133">
        <v>90</v>
      </c>
      <c r="I166" s="134"/>
      <c r="J166" s="135">
        <f t="shared" si="40"/>
        <v>0</v>
      </c>
      <c r="K166" s="131" t="s">
        <v>19</v>
      </c>
      <c r="L166" s="33"/>
      <c r="M166" s="136" t="s">
        <v>19</v>
      </c>
      <c r="N166" s="137" t="s">
        <v>42</v>
      </c>
      <c r="P166" s="138">
        <f t="shared" si="41"/>
        <v>0</v>
      </c>
      <c r="Q166" s="138">
        <v>0</v>
      </c>
      <c r="R166" s="138">
        <f t="shared" si="42"/>
        <v>0</v>
      </c>
      <c r="S166" s="138">
        <v>0</v>
      </c>
      <c r="T166" s="139">
        <f t="shared" si="43"/>
        <v>0</v>
      </c>
      <c r="AR166" s="140" t="s">
        <v>317</v>
      </c>
      <c r="AT166" s="140" t="s">
        <v>218</v>
      </c>
      <c r="AU166" s="140" t="s">
        <v>81</v>
      </c>
      <c r="AY166" s="18" t="s">
        <v>216</v>
      </c>
      <c r="BE166" s="141">
        <f t="shared" si="44"/>
        <v>0</v>
      </c>
      <c r="BF166" s="141">
        <f t="shared" si="45"/>
        <v>0</v>
      </c>
      <c r="BG166" s="141">
        <f t="shared" si="46"/>
        <v>0</v>
      </c>
      <c r="BH166" s="141">
        <f t="shared" si="47"/>
        <v>0</v>
      </c>
      <c r="BI166" s="141">
        <f t="shared" si="48"/>
        <v>0</v>
      </c>
      <c r="BJ166" s="18" t="s">
        <v>79</v>
      </c>
      <c r="BK166" s="141">
        <f t="shared" si="49"/>
        <v>0</v>
      </c>
      <c r="BL166" s="18" t="s">
        <v>317</v>
      </c>
      <c r="BM166" s="140" t="s">
        <v>1006</v>
      </c>
    </row>
    <row r="167" spans="2:65" s="1" customFormat="1" ht="16.5" customHeight="1">
      <c r="B167" s="33"/>
      <c r="C167" s="129" t="s">
        <v>625</v>
      </c>
      <c r="D167" s="129" t="s">
        <v>218</v>
      </c>
      <c r="E167" s="130" t="s">
        <v>2491</v>
      </c>
      <c r="F167" s="131" t="s">
        <v>2398</v>
      </c>
      <c r="G167" s="132" t="s">
        <v>344</v>
      </c>
      <c r="H167" s="133">
        <v>20</v>
      </c>
      <c r="I167" s="134"/>
      <c r="J167" s="135">
        <f t="shared" si="40"/>
        <v>0</v>
      </c>
      <c r="K167" s="131" t="s">
        <v>19</v>
      </c>
      <c r="L167" s="33"/>
      <c r="M167" s="136" t="s">
        <v>19</v>
      </c>
      <c r="N167" s="137" t="s">
        <v>42</v>
      </c>
      <c r="P167" s="138">
        <f t="shared" si="41"/>
        <v>0</v>
      </c>
      <c r="Q167" s="138">
        <v>0</v>
      </c>
      <c r="R167" s="138">
        <f t="shared" si="42"/>
        <v>0</v>
      </c>
      <c r="S167" s="138">
        <v>0</v>
      </c>
      <c r="T167" s="139">
        <f t="shared" si="43"/>
        <v>0</v>
      </c>
      <c r="AR167" s="140" t="s">
        <v>317</v>
      </c>
      <c r="AT167" s="140" t="s">
        <v>218</v>
      </c>
      <c r="AU167" s="140" t="s">
        <v>81</v>
      </c>
      <c r="AY167" s="18" t="s">
        <v>216</v>
      </c>
      <c r="BE167" s="141">
        <f t="shared" si="44"/>
        <v>0</v>
      </c>
      <c r="BF167" s="141">
        <f t="shared" si="45"/>
        <v>0</v>
      </c>
      <c r="BG167" s="141">
        <f t="shared" si="46"/>
        <v>0</v>
      </c>
      <c r="BH167" s="141">
        <f t="shared" si="47"/>
        <v>0</v>
      </c>
      <c r="BI167" s="141">
        <f t="shared" si="48"/>
        <v>0</v>
      </c>
      <c r="BJ167" s="18" t="s">
        <v>79</v>
      </c>
      <c r="BK167" s="141">
        <f t="shared" si="49"/>
        <v>0</v>
      </c>
      <c r="BL167" s="18" t="s">
        <v>317</v>
      </c>
      <c r="BM167" s="140" t="s">
        <v>1016</v>
      </c>
    </row>
    <row r="168" spans="2:65" s="1" customFormat="1" ht="37.9" customHeight="1">
      <c r="B168" s="33"/>
      <c r="C168" s="129" t="s">
        <v>630</v>
      </c>
      <c r="D168" s="129" t="s">
        <v>218</v>
      </c>
      <c r="E168" s="130" t="s">
        <v>2492</v>
      </c>
      <c r="F168" s="131" t="s">
        <v>2493</v>
      </c>
      <c r="G168" s="132" t="s">
        <v>357</v>
      </c>
      <c r="H168" s="133">
        <v>3</v>
      </c>
      <c r="I168" s="134"/>
      <c r="J168" s="135">
        <f t="shared" si="40"/>
        <v>0</v>
      </c>
      <c r="K168" s="131" t="s">
        <v>19</v>
      </c>
      <c r="L168" s="33"/>
      <c r="M168" s="136" t="s">
        <v>19</v>
      </c>
      <c r="N168" s="137" t="s">
        <v>42</v>
      </c>
      <c r="P168" s="138">
        <f t="shared" si="41"/>
        <v>0</v>
      </c>
      <c r="Q168" s="138">
        <v>0</v>
      </c>
      <c r="R168" s="138">
        <f t="shared" si="42"/>
        <v>0</v>
      </c>
      <c r="S168" s="138">
        <v>0</v>
      </c>
      <c r="T168" s="139">
        <f t="shared" si="43"/>
        <v>0</v>
      </c>
      <c r="AR168" s="140" t="s">
        <v>317</v>
      </c>
      <c r="AT168" s="140" t="s">
        <v>218</v>
      </c>
      <c r="AU168" s="140" t="s">
        <v>81</v>
      </c>
      <c r="AY168" s="18" t="s">
        <v>216</v>
      </c>
      <c r="BE168" s="141">
        <f t="shared" si="44"/>
        <v>0</v>
      </c>
      <c r="BF168" s="141">
        <f t="shared" si="45"/>
        <v>0</v>
      </c>
      <c r="BG168" s="141">
        <f t="shared" si="46"/>
        <v>0</v>
      </c>
      <c r="BH168" s="141">
        <f t="shared" si="47"/>
        <v>0</v>
      </c>
      <c r="BI168" s="141">
        <f t="shared" si="48"/>
        <v>0</v>
      </c>
      <c r="BJ168" s="18" t="s">
        <v>79</v>
      </c>
      <c r="BK168" s="141">
        <f t="shared" si="49"/>
        <v>0</v>
      </c>
      <c r="BL168" s="18" t="s">
        <v>317</v>
      </c>
      <c r="BM168" s="140" t="s">
        <v>1028</v>
      </c>
    </row>
    <row r="169" spans="2:65" s="1" customFormat="1" ht="21.75" customHeight="1">
      <c r="B169" s="33"/>
      <c r="C169" s="129" t="s">
        <v>636</v>
      </c>
      <c r="D169" s="129" t="s">
        <v>218</v>
      </c>
      <c r="E169" s="130" t="s">
        <v>2494</v>
      </c>
      <c r="F169" s="131" t="s">
        <v>2379</v>
      </c>
      <c r="G169" s="132" t="s">
        <v>1307</v>
      </c>
      <c r="H169" s="184"/>
      <c r="I169" s="134"/>
      <c r="J169" s="135">
        <f t="shared" si="40"/>
        <v>0</v>
      </c>
      <c r="K169" s="131" t="s">
        <v>19</v>
      </c>
      <c r="L169" s="33"/>
      <c r="M169" s="136" t="s">
        <v>19</v>
      </c>
      <c r="N169" s="137" t="s">
        <v>42</v>
      </c>
      <c r="P169" s="138">
        <f t="shared" si="41"/>
        <v>0</v>
      </c>
      <c r="Q169" s="138">
        <v>0</v>
      </c>
      <c r="R169" s="138">
        <f t="shared" si="42"/>
        <v>0</v>
      </c>
      <c r="S169" s="138">
        <v>0</v>
      </c>
      <c r="T169" s="139">
        <f t="shared" si="43"/>
        <v>0</v>
      </c>
      <c r="AR169" s="140" t="s">
        <v>317</v>
      </c>
      <c r="AT169" s="140" t="s">
        <v>218</v>
      </c>
      <c r="AU169" s="140" t="s">
        <v>81</v>
      </c>
      <c r="AY169" s="18" t="s">
        <v>216</v>
      </c>
      <c r="BE169" s="141">
        <f t="shared" si="44"/>
        <v>0</v>
      </c>
      <c r="BF169" s="141">
        <f t="shared" si="45"/>
        <v>0</v>
      </c>
      <c r="BG169" s="141">
        <f t="shared" si="46"/>
        <v>0</v>
      </c>
      <c r="BH169" s="141">
        <f t="shared" si="47"/>
        <v>0</v>
      </c>
      <c r="BI169" s="141">
        <f t="shared" si="48"/>
        <v>0</v>
      </c>
      <c r="BJ169" s="18" t="s">
        <v>79</v>
      </c>
      <c r="BK169" s="141">
        <f t="shared" si="49"/>
        <v>0</v>
      </c>
      <c r="BL169" s="18" t="s">
        <v>317</v>
      </c>
      <c r="BM169" s="140" t="s">
        <v>1041</v>
      </c>
    </row>
    <row r="170" spans="2:65" s="11" customFormat="1" ht="22.9" customHeight="1">
      <c r="B170" s="117"/>
      <c r="D170" s="118" t="s">
        <v>70</v>
      </c>
      <c r="E170" s="127" t="s">
        <v>268</v>
      </c>
      <c r="F170" s="127" t="s">
        <v>2495</v>
      </c>
      <c r="I170" s="120"/>
      <c r="J170" s="128">
        <f>BK170</f>
        <v>0</v>
      </c>
      <c r="L170" s="117"/>
      <c r="M170" s="122"/>
      <c r="P170" s="123">
        <f>SUM(P171:P178)</f>
        <v>0</v>
      </c>
      <c r="R170" s="123">
        <f>SUM(R171:R178)</f>
        <v>0</v>
      </c>
      <c r="T170" s="124">
        <f>SUM(T171:T178)</f>
        <v>0</v>
      </c>
      <c r="AR170" s="118" t="s">
        <v>79</v>
      </c>
      <c r="AT170" s="125" t="s">
        <v>70</v>
      </c>
      <c r="AU170" s="125" t="s">
        <v>79</v>
      </c>
      <c r="AY170" s="118" t="s">
        <v>216</v>
      </c>
      <c r="BK170" s="126">
        <f>SUM(BK171:BK178)</f>
        <v>0</v>
      </c>
    </row>
    <row r="171" spans="2:65" s="1" customFormat="1" ht="24.2" customHeight="1">
      <c r="B171" s="33"/>
      <c r="C171" s="129" t="s">
        <v>642</v>
      </c>
      <c r="D171" s="129" t="s">
        <v>218</v>
      </c>
      <c r="E171" s="130" t="s">
        <v>2496</v>
      </c>
      <c r="F171" s="131" t="s">
        <v>2497</v>
      </c>
      <c r="G171" s="132" t="s">
        <v>368</v>
      </c>
      <c r="H171" s="133">
        <v>140</v>
      </c>
      <c r="I171" s="134"/>
      <c r="J171" s="135">
        <f t="shared" ref="J171:J178" si="50">ROUND(I171*H171,2)</f>
        <v>0</v>
      </c>
      <c r="K171" s="131" t="s">
        <v>19</v>
      </c>
      <c r="L171" s="33"/>
      <c r="M171" s="136" t="s">
        <v>19</v>
      </c>
      <c r="N171" s="137" t="s">
        <v>42</v>
      </c>
      <c r="P171" s="138">
        <f t="shared" ref="P171:P178" si="51">O171*H171</f>
        <v>0</v>
      </c>
      <c r="Q171" s="138">
        <v>0</v>
      </c>
      <c r="R171" s="138">
        <f t="shared" ref="R171:R178" si="52">Q171*H171</f>
        <v>0</v>
      </c>
      <c r="S171" s="138">
        <v>0</v>
      </c>
      <c r="T171" s="139">
        <f t="shared" ref="T171:T178" si="53">S171*H171</f>
        <v>0</v>
      </c>
      <c r="AR171" s="140" t="s">
        <v>317</v>
      </c>
      <c r="AT171" s="140" t="s">
        <v>218</v>
      </c>
      <c r="AU171" s="140" t="s">
        <v>81</v>
      </c>
      <c r="AY171" s="18" t="s">
        <v>216</v>
      </c>
      <c r="BE171" s="141">
        <f t="shared" ref="BE171:BE178" si="54">IF(N171="základní",J171,0)</f>
        <v>0</v>
      </c>
      <c r="BF171" s="141">
        <f t="shared" ref="BF171:BF178" si="55">IF(N171="snížená",J171,0)</f>
        <v>0</v>
      </c>
      <c r="BG171" s="141">
        <f t="shared" ref="BG171:BG178" si="56">IF(N171="zákl. přenesená",J171,0)</f>
        <v>0</v>
      </c>
      <c r="BH171" s="141">
        <f t="shared" ref="BH171:BH178" si="57">IF(N171="sníž. přenesená",J171,0)</f>
        <v>0</v>
      </c>
      <c r="BI171" s="141">
        <f t="shared" ref="BI171:BI178" si="58">IF(N171="nulová",J171,0)</f>
        <v>0</v>
      </c>
      <c r="BJ171" s="18" t="s">
        <v>79</v>
      </c>
      <c r="BK171" s="141">
        <f t="shared" ref="BK171:BK178" si="59">ROUND(I171*H171,2)</f>
        <v>0</v>
      </c>
      <c r="BL171" s="18" t="s">
        <v>317</v>
      </c>
      <c r="BM171" s="140" t="s">
        <v>1052</v>
      </c>
    </row>
    <row r="172" spans="2:65" s="1" customFormat="1" ht="24.2" customHeight="1">
      <c r="B172" s="33"/>
      <c r="C172" s="129" t="s">
        <v>647</v>
      </c>
      <c r="D172" s="129" t="s">
        <v>218</v>
      </c>
      <c r="E172" s="130" t="s">
        <v>2498</v>
      </c>
      <c r="F172" s="131" t="s">
        <v>2499</v>
      </c>
      <c r="G172" s="132" t="s">
        <v>368</v>
      </c>
      <c r="H172" s="133">
        <v>60</v>
      </c>
      <c r="I172" s="134"/>
      <c r="J172" s="135">
        <f t="shared" si="50"/>
        <v>0</v>
      </c>
      <c r="K172" s="131" t="s">
        <v>19</v>
      </c>
      <c r="L172" s="33"/>
      <c r="M172" s="136" t="s">
        <v>19</v>
      </c>
      <c r="N172" s="137" t="s">
        <v>42</v>
      </c>
      <c r="P172" s="138">
        <f t="shared" si="51"/>
        <v>0</v>
      </c>
      <c r="Q172" s="138">
        <v>0</v>
      </c>
      <c r="R172" s="138">
        <f t="shared" si="52"/>
        <v>0</v>
      </c>
      <c r="S172" s="138">
        <v>0</v>
      </c>
      <c r="T172" s="139">
        <f t="shared" si="53"/>
        <v>0</v>
      </c>
      <c r="AR172" s="140" t="s">
        <v>317</v>
      </c>
      <c r="AT172" s="140" t="s">
        <v>218</v>
      </c>
      <c r="AU172" s="140" t="s">
        <v>81</v>
      </c>
      <c r="AY172" s="18" t="s">
        <v>216</v>
      </c>
      <c r="BE172" s="141">
        <f t="shared" si="54"/>
        <v>0</v>
      </c>
      <c r="BF172" s="141">
        <f t="shared" si="55"/>
        <v>0</v>
      </c>
      <c r="BG172" s="141">
        <f t="shared" si="56"/>
        <v>0</v>
      </c>
      <c r="BH172" s="141">
        <f t="shared" si="57"/>
        <v>0</v>
      </c>
      <c r="BI172" s="141">
        <f t="shared" si="58"/>
        <v>0</v>
      </c>
      <c r="BJ172" s="18" t="s">
        <v>79</v>
      </c>
      <c r="BK172" s="141">
        <f t="shared" si="59"/>
        <v>0</v>
      </c>
      <c r="BL172" s="18" t="s">
        <v>317</v>
      </c>
      <c r="BM172" s="140" t="s">
        <v>1064</v>
      </c>
    </row>
    <row r="173" spans="2:65" s="1" customFormat="1" ht="24.2" customHeight="1">
      <c r="B173" s="33"/>
      <c r="C173" s="129" t="s">
        <v>652</v>
      </c>
      <c r="D173" s="129" t="s">
        <v>218</v>
      </c>
      <c r="E173" s="130" t="s">
        <v>2500</v>
      </c>
      <c r="F173" s="131" t="s">
        <v>2501</v>
      </c>
      <c r="G173" s="132" t="s">
        <v>368</v>
      </c>
      <c r="H173" s="133">
        <v>160</v>
      </c>
      <c r="I173" s="134"/>
      <c r="J173" s="135">
        <f t="shared" si="50"/>
        <v>0</v>
      </c>
      <c r="K173" s="131" t="s">
        <v>19</v>
      </c>
      <c r="L173" s="33"/>
      <c r="M173" s="136" t="s">
        <v>19</v>
      </c>
      <c r="N173" s="137" t="s">
        <v>42</v>
      </c>
      <c r="P173" s="138">
        <f t="shared" si="51"/>
        <v>0</v>
      </c>
      <c r="Q173" s="138">
        <v>0</v>
      </c>
      <c r="R173" s="138">
        <f t="shared" si="52"/>
        <v>0</v>
      </c>
      <c r="S173" s="138">
        <v>0</v>
      </c>
      <c r="T173" s="139">
        <f t="shared" si="53"/>
        <v>0</v>
      </c>
      <c r="AR173" s="140" t="s">
        <v>317</v>
      </c>
      <c r="AT173" s="140" t="s">
        <v>218</v>
      </c>
      <c r="AU173" s="140" t="s">
        <v>81</v>
      </c>
      <c r="AY173" s="18" t="s">
        <v>216</v>
      </c>
      <c r="BE173" s="141">
        <f t="shared" si="54"/>
        <v>0</v>
      </c>
      <c r="BF173" s="141">
        <f t="shared" si="55"/>
        <v>0</v>
      </c>
      <c r="BG173" s="141">
        <f t="shared" si="56"/>
        <v>0</v>
      </c>
      <c r="BH173" s="141">
        <f t="shared" si="57"/>
        <v>0</v>
      </c>
      <c r="BI173" s="141">
        <f t="shared" si="58"/>
        <v>0</v>
      </c>
      <c r="BJ173" s="18" t="s">
        <v>79</v>
      </c>
      <c r="BK173" s="141">
        <f t="shared" si="59"/>
        <v>0</v>
      </c>
      <c r="BL173" s="18" t="s">
        <v>317</v>
      </c>
      <c r="BM173" s="140" t="s">
        <v>1081</v>
      </c>
    </row>
    <row r="174" spans="2:65" s="1" customFormat="1" ht="16.5" customHeight="1">
      <c r="B174" s="33"/>
      <c r="C174" s="129" t="s">
        <v>659</v>
      </c>
      <c r="D174" s="129" t="s">
        <v>218</v>
      </c>
      <c r="E174" s="130" t="s">
        <v>2502</v>
      </c>
      <c r="F174" s="131" t="s">
        <v>2486</v>
      </c>
      <c r="G174" s="132" t="s">
        <v>368</v>
      </c>
      <c r="H174" s="133">
        <v>360</v>
      </c>
      <c r="I174" s="134"/>
      <c r="J174" s="135">
        <f t="shared" si="50"/>
        <v>0</v>
      </c>
      <c r="K174" s="131" t="s">
        <v>19</v>
      </c>
      <c r="L174" s="33"/>
      <c r="M174" s="136" t="s">
        <v>19</v>
      </c>
      <c r="N174" s="137" t="s">
        <v>42</v>
      </c>
      <c r="P174" s="138">
        <f t="shared" si="51"/>
        <v>0</v>
      </c>
      <c r="Q174" s="138">
        <v>0</v>
      </c>
      <c r="R174" s="138">
        <f t="shared" si="52"/>
        <v>0</v>
      </c>
      <c r="S174" s="138">
        <v>0</v>
      </c>
      <c r="T174" s="139">
        <f t="shared" si="53"/>
        <v>0</v>
      </c>
      <c r="AR174" s="140" t="s">
        <v>317</v>
      </c>
      <c r="AT174" s="140" t="s">
        <v>218</v>
      </c>
      <c r="AU174" s="140" t="s">
        <v>81</v>
      </c>
      <c r="AY174" s="18" t="s">
        <v>216</v>
      </c>
      <c r="BE174" s="141">
        <f t="shared" si="54"/>
        <v>0</v>
      </c>
      <c r="BF174" s="141">
        <f t="shared" si="55"/>
        <v>0</v>
      </c>
      <c r="BG174" s="141">
        <f t="shared" si="56"/>
        <v>0</v>
      </c>
      <c r="BH174" s="141">
        <f t="shared" si="57"/>
        <v>0</v>
      </c>
      <c r="BI174" s="141">
        <f t="shared" si="58"/>
        <v>0</v>
      </c>
      <c r="BJ174" s="18" t="s">
        <v>79</v>
      </c>
      <c r="BK174" s="141">
        <f t="shared" si="59"/>
        <v>0</v>
      </c>
      <c r="BL174" s="18" t="s">
        <v>317</v>
      </c>
      <c r="BM174" s="140" t="s">
        <v>1093</v>
      </c>
    </row>
    <row r="175" spans="2:65" s="1" customFormat="1" ht="16.5" customHeight="1">
      <c r="B175" s="33"/>
      <c r="C175" s="129" t="s">
        <v>666</v>
      </c>
      <c r="D175" s="129" t="s">
        <v>218</v>
      </c>
      <c r="E175" s="130" t="s">
        <v>2503</v>
      </c>
      <c r="F175" s="131" t="s">
        <v>2488</v>
      </c>
      <c r="G175" s="132" t="s">
        <v>368</v>
      </c>
      <c r="H175" s="133">
        <v>360</v>
      </c>
      <c r="I175" s="134"/>
      <c r="J175" s="135">
        <f t="shared" si="50"/>
        <v>0</v>
      </c>
      <c r="K175" s="131" t="s">
        <v>19</v>
      </c>
      <c r="L175" s="33"/>
      <c r="M175" s="136" t="s">
        <v>19</v>
      </c>
      <c r="N175" s="137" t="s">
        <v>42</v>
      </c>
      <c r="P175" s="138">
        <f t="shared" si="51"/>
        <v>0</v>
      </c>
      <c r="Q175" s="138">
        <v>0</v>
      </c>
      <c r="R175" s="138">
        <f t="shared" si="52"/>
        <v>0</v>
      </c>
      <c r="S175" s="138">
        <v>0</v>
      </c>
      <c r="T175" s="139">
        <f t="shared" si="53"/>
        <v>0</v>
      </c>
      <c r="AR175" s="140" t="s">
        <v>317</v>
      </c>
      <c r="AT175" s="140" t="s">
        <v>218</v>
      </c>
      <c r="AU175" s="140" t="s">
        <v>81</v>
      </c>
      <c r="AY175" s="18" t="s">
        <v>216</v>
      </c>
      <c r="BE175" s="141">
        <f t="shared" si="54"/>
        <v>0</v>
      </c>
      <c r="BF175" s="141">
        <f t="shared" si="55"/>
        <v>0</v>
      </c>
      <c r="BG175" s="141">
        <f t="shared" si="56"/>
        <v>0</v>
      </c>
      <c r="BH175" s="141">
        <f t="shared" si="57"/>
        <v>0</v>
      </c>
      <c r="BI175" s="141">
        <f t="shared" si="58"/>
        <v>0</v>
      </c>
      <c r="BJ175" s="18" t="s">
        <v>79</v>
      </c>
      <c r="BK175" s="141">
        <f t="shared" si="59"/>
        <v>0</v>
      </c>
      <c r="BL175" s="18" t="s">
        <v>317</v>
      </c>
      <c r="BM175" s="140" t="s">
        <v>1105</v>
      </c>
    </row>
    <row r="176" spans="2:65" s="1" customFormat="1" ht="16.5" customHeight="1">
      <c r="B176" s="33"/>
      <c r="C176" s="129" t="s">
        <v>671</v>
      </c>
      <c r="D176" s="129" t="s">
        <v>218</v>
      </c>
      <c r="E176" s="130" t="s">
        <v>2504</v>
      </c>
      <c r="F176" s="131" t="s">
        <v>2490</v>
      </c>
      <c r="G176" s="132" t="s">
        <v>368</v>
      </c>
      <c r="H176" s="133">
        <v>360</v>
      </c>
      <c r="I176" s="134"/>
      <c r="J176" s="135">
        <f t="shared" si="50"/>
        <v>0</v>
      </c>
      <c r="K176" s="131" t="s">
        <v>19</v>
      </c>
      <c r="L176" s="33"/>
      <c r="M176" s="136" t="s">
        <v>19</v>
      </c>
      <c r="N176" s="137" t="s">
        <v>42</v>
      </c>
      <c r="P176" s="138">
        <f t="shared" si="51"/>
        <v>0</v>
      </c>
      <c r="Q176" s="138">
        <v>0</v>
      </c>
      <c r="R176" s="138">
        <f t="shared" si="52"/>
        <v>0</v>
      </c>
      <c r="S176" s="138">
        <v>0</v>
      </c>
      <c r="T176" s="139">
        <f t="shared" si="53"/>
        <v>0</v>
      </c>
      <c r="AR176" s="140" t="s">
        <v>317</v>
      </c>
      <c r="AT176" s="140" t="s">
        <v>218</v>
      </c>
      <c r="AU176" s="140" t="s">
        <v>81</v>
      </c>
      <c r="AY176" s="18" t="s">
        <v>216</v>
      </c>
      <c r="BE176" s="141">
        <f t="shared" si="54"/>
        <v>0</v>
      </c>
      <c r="BF176" s="141">
        <f t="shared" si="55"/>
        <v>0</v>
      </c>
      <c r="BG176" s="141">
        <f t="shared" si="56"/>
        <v>0</v>
      </c>
      <c r="BH176" s="141">
        <f t="shared" si="57"/>
        <v>0</v>
      </c>
      <c r="BI176" s="141">
        <f t="shared" si="58"/>
        <v>0</v>
      </c>
      <c r="BJ176" s="18" t="s">
        <v>79</v>
      </c>
      <c r="BK176" s="141">
        <f t="shared" si="59"/>
        <v>0</v>
      </c>
      <c r="BL176" s="18" t="s">
        <v>317</v>
      </c>
      <c r="BM176" s="140" t="s">
        <v>1120</v>
      </c>
    </row>
    <row r="177" spans="2:65" s="1" customFormat="1" ht="16.5" customHeight="1">
      <c r="B177" s="33"/>
      <c r="C177" s="129" t="s">
        <v>677</v>
      </c>
      <c r="D177" s="129" t="s">
        <v>218</v>
      </c>
      <c r="E177" s="130" t="s">
        <v>2505</v>
      </c>
      <c r="F177" s="131" t="s">
        <v>2398</v>
      </c>
      <c r="G177" s="132" t="s">
        <v>344</v>
      </c>
      <c r="H177" s="133">
        <v>40</v>
      </c>
      <c r="I177" s="134"/>
      <c r="J177" s="135">
        <f t="shared" si="50"/>
        <v>0</v>
      </c>
      <c r="K177" s="131" t="s">
        <v>19</v>
      </c>
      <c r="L177" s="33"/>
      <c r="M177" s="136" t="s">
        <v>19</v>
      </c>
      <c r="N177" s="137" t="s">
        <v>42</v>
      </c>
      <c r="P177" s="138">
        <f t="shared" si="51"/>
        <v>0</v>
      </c>
      <c r="Q177" s="138">
        <v>0</v>
      </c>
      <c r="R177" s="138">
        <f t="shared" si="52"/>
        <v>0</v>
      </c>
      <c r="S177" s="138">
        <v>0</v>
      </c>
      <c r="T177" s="139">
        <f t="shared" si="53"/>
        <v>0</v>
      </c>
      <c r="AR177" s="140" t="s">
        <v>317</v>
      </c>
      <c r="AT177" s="140" t="s">
        <v>218</v>
      </c>
      <c r="AU177" s="140" t="s">
        <v>81</v>
      </c>
      <c r="AY177" s="18" t="s">
        <v>216</v>
      </c>
      <c r="BE177" s="141">
        <f t="shared" si="54"/>
        <v>0</v>
      </c>
      <c r="BF177" s="141">
        <f t="shared" si="55"/>
        <v>0</v>
      </c>
      <c r="BG177" s="141">
        <f t="shared" si="56"/>
        <v>0</v>
      </c>
      <c r="BH177" s="141">
        <f t="shared" si="57"/>
        <v>0</v>
      </c>
      <c r="BI177" s="141">
        <f t="shared" si="58"/>
        <v>0</v>
      </c>
      <c r="BJ177" s="18" t="s">
        <v>79</v>
      </c>
      <c r="BK177" s="141">
        <f t="shared" si="59"/>
        <v>0</v>
      </c>
      <c r="BL177" s="18" t="s">
        <v>317</v>
      </c>
      <c r="BM177" s="140" t="s">
        <v>1130</v>
      </c>
    </row>
    <row r="178" spans="2:65" s="1" customFormat="1" ht="21.75" customHeight="1">
      <c r="B178" s="33"/>
      <c r="C178" s="129" t="s">
        <v>684</v>
      </c>
      <c r="D178" s="129" t="s">
        <v>218</v>
      </c>
      <c r="E178" s="130" t="s">
        <v>2506</v>
      </c>
      <c r="F178" s="131" t="s">
        <v>2379</v>
      </c>
      <c r="G178" s="132" t="s">
        <v>1307</v>
      </c>
      <c r="H178" s="184"/>
      <c r="I178" s="134"/>
      <c r="J178" s="135">
        <f t="shared" si="50"/>
        <v>0</v>
      </c>
      <c r="K178" s="131" t="s">
        <v>19</v>
      </c>
      <c r="L178" s="33"/>
      <c r="M178" s="136" t="s">
        <v>19</v>
      </c>
      <c r="N178" s="137" t="s">
        <v>42</v>
      </c>
      <c r="P178" s="138">
        <f t="shared" si="51"/>
        <v>0</v>
      </c>
      <c r="Q178" s="138">
        <v>0</v>
      </c>
      <c r="R178" s="138">
        <f t="shared" si="52"/>
        <v>0</v>
      </c>
      <c r="S178" s="138">
        <v>0</v>
      </c>
      <c r="T178" s="139">
        <f t="shared" si="53"/>
        <v>0</v>
      </c>
      <c r="AR178" s="140" t="s">
        <v>317</v>
      </c>
      <c r="AT178" s="140" t="s">
        <v>218</v>
      </c>
      <c r="AU178" s="140" t="s">
        <v>81</v>
      </c>
      <c r="AY178" s="18" t="s">
        <v>216</v>
      </c>
      <c r="BE178" s="141">
        <f t="shared" si="54"/>
        <v>0</v>
      </c>
      <c r="BF178" s="141">
        <f t="shared" si="55"/>
        <v>0</v>
      </c>
      <c r="BG178" s="141">
        <f t="shared" si="56"/>
        <v>0</v>
      </c>
      <c r="BH178" s="141">
        <f t="shared" si="57"/>
        <v>0</v>
      </c>
      <c r="BI178" s="141">
        <f t="shared" si="58"/>
        <v>0</v>
      </c>
      <c r="BJ178" s="18" t="s">
        <v>79</v>
      </c>
      <c r="BK178" s="141">
        <f t="shared" si="59"/>
        <v>0</v>
      </c>
      <c r="BL178" s="18" t="s">
        <v>317</v>
      </c>
      <c r="BM178" s="140" t="s">
        <v>1142</v>
      </c>
    </row>
    <row r="179" spans="2:65" s="11" customFormat="1" ht="22.9" customHeight="1">
      <c r="B179" s="117"/>
      <c r="D179" s="118" t="s">
        <v>70</v>
      </c>
      <c r="E179" s="127" t="s">
        <v>273</v>
      </c>
      <c r="F179" s="127" t="s">
        <v>2507</v>
      </c>
      <c r="I179" s="120"/>
      <c r="J179" s="128">
        <f>BK179</f>
        <v>0</v>
      </c>
      <c r="L179" s="117"/>
      <c r="M179" s="122"/>
      <c r="P179" s="123">
        <f>SUM(P180:P194)</f>
        <v>0</v>
      </c>
      <c r="R179" s="123">
        <f>SUM(R180:R194)</f>
        <v>0</v>
      </c>
      <c r="T179" s="124">
        <f>SUM(T180:T194)</f>
        <v>0</v>
      </c>
      <c r="AR179" s="118" t="s">
        <v>79</v>
      </c>
      <c r="AT179" s="125" t="s">
        <v>70</v>
      </c>
      <c r="AU179" s="125" t="s">
        <v>79</v>
      </c>
      <c r="AY179" s="118" t="s">
        <v>216</v>
      </c>
      <c r="BK179" s="126">
        <f>SUM(BK180:BK194)</f>
        <v>0</v>
      </c>
    </row>
    <row r="180" spans="2:65" s="1" customFormat="1" ht="16.5" customHeight="1">
      <c r="B180" s="33"/>
      <c r="C180" s="129" t="s">
        <v>689</v>
      </c>
      <c r="D180" s="129" t="s">
        <v>218</v>
      </c>
      <c r="E180" s="130" t="s">
        <v>2508</v>
      </c>
      <c r="F180" s="131" t="s">
        <v>2509</v>
      </c>
      <c r="G180" s="132" t="s">
        <v>357</v>
      </c>
      <c r="H180" s="133">
        <v>7</v>
      </c>
      <c r="I180" s="134"/>
      <c r="J180" s="135">
        <f t="shared" ref="J180:J194" si="60">ROUND(I180*H180,2)</f>
        <v>0</v>
      </c>
      <c r="K180" s="131" t="s">
        <v>19</v>
      </c>
      <c r="L180" s="33"/>
      <c r="M180" s="136" t="s">
        <v>19</v>
      </c>
      <c r="N180" s="137" t="s">
        <v>42</v>
      </c>
      <c r="P180" s="138">
        <f t="shared" ref="P180:P194" si="61">O180*H180</f>
        <v>0</v>
      </c>
      <c r="Q180" s="138">
        <v>0</v>
      </c>
      <c r="R180" s="138">
        <f t="shared" ref="R180:R194" si="62">Q180*H180</f>
        <v>0</v>
      </c>
      <c r="S180" s="138">
        <v>0</v>
      </c>
      <c r="T180" s="139">
        <f t="shared" ref="T180:T194" si="63">S180*H180</f>
        <v>0</v>
      </c>
      <c r="AR180" s="140" t="s">
        <v>317</v>
      </c>
      <c r="AT180" s="140" t="s">
        <v>218</v>
      </c>
      <c r="AU180" s="140" t="s">
        <v>81</v>
      </c>
      <c r="AY180" s="18" t="s">
        <v>216</v>
      </c>
      <c r="BE180" s="141">
        <f t="shared" ref="BE180:BE194" si="64">IF(N180="základní",J180,0)</f>
        <v>0</v>
      </c>
      <c r="BF180" s="141">
        <f t="shared" ref="BF180:BF194" si="65">IF(N180="snížená",J180,0)</f>
        <v>0</v>
      </c>
      <c r="BG180" s="141">
        <f t="shared" ref="BG180:BG194" si="66">IF(N180="zákl. přenesená",J180,0)</f>
        <v>0</v>
      </c>
      <c r="BH180" s="141">
        <f t="shared" ref="BH180:BH194" si="67">IF(N180="sníž. přenesená",J180,0)</f>
        <v>0</v>
      </c>
      <c r="BI180" s="141">
        <f t="shared" ref="BI180:BI194" si="68">IF(N180="nulová",J180,0)</f>
        <v>0</v>
      </c>
      <c r="BJ180" s="18" t="s">
        <v>79</v>
      </c>
      <c r="BK180" s="141">
        <f t="shared" ref="BK180:BK194" si="69">ROUND(I180*H180,2)</f>
        <v>0</v>
      </c>
      <c r="BL180" s="18" t="s">
        <v>317</v>
      </c>
      <c r="BM180" s="140" t="s">
        <v>1154</v>
      </c>
    </row>
    <row r="181" spans="2:65" s="1" customFormat="1" ht="16.5" customHeight="1">
      <c r="B181" s="33"/>
      <c r="C181" s="129" t="s">
        <v>694</v>
      </c>
      <c r="D181" s="129" t="s">
        <v>218</v>
      </c>
      <c r="E181" s="130" t="s">
        <v>2510</v>
      </c>
      <c r="F181" s="131" t="s">
        <v>2511</v>
      </c>
      <c r="G181" s="132" t="s">
        <v>357</v>
      </c>
      <c r="H181" s="133">
        <v>10</v>
      </c>
      <c r="I181" s="134"/>
      <c r="J181" s="135">
        <f t="shared" si="60"/>
        <v>0</v>
      </c>
      <c r="K181" s="131" t="s">
        <v>19</v>
      </c>
      <c r="L181" s="33"/>
      <c r="M181" s="136" t="s">
        <v>19</v>
      </c>
      <c r="N181" s="137" t="s">
        <v>42</v>
      </c>
      <c r="P181" s="138">
        <f t="shared" si="61"/>
        <v>0</v>
      </c>
      <c r="Q181" s="138">
        <v>0</v>
      </c>
      <c r="R181" s="138">
        <f t="shared" si="62"/>
        <v>0</v>
      </c>
      <c r="S181" s="138">
        <v>0</v>
      </c>
      <c r="T181" s="139">
        <f t="shared" si="63"/>
        <v>0</v>
      </c>
      <c r="AR181" s="140" t="s">
        <v>317</v>
      </c>
      <c r="AT181" s="140" t="s">
        <v>218</v>
      </c>
      <c r="AU181" s="140" t="s">
        <v>81</v>
      </c>
      <c r="AY181" s="18" t="s">
        <v>216</v>
      </c>
      <c r="BE181" s="141">
        <f t="shared" si="64"/>
        <v>0</v>
      </c>
      <c r="BF181" s="141">
        <f t="shared" si="65"/>
        <v>0</v>
      </c>
      <c r="BG181" s="141">
        <f t="shared" si="66"/>
        <v>0</v>
      </c>
      <c r="BH181" s="141">
        <f t="shared" si="67"/>
        <v>0</v>
      </c>
      <c r="BI181" s="141">
        <f t="shared" si="68"/>
        <v>0</v>
      </c>
      <c r="BJ181" s="18" t="s">
        <v>79</v>
      </c>
      <c r="BK181" s="141">
        <f t="shared" si="69"/>
        <v>0</v>
      </c>
      <c r="BL181" s="18" t="s">
        <v>317</v>
      </c>
      <c r="BM181" s="140" t="s">
        <v>1165</v>
      </c>
    </row>
    <row r="182" spans="2:65" s="1" customFormat="1" ht="16.5" customHeight="1">
      <c r="B182" s="33"/>
      <c r="C182" s="129" t="s">
        <v>701</v>
      </c>
      <c r="D182" s="129" t="s">
        <v>218</v>
      </c>
      <c r="E182" s="130" t="s">
        <v>2512</v>
      </c>
      <c r="F182" s="131" t="s">
        <v>2513</v>
      </c>
      <c r="G182" s="132" t="s">
        <v>357</v>
      </c>
      <c r="H182" s="133">
        <v>1</v>
      </c>
      <c r="I182" s="134"/>
      <c r="J182" s="135">
        <f t="shared" si="60"/>
        <v>0</v>
      </c>
      <c r="K182" s="131" t="s">
        <v>19</v>
      </c>
      <c r="L182" s="33"/>
      <c r="M182" s="136" t="s">
        <v>19</v>
      </c>
      <c r="N182" s="137" t="s">
        <v>42</v>
      </c>
      <c r="P182" s="138">
        <f t="shared" si="61"/>
        <v>0</v>
      </c>
      <c r="Q182" s="138">
        <v>0</v>
      </c>
      <c r="R182" s="138">
        <f t="shared" si="62"/>
        <v>0</v>
      </c>
      <c r="S182" s="138">
        <v>0</v>
      </c>
      <c r="T182" s="139">
        <f t="shared" si="63"/>
        <v>0</v>
      </c>
      <c r="AR182" s="140" t="s">
        <v>317</v>
      </c>
      <c r="AT182" s="140" t="s">
        <v>218</v>
      </c>
      <c r="AU182" s="140" t="s">
        <v>81</v>
      </c>
      <c r="AY182" s="18" t="s">
        <v>216</v>
      </c>
      <c r="BE182" s="141">
        <f t="shared" si="64"/>
        <v>0</v>
      </c>
      <c r="BF182" s="141">
        <f t="shared" si="65"/>
        <v>0</v>
      </c>
      <c r="BG182" s="141">
        <f t="shared" si="66"/>
        <v>0</v>
      </c>
      <c r="BH182" s="141">
        <f t="shared" si="67"/>
        <v>0</v>
      </c>
      <c r="BI182" s="141">
        <f t="shared" si="68"/>
        <v>0</v>
      </c>
      <c r="BJ182" s="18" t="s">
        <v>79</v>
      </c>
      <c r="BK182" s="141">
        <f t="shared" si="69"/>
        <v>0</v>
      </c>
      <c r="BL182" s="18" t="s">
        <v>317</v>
      </c>
      <c r="BM182" s="140" t="s">
        <v>1180</v>
      </c>
    </row>
    <row r="183" spans="2:65" s="1" customFormat="1" ht="16.5" customHeight="1">
      <c r="B183" s="33"/>
      <c r="C183" s="129" t="s">
        <v>707</v>
      </c>
      <c r="D183" s="129" t="s">
        <v>218</v>
      </c>
      <c r="E183" s="130" t="s">
        <v>2514</v>
      </c>
      <c r="F183" s="131" t="s">
        <v>2515</v>
      </c>
      <c r="G183" s="132" t="s">
        <v>357</v>
      </c>
      <c r="H183" s="133">
        <v>1</v>
      </c>
      <c r="I183" s="134"/>
      <c r="J183" s="135">
        <f t="shared" si="60"/>
        <v>0</v>
      </c>
      <c r="K183" s="131" t="s">
        <v>19</v>
      </c>
      <c r="L183" s="33"/>
      <c r="M183" s="136" t="s">
        <v>19</v>
      </c>
      <c r="N183" s="137" t="s">
        <v>42</v>
      </c>
      <c r="P183" s="138">
        <f t="shared" si="61"/>
        <v>0</v>
      </c>
      <c r="Q183" s="138">
        <v>0</v>
      </c>
      <c r="R183" s="138">
        <f t="shared" si="62"/>
        <v>0</v>
      </c>
      <c r="S183" s="138">
        <v>0</v>
      </c>
      <c r="T183" s="139">
        <f t="shared" si="63"/>
        <v>0</v>
      </c>
      <c r="AR183" s="140" t="s">
        <v>317</v>
      </c>
      <c r="AT183" s="140" t="s">
        <v>218</v>
      </c>
      <c r="AU183" s="140" t="s">
        <v>81</v>
      </c>
      <c r="AY183" s="18" t="s">
        <v>216</v>
      </c>
      <c r="BE183" s="141">
        <f t="shared" si="64"/>
        <v>0</v>
      </c>
      <c r="BF183" s="141">
        <f t="shared" si="65"/>
        <v>0</v>
      </c>
      <c r="BG183" s="141">
        <f t="shared" si="66"/>
        <v>0</v>
      </c>
      <c r="BH183" s="141">
        <f t="shared" si="67"/>
        <v>0</v>
      </c>
      <c r="BI183" s="141">
        <f t="shared" si="68"/>
        <v>0</v>
      </c>
      <c r="BJ183" s="18" t="s">
        <v>79</v>
      </c>
      <c r="BK183" s="141">
        <f t="shared" si="69"/>
        <v>0</v>
      </c>
      <c r="BL183" s="18" t="s">
        <v>317</v>
      </c>
      <c r="BM183" s="140" t="s">
        <v>1190</v>
      </c>
    </row>
    <row r="184" spans="2:65" s="1" customFormat="1" ht="16.5" customHeight="1">
      <c r="B184" s="33"/>
      <c r="C184" s="129" t="s">
        <v>713</v>
      </c>
      <c r="D184" s="129" t="s">
        <v>218</v>
      </c>
      <c r="E184" s="130" t="s">
        <v>2516</v>
      </c>
      <c r="F184" s="131" t="s">
        <v>2517</v>
      </c>
      <c r="G184" s="132" t="s">
        <v>357</v>
      </c>
      <c r="H184" s="133">
        <v>1</v>
      </c>
      <c r="I184" s="134"/>
      <c r="J184" s="135">
        <f t="shared" si="60"/>
        <v>0</v>
      </c>
      <c r="K184" s="131" t="s">
        <v>19</v>
      </c>
      <c r="L184" s="33"/>
      <c r="M184" s="136" t="s">
        <v>19</v>
      </c>
      <c r="N184" s="137" t="s">
        <v>42</v>
      </c>
      <c r="P184" s="138">
        <f t="shared" si="61"/>
        <v>0</v>
      </c>
      <c r="Q184" s="138">
        <v>0</v>
      </c>
      <c r="R184" s="138">
        <f t="shared" si="62"/>
        <v>0</v>
      </c>
      <c r="S184" s="138">
        <v>0</v>
      </c>
      <c r="T184" s="139">
        <f t="shared" si="63"/>
        <v>0</v>
      </c>
      <c r="AR184" s="140" t="s">
        <v>317</v>
      </c>
      <c r="AT184" s="140" t="s">
        <v>218</v>
      </c>
      <c r="AU184" s="140" t="s">
        <v>81</v>
      </c>
      <c r="AY184" s="18" t="s">
        <v>216</v>
      </c>
      <c r="BE184" s="141">
        <f t="shared" si="64"/>
        <v>0</v>
      </c>
      <c r="BF184" s="141">
        <f t="shared" si="65"/>
        <v>0</v>
      </c>
      <c r="BG184" s="141">
        <f t="shared" si="66"/>
        <v>0</v>
      </c>
      <c r="BH184" s="141">
        <f t="shared" si="67"/>
        <v>0</v>
      </c>
      <c r="BI184" s="141">
        <f t="shared" si="68"/>
        <v>0</v>
      </c>
      <c r="BJ184" s="18" t="s">
        <v>79</v>
      </c>
      <c r="BK184" s="141">
        <f t="shared" si="69"/>
        <v>0</v>
      </c>
      <c r="BL184" s="18" t="s">
        <v>317</v>
      </c>
      <c r="BM184" s="140" t="s">
        <v>1204</v>
      </c>
    </row>
    <row r="185" spans="2:65" s="1" customFormat="1" ht="16.5" customHeight="1">
      <c r="B185" s="33"/>
      <c r="C185" s="129" t="s">
        <v>720</v>
      </c>
      <c r="D185" s="129" t="s">
        <v>218</v>
      </c>
      <c r="E185" s="130" t="s">
        <v>2518</v>
      </c>
      <c r="F185" s="131" t="s">
        <v>2519</v>
      </c>
      <c r="G185" s="132" t="s">
        <v>357</v>
      </c>
      <c r="H185" s="133">
        <v>1</v>
      </c>
      <c r="I185" s="134"/>
      <c r="J185" s="135">
        <f t="shared" si="60"/>
        <v>0</v>
      </c>
      <c r="K185" s="131" t="s">
        <v>19</v>
      </c>
      <c r="L185" s="33"/>
      <c r="M185" s="136" t="s">
        <v>19</v>
      </c>
      <c r="N185" s="137" t="s">
        <v>42</v>
      </c>
      <c r="P185" s="138">
        <f t="shared" si="61"/>
        <v>0</v>
      </c>
      <c r="Q185" s="138">
        <v>0</v>
      </c>
      <c r="R185" s="138">
        <f t="shared" si="62"/>
        <v>0</v>
      </c>
      <c r="S185" s="138">
        <v>0</v>
      </c>
      <c r="T185" s="139">
        <f t="shared" si="63"/>
        <v>0</v>
      </c>
      <c r="AR185" s="140" t="s">
        <v>317</v>
      </c>
      <c r="AT185" s="140" t="s">
        <v>218</v>
      </c>
      <c r="AU185" s="140" t="s">
        <v>81</v>
      </c>
      <c r="AY185" s="18" t="s">
        <v>216</v>
      </c>
      <c r="BE185" s="141">
        <f t="shared" si="64"/>
        <v>0</v>
      </c>
      <c r="BF185" s="141">
        <f t="shared" si="65"/>
        <v>0</v>
      </c>
      <c r="BG185" s="141">
        <f t="shared" si="66"/>
        <v>0</v>
      </c>
      <c r="BH185" s="141">
        <f t="shared" si="67"/>
        <v>0</v>
      </c>
      <c r="BI185" s="141">
        <f t="shared" si="68"/>
        <v>0</v>
      </c>
      <c r="BJ185" s="18" t="s">
        <v>79</v>
      </c>
      <c r="BK185" s="141">
        <f t="shared" si="69"/>
        <v>0</v>
      </c>
      <c r="BL185" s="18" t="s">
        <v>317</v>
      </c>
      <c r="BM185" s="140" t="s">
        <v>1215</v>
      </c>
    </row>
    <row r="186" spans="2:65" s="1" customFormat="1" ht="16.5" customHeight="1">
      <c r="B186" s="33"/>
      <c r="C186" s="129" t="s">
        <v>724</v>
      </c>
      <c r="D186" s="129" t="s">
        <v>218</v>
      </c>
      <c r="E186" s="130" t="s">
        <v>2520</v>
      </c>
      <c r="F186" s="131" t="s">
        <v>2521</v>
      </c>
      <c r="G186" s="132" t="s">
        <v>357</v>
      </c>
      <c r="H186" s="133">
        <v>1</v>
      </c>
      <c r="I186" s="134"/>
      <c r="J186" s="135">
        <f t="shared" si="60"/>
        <v>0</v>
      </c>
      <c r="K186" s="131" t="s">
        <v>19</v>
      </c>
      <c r="L186" s="33"/>
      <c r="M186" s="136" t="s">
        <v>19</v>
      </c>
      <c r="N186" s="137" t="s">
        <v>42</v>
      </c>
      <c r="P186" s="138">
        <f t="shared" si="61"/>
        <v>0</v>
      </c>
      <c r="Q186" s="138">
        <v>0</v>
      </c>
      <c r="R186" s="138">
        <f t="shared" si="62"/>
        <v>0</v>
      </c>
      <c r="S186" s="138">
        <v>0</v>
      </c>
      <c r="T186" s="139">
        <f t="shared" si="63"/>
        <v>0</v>
      </c>
      <c r="AR186" s="140" t="s">
        <v>317</v>
      </c>
      <c r="AT186" s="140" t="s">
        <v>218</v>
      </c>
      <c r="AU186" s="140" t="s">
        <v>81</v>
      </c>
      <c r="AY186" s="18" t="s">
        <v>216</v>
      </c>
      <c r="BE186" s="141">
        <f t="shared" si="64"/>
        <v>0</v>
      </c>
      <c r="BF186" s="141">
        <f t="shared" si="65"/>
        <v>0</v>
      </c>
      <c r="BG186" s="141">
        <f t="shared" si="66"/>
        <v>0</v>
      </c>
      <c r="BH186" s="141">
        <f t="shared" si="67"/>
        <v>0</v>
      </c>
      <c r="BI186" s="141">
        <f t="shared" si="68"/>
        <v>0</v>
      </c>
      <c r="BJ186" s="18" t="s">
        <v>79</v>
      </c>
      <c r="BK186" s="141">
        <f t="shared" si="69"/>
        <v>0</v>
      </c>
      <c r="BL186" s="18" t="s">
        <v>317</v>
      </c>
      <c r="BM186" s="140" t="s">
        <v>1231</v>
      </c>
    </row>
    <row r="187" spans="2:65" s="1" customFormat="1" ht="16.5" customHeight="1">
      <c r="B187" s="33"/>
      <c r="C187" s="129" t="s">
        <v>730</v>
      </c>
      <c r="D187" s="129" t="s">
        <v>218</v>
      </c>
      <c r="E187" s="130" t="s">
        <v>2522</v>
      </c>
      <c r="F187" s="131" t="s">
        <v>2523</v>
      </c>
      <c r="G187" s="132" t="s">
        <v>357</v>
      </c>
      <c r="H187" s="133">
        <v>1</v>
      </c>
      <c r="I187" s="134"/>
      <c r="J187" s="135">
        <f t="shared" si="60"/>
        <v>0</v>
      </c>
      <c r="K187" s="131" t="s">
        <v>19</v>
      </c>
      <c r="L187" s="33"/>
      <c r="M187" s="136" t="s">
        <v>19</v>
      </c>
      <c r="N187" s="137" t="s">
        <v>42</v>
      </c>
      <c r="P187" s="138">
        <f t="shared" si="61"/>
        <v>0</v>
      </c>
      <c r="Q187" s="138">
        <v>0</v>
      </c>
      <c r="R187" s="138">
        <f t="shared" si="62"/>
        <v>0</v>
      </c>
      <c r="S187" s="138">
        <v>0</v>
      </c>
      <c r="T187" s="139">
        <f t="shared" si="63"/>
        <v>0</v>
      </c>
      <c r="AR187" s="140" t="s">
        <v>317</v>
      </c>
      <c r="AT187" s="140" t="s">
        <v>218</v>
      </c>
      <c r="AU187" s="140" t="s">
        <v>81</v>
      </c>
      <c r="AY187" s="18" t="s">
        <v>216</v>
      </c>
      <c r="BE187" s="141">
        <f t="shared" si="64"/>
        <v>0</v>
      </c>
      <c r="BF187" s="141">
        <f t="shared" si="65"/>
        <v>0</v>
      </c>
      <c r="BG187" s="141">
        <f t="shared" si="66"/>
        <v>0</v>
      </c>
      <c r="BH187" s="141">
        <f t="shared" si="67"/>
        <v>0</v>
      </c>
      <c r="BI187" s="141">
        <f t="shared" si="68"/>
        <v>0</v>
      </c>
      <c r="BJ187" s="18" t="s">
        <v>79</v>
      </c>
      <c r="BK187" s="141">
        <f t="shared" si="69"/>
        <v>0</v>
      </c>
      <c r="BL187" s="18" t="s">
        <v>317</v>
      </c>
      <c r="BM187" s="140" t="s">
        <v>1241</v>
      </c>
    </row>
    <row r="188" spans="2:65" s="1" customFormat="1" ht="16.5" customHeight="1">
      <c r="B188" s="33"/>
      <c r="C188" s="129" t="s">
        <v>734</v>
      </c>
      <c r="D188" s="129" t="s">
        <v>218</v>
      </c>
      <c r="E188" s="130" t="s">
        <v>2524</v>
      </c>
      <c r="F188" s="131" t="s">
        <v>2525</v>
      </c>
      <c r="G188" s="132" t="s">
        <v>357</v>
      </c>
      <c r="H188" s="133">
        <v>5</v>
      </c>
      <c r="I188" s="134"/>
      <c r="J188" s="135">
        <f t="shared" si="60"/>
        <v>0</v>
      </c>
      <c r="K188" s="131" t="s">
        <v>19</v>
      </c>
      <c r="L188" s="33"/>
      <c r="M188" s="136" t="s">
        <v>19</v>
      </c>
      <c r="N188" s="137" t="s">
        <v>42</v>
      </c>
      <c r="P188" s="138">
        <f t="shared" si="61"/>
        <v>0</v>
      </c>
      <c r="Q188" s="138">
        <v>0</v>
      </c>
      <c r="R188" s="138">
        <f t="shared" si="62"/>
        <v>0</v>
      </c>
      <c r="S188" s="138">
        <v>0</v>
      </c>
      <c r="T188" s="139">
        <f t="shared" si="63"/>
        <v>0</v>
      </c>
      <c r="AR188" s="140" t="s">
        <v>317</v>
      </c>
      <c r="AT188" s="140" t="s">
        <v>218</v>
      </c>
      <c r="AU188" s="140" t="s">
        <v>81</v>
      </c>
      <c r="AY188" s="18" t="s">
        <v>216</v>
      </c>
      <c r="BE188" s="141">
        <f t="shared" si="64"/>
        <v>0</v>
      </c>
      <c r="BF188" s="141">
        <f t="shared" si="65"/>
        <v>0</v>
      </c>
      <c r="BG188" s="141">
        <f t="shared" si="66"/>
        <v>0</v>
      </c>
      <c r="BH188" s="141">
        <f t="shared" si="67"/>
        <v>0</v>
      </c>
      <c r="BI188" s="141">
        <f t="shared" si="68"/>
        <v>0</v>
      </c>
      <c r="BJ188" s="18" t="s">
        <v>79</v>
      </c>
      <c r="BK188" s="141">
        <f t="shared" si="69"/>
        <v>0</v>
      </c>
      <c r="BL188" s="18" t="s">
        <v>317</v>
      </c>
      <c r="BM188" s="140" t="s">
        <v>1249</v>
      </c>
    </row>
    <row r="189" spans="2:65" s="1" customFormat="1" ht="16.5" customHeight="1">
      <c r="B189" s="33"/>
      <c r="C189" s="129" t="s">
        <v>740</v>
      </c>
      <c r="D189" s="129" t="s">
        <v>218</v>
      </c>
      <c r="E189" s="130" t="s">
        <v>2526</v>
      </c>
      <c r="F189" s="131" t="s">
        <v>2527</v>
      </c>
      <c r="G189" s="132" t="s">
        <v>357</v>
      </c>
      <c r="H189" s="133">
        <v>15</v>
      </c>
      <c r="I189" s="134"/>
      <c r="J189" s="135">
        <f t="shared" si="60"/>
        <v>0</v>
      </c>
      <c r="K189" s="131" t="s">
        <v>19</v>
      </c>
      <c r="L189" s="33"/>
      <c r="M189" s="136" t="s">
        <v>19</v>
      </c>
      <c r="N189" s="137" t="s">
        <v>42</v>
      </c>
      <c r="P189" s="138">
        <f t="shared" si="61"/>
        <v>0</v>
      </c>
      <c r="Q189" s="138">
        <v>0</v>
      </c>
      <c r="R189" s="138">
        <f t="shared" si="62"/>
        <v>0</v>
      </c>
      <c r="S189" s="138">
        <v>0</v>
      </c>
      <c r="T189" s="139">
        <f t="shared" si="63"/>
        <v>0</v>
      </c>
      <c r="AR189" s="140" t="s">
        <v>317</v>
      </c>
      <c r="AT189" s="140" t="s">
        <v>218</v>
      </c>
      <c r="AU189" s="140" t="s">
        <v>81</v>
      </c>
      <c r="AY189" s="18" t="s">
        <v>216</v>
      </c>
      <c r="BE189" s="141">
        <f t="shared" si="64"/>
        <v>0</v>
      </c>
      <c r="BF189" s="141">
        <f t="shared" si="65"/>
        <v>0</v>
      </c>
      <c r="BG189" s="141">
        <f t="shared" si="66"/>
        <v>0</v>
      </c>
      <c r="BH189" s="141">
        <f t="shared" si="67"/>
        <v>0</v>
      </c>
      <c r="BI189" s="141">
        <f t="shared" si="68"/>
        <v>0</v>
      </c>
      <c r="BJ189" s="18" t="s">
        <v>79</v>
      </c>
      <c r="BK189" s="141">
        <f t="shared" si="69"/>
        <v>0</v>
      </c>
      <c r="BL189" s="18" t="s">
        <v>317</v>
      </c>
      <c r="BM189" s="140" t="s">
        <v>1260</v>
      </c>
    </row>
    <row r="190" spans="2:65" s="1" customFormat="1" ht="16.5" customHeight="1">
      <c r="B190" s="33"/>
      <c r="C190" s="129" t="s">
        <v>745</v>
      </c>
      <c r="D190" s="129" t="s">
        <v>218</v>
      </c>
      <c r="E190" s="130" t="s">
        <v>2528</v>
      </c>
      <c r="F190" s="131" t="s">
        <v>2529</v>
      </c>
      <c r="G190" s="132" t="s">
        <v>357</v>
      </c>
      <c r="H190" s="133">
        <v>10</v>
      </c>
      <c r="I190" s="134"/>
      <c r="J190" s="135">
        <f t="shared" si="60"/>
        <v>0</v>
      </c>
      <c r="K190" s="131" t="s">
        <v>19</v>
      </c>
      <c r="L190" s="33"/>
      <c r="M190" s="136" t="s">
        <v>19</v>
      </c>
      <c r="N190" s="137" t="s">
        <v>42</v>
      </c>
      <c r="P190" s="138">
        <f t="shared" si="61"/>
        <v>0</v>
      </c>
      <c r="Q190" s="138">
        <v>0</v>
      </c>
      <c r="R190" s="138">
        <f t="shared" si="62"/>
        <v>0</v>
      </c>
      <c r="S190" s="138">
        <v>0</v>
      </c>
      <c r="T190" s="139">
        <f t="shared" si="63"/>
        <v>0</v>
      </c>
      <c r="AR190" s="140" t="s">
        <v>317</v>
      </c>
      <c r="AT190" s="140" t="s">
        <v>218</v>
      </c>
      <c r="AU190" s="140" t="s">
        <v>81</v>
      </c>
      <c r="AY190" s="18" t="s">
        <v>216</v>
      </c>
      <c r="BE190" s="141">
        <f t="shared" si="64"/>
        <v>0</v>
      </c>
      <c r="BF190" s="141">
        <f t="shared" si="65"/>
        <v>0</v>
      </c>
      <c r="BG190" s="141">
        <f t="shared" si="66"/>
        <v>0</v>
      </c>
      <c r="BH190" s="141">
        <f t="shared" si="67"/>
        <v>0</v>
      </c>
      <c r="BI190" s="141">
        <f t="shared" si="68"/>
        <v>0</v>
      </c>
      <c r="BJ190" s="18" t="s">
        <v>79</v>
      </c>
      <c r="BK190" s="141">
        <f t="shared" si="69"/>
        <v>0</v>
      </c>
      <c r="BL190" s="18" t="s">
        <v>317</v>
      </c>
      <c r="BM190" s="140" t="s">
        <v>1271</v>
      </c>
    </row>
    <row r="191" spans="2:65" s="1" customFormat="1" ht="16.5" customHeight="1">
      <c r="B191" s="33"/>
      <c r="C191" s="129" t="s">
        <v>750</v>
      </c>
      <c r="D191" s="129" t="s">
        <v>218</v>
      </c>
      <c r="E191" s="130" t="s">
        <v>2530</v>
      </c>
      <c r="F191" s="131" t="s">
        <v>2531</v>
      </c>
      <c r="G191" s="132" t="s">
        <v>357</v>
      </c>
      <c r="H191" s="133">
        <v>32</v>
      </c>
      <c r="I191" s="134"/>
      <c r="J191" s="135">
        <f t="shared" si="60"/>
        <v>0</v>
      </c>
      <c r="K191" s="131" t="s">
        <v>19</v>
      </c>
      <c r="L191" s="33"/>
      <c r="M191" s="136" t="s">
        <v>19</v>
      </c>
      <c r="N191" s="137" t="s">
        <v>42</v>
      </c>
      <c r="P191" s="138">
        <f t="shared" si="61"/>
        <v>0</v>
      </c>
      <c r="Q191" s="138">
        <v>0</v>
      </c>
      <c r="R191" s="138">
        <f t="shared" si="62"/>
        <v>0</v>
      </c>
      <c r="S191" s="138">
        <v>0</v>
      </c>
      <c r="T191" s="139">
        <f t="shared" si="63"/>
        <v>0</v>
      </c>
      <c r="AR191" s="140" t="s">
        <v>317</v>
      </c>
      <c r="AT191" s="140" t="s">
        <v>218</v>
      </c>
      <c r="AU191" s="140" t="s">
        <v>81</v>
      </c>
      <c r="AY191" s="18" t="s">
        <v>216</v>
      </c>
      <c r="BE191" s="141">
        <f t="shared" si="64"/>
        <v>0</v>
      </c>
      <c r="BF191" s="141">
        <f t="shared" si="65"/>
        <v>0</v>
      </c>
      <c r="BG191" s="141">
        <f t="shared" si="66"/>
        <v>0</v>
      </c>
      <c r="BH191" s="141">
        <f t="shared" si="67"/>
        <v>0</v>
      </c>
      <c r="BI191" s="141">
        <f t="shared" si="68"/>
        <v>0</v>
      </c>
      <c r="BJ191" s="18" t="s">
        <v>79</v>
      </c>
      <c r="BK191" s="141">
        <f t="shared" si="69"/>
        <v>0</v>
      </c>
      <c r="BL191" s="18" t="s">
        <v>317</v>
      </c>
      <c r="BM191" s="140" t="s">
        <v>1276</v>
      </c>
    </row>
    <row r="192" spans="2:65" s="1" customFormat="1" ht="24.2" customHeight="1">
      <c r="B192" s="33"/>
      <c r="C192" s="129" t="s">
        <v>756</v>
      </c>
      <c r="D192" s="129" t="s">
        <v>218</v>
      </c>
      <c r="E192" s="130" t="s">
        <v>2532</v>
      </c>
      <c r="F192" s="131" t="s">
        <v>2533</v>
      </c>
      <c r="G192" s="132" t="s">
        <v>2534</v>
      </c>
      <c r="H192" s="133">
        <v>2</v>
      </c>
      <c r="I192" s="134"/>
      <c r="J192" s="135">
        <f t="shared" si="60"/>
        <v>0</v>
      </c>
      <c r="K192" s="131" t="s">
        <v>19</v>
      </c>
      <c r="L192" s="33"/>
      <c r="M192" s="136" t="s">
        <v>19</v>
      </c>
      <c r="N192" s="137" t="s">
        <v>42</v>
      </c>
      <c r="P192" s="138">
        <f t="shared" si="61"/>
        <v>0</v>
      </c>
      <c r="Q192" s="138">
        <v>0</v>
      </c>
      <c r="R192" s="138">
        <f t="shared" si="62"/>
        <v>0</v>
      </c>
      <c r="S192" s="138">
        <v>0</v>
      </c>
      <c r="T192" s="139">
        <f t="shared" si="63"/>
        <v>0</v>
      </c>
      <c r="AR192" s="140" t="s">
        <v>317</v>
      </c>
      <c r="AT192" s="140" t="s">
        <v>218</v>
      </c>
      <c r="AU192" s="140" t="s">
        <v>81</v>
      </c>
      <c r="AY192" s="18" t="s">
        <v>216</v>
      </c>
      <c r="BE192" s="141">
        <f t="shared" si="64"/>
        <v>0</v>
      </c>
      <c r="BF192" s="141">
        <f t="shared" si="65"/>
        <v>0</v>
      </c>
      <c r="BG192" s="141">
        <f t="shared" si="66"/>
        <v>0</v>
      </c>
      <c r="BH192" s="141">
        <f t="shared" si="67"/>
        <v>0</v>
      </c>
      <c r="BI192" s="141">
        <f t="shared" si="68"/>
        <v>0</v>
      </c>
      <c r="BJ192" s="18" t="s">
        <v>79</v>
      </c>
      <c r="BK192" s="141">
        <f t="shared" si="69"/>
        <v>0</v>
      </c>
      <c r="BL192" s="18" t="s">
        <v>317</v>
      </c>
      <c r="BM192" s="140" t="s">
        <v>1288</v>
      </c>
    </row>
    <row r="193" spans="2:65" s="1" customFormat="1" ht="24.2" customHeight="1">
      <c r="B193" s="33"/>
      <c r="C193" s="129" t="s">
        <v>761</v>
      </c>
      <c r="D193" s="129" t="s">
        <v>218</v>
      </c>
      <c r="E193" s="130" t="s">
        <v>2535</v>
      </c>
      <c r="F193" s="131" t="s">
        <v>2536</v>
      </c>
      <c r="G193" s="132" t="s">
        <v>357</v>
      </c>
      <c r="H193" s="133">
        <v>32</v>
      </c>
      <c r="I193" s="134"/>
      <c r="J193" s="135">
        <f t="shared" si="60"/>
        <v>0</v>
      </c>
      <c r="K193" s="131" t="s">
        <v>19</v>
      </c>
      <c r="L193" s="33"/>
      <c r="M193" s="136" t="s">
        <v>19</v>
      </c>
      <c r="N193" s="137" t="s">
        <v>42</v>
      </c>
      <c r="P193" s="138">
        <f t="shared" si="61"/>
        <v>0</v>
      </c>
      <c r="Q193" s="138">
        <v>0</v>
      </c>
      <c r="R193" s="138">
        <f t="shared" si="62"/>
        <v>0</v>
      </c>
      <c r="S193" s="138">
        <v>0</v>
      </c>
      <c r="T193" s="139">
        <f t="shared" si="63"/>
        <v>0</v>
      </c>
      <c r="AR193" s="140" t="s">
        <v>317</v>
      </c>
      <c r="AT193" s="140" t="s">
        <v>218</v>
      </c>
      <c r="AU193" s="140" t="s">
        <v>81</v>
      </c>
      <c r="AY193" s="18" t="s">
        <v>216</v>
      </c>
      <c r="BE193" s="141">
        <f t="shared" si="64"/>
        <v>0</v>
      </c>
      <c r="BF193" s="141">
        <f t="shared" si="65"/>
        <v>0</v>
      </c>
      <c r="BG193" s="141">
        <f t="shared" si="66"/>
        <v>0</v>
      </c>
      <c r="BH193" s="141">
        <f t="shared" si="67"/>
        <v>0</v>
      </c>
      <c r="BI193" s="141">
        <f t="shared" si="68"/>
        <v>0</v>
      </c>
      <c r="BJ193" s="18" t="s">
        <v>79</v>
      </c>
      <c r="BK193" s="141">
        <f t="shared" si="69"/>
        <v>0</v>
      </c>
      <c r="BL193" s="18" t="s">
        <v>317</v>
      </c>
      <c r="BM193" s="140" t="s">
        <v>1300</v>
      </c>
    </row>
    <row r="194" spans="2:65" s="1" customFormat="1" ht="21.75" customHeight="1">
      <c r="B194" s="33"/>
      <c r="C194" s="129" t="s">
        <v>765</v>
      </c>
      <c r="D194" s="129" t="s">
        <v>218</v>
      </c>
      <c r="E194" s="130" t="s">
        <v>2537</v>
      </c>
      <c r="F194" s="131" t="s">
        <v>2538</v>
      </c>
      <c r="G194" s="132" t="s">
        <v>1307</v>
      </c>
      <c r="H194" s="184"/>
      <c r="I194" s="134"/>
      <c r="J194" s="135">
        <f t="shared" si="60"/>
        <v>0</v>
      </c>
      <c r="K194" s="131" t="s">
        <v>19</v>
      </c>
      <c r="L194" s="33"/>
      <c r="M194" s="188" t="s">
        <v>19</v>
      </c>
      <c r="N194" s="189" t="s">
        <v>42</v>
      </c>
      <c r="O194" s="186"/>
      <c r="P194" s="190">
        <f t="shared" si="61"/>
        <v>0</v>
      </c>
      <c r="Q194" s="190">
        <v>0</v>
      </c>
      <c r="R194" s="190">
        <f t="shared" si="62"/>
        <v>0</v>
      </c>
      <c r="S194" s="190">
        <v>0</v>
      </c>
      <c r="T194" s="191">
        <f t="shared" si="63"/>
        <v>0</v>
      </c>
      <c r="AR194" s="140" t="s">
        <v>317</v>
      </c>
      <c r="AT194" s="140" t="s">
        <v>218</v>
      </c>
      <c r="AU194" s="140" t="s">
        <v>81</v>
      </c>
      <c r="AY194" s="18" t="s">
        <v>216</v>
      </c>
      <c r="BE194" s="141">
        <f t="shared" si="64"/>
        <v>0</v>
      </c>
      <c r="BF194" s="141">
        <f t="shared" si="65"/>
        <v>0</v>
      </c>
      <c r="BG194" s="141">
        <f t="shared" si="66"/>
        <v>0</v>
      </c>
      <c r="BH194" s="141">
        <f t="shared" si="67"/>
        <v>0</v>
      </c>
      <c r="BI194" s="141">
        <f t="shared" si="68"/>
        <v>0</v>
      </c>
      <c r="BJ194" s="18" t="s">
        <v>79</v>
      </c>
      <c r="BK194" s="141">
        <f t="shared" si="69"/>
        <v>0</v>
      </c>
      <c r="BL194" s="18" t="s">
        <v>317</v>
      </c>
      <c r="BM194" s="140" t="s">
        <v>1312</v>
      </c>
    </row>
    <row r="195" spans="2:65" s="1" customFormat="1" ht="6.95" customHeight="1">
      <c r="B195" s="42"/>
      <c r="C195" s="43"/>
      <c r="D195" s="43"/>
      <c r="E195" s="43"/>
      <c r="F195" s="43"/>
      <c r="G195" s="43"/>
      <c r="H195" s="43"/>
      <c r="I195" s="43"/>
      <c r="J195" s="43"/>
      <c r="K195" s="43"/>
      <c r="L195" s="33"/>
    </row>
  </sheetData>
  <sheetProtection algorithmName="SHA-512" hashValue="3sRUzSs5GdsOTuhiS/OFqbY2sRgNyZ1TIxRz3nKMKtmk2lBK4M0WQ/gOCr7dr9huFY/xONwU58hPQdQeqI0K/w==" saltValue="htsYPl2FuNK9sclgICMNcwRrd/iFmlbEI0D26W48OlsS2ugX4M19630k/aQzGGGHgFh/pGQNy4QudaNqXDutLA==" spinCount="100000" sheet="1" objects="1" scenarios="1" formatColumns="0" formatRows="0" autoFilter="0"/>
  <autoFilter ref="C89:K194" xr:uid="{00000000-0009-0000-0000-000002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87</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2539</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2540</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2541</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8"/>
      <c r="E27" s="313" t="s">
        <v>19</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ROUND((SUM(BE86:BE201)),  2)</f>
        <v>0</v>
      </c>
      <c r="I33" s="91">
        <v>0.21</v>
      </c>
      <c r="J33" s="90">
        <f>ROUND(((SUM(BE86:BE201))*I33),  2)</f>
        <v>0</v>
      </c>
      <c r="L33" s="33"/>
    </row>
    <row r="34" spans="2:12" s="1" customFormat="1" ht="14.45" customHeight="1">
      <c r="B34" s="33"/>
      <c r="E34" s="28" t="s">
        <v>43</v>
      </c>
      <c r="F34" s="90">
        <f>ROUND((SUM(BF86:BF201)),  2)</f>
        <v>0</v>
      </c>
      <c r="I34" s="91">
        <v>0.15</v>
      </c>
      <c r="J34" s="90">
        <f>ROUND(((SUM(BF86:BF201))*I34),  2)</f>
        <v>0</v>
      </c>
      <c r="L34" s="33"/>
    </row>
    <row r="35" spans="2:12" s="1" customFormat="1" ht="14.45" hidden="1" customHeight="1">
      <c r="B35" s="33"/>
      <c r="E35" s="28" t="s">
        <v>44</v>
      </c>
      <c r="F35" s="90">
        <f>ROUND((SUM(BG86:BG201)),  2)</f>
        <v>0</v>
      </c>
      <c r="I35" s="91">
        <v>0.21</v>
      </c>
      <c r="J35" s="90">
        <f>0</f>
        <v>0</v>
      </c>
      <c r="L35" s="33"/>
    </row>
    <row r="36" spans="2:12" s="1" customFormat="1" ht="14.45" hidden="1" customHeight="1">
      <c r="B36" s="33"/>
      <c r="E36" s="28" t="s">
        <v>45</v>
      </c>
      <c r="F36" s="90">
        <f>ROUND((SUM(BH86:BH201)),  2)</f>
        <v>0</v>
      </c>
      <c r="I36" s="91">
        <v>0.15</v>
      </c>
      <c r="J36" s="90">
        <f>0</f>
        <v>0</v>
      </c>
      <c r="L36" s="33"/>
    </row>
    <row r="37" spans="2:12" s="1" customFormat="1" ht="14.45" hidden="1" customHeight="1">
      <c r="B37" s="33"/>
      <c r="E37" s="28" t="s">
        <v>46</v>
      </c>
      <c r="F37" s="90">
        <f>ROUND((SUM(BI86:BI201)),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UT - Zařízení pro vytápění stavby</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15.2" customHeight="1">
      <c r="B54" s="33"/>
      <c r="C54" s="28" t="s">
        <v>24</v>
      </c>
      <c r="F54" s="26" t="str">
        <f>E15</f>
        <v>České muzeum stříbra p.o.</v>
      </c>
      <c r="I54" s="28" t="s">
        <v>30</v>
      </c>
      <c r="J54" s="31" t="str">
        <f>E21</f>
        <v>Ondřej Zikán</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J86</f>
        <v>0</v>
      </c>
      <c r="L59" s="33"/>
      <c r="AU59" s="18" t="s">
        <v>169</v>
      </c>
    </row>
    <row r="60" spans="2:47" s="8" customFormat="1" ht="24.95" customHeight="1">
      <c r="B60" s="101"/>
      <c r="D60" s="102" t="s">
        <v>180</v>
      </c>
      <c r="E60" s="103"/>
      <c r="F60" s="103"/>
      <c r="G60" s="103"/>
      <c r="H60" s="103"/>
      <c r="I60" s="103"/>
      <c r="J60" s="104">
        <f>J87</f>
        <v>0</v>
      </c>
      <c r="L60" s="101"/>
    </row>
    <row r="61" spans="2:47" s="9" customFormat="1" ht="19.899999999999999" customHeight="1">
      <c r="B61" s="105"/>
      <c r="D61" s="106" t="s">
        <v>183</v>
      </c>
      <c r="E61" s="107"/>
      <c r="F61" s="107"/>
      <c r="G61" s="107"/>
      <c r="H61" s="107"/>
      <c r="I61" s="107"/>
      <c r="J61" s="108">
        <f>J88</f>
        <v>0</v>
      </c>
      <c r="L61" s="105"/>
    </row>
    <row r="62" spans="2:47" s="9" customFormat="1" ht="19.899999999999999" customHeight="1">
      <c r="B62" s="105"/>
      <c r="D62" s="106" t="s">
        <v>2542</v>
      </c>
      <c r="E62" s="107"/>
      <c r="F62" s="107"/>
      <c r="G62" s="107"/>
      <c r="H62" s="107"/>
      <c r="I62" s="107"/>
      <c r="J62" s="108">
        <f>J100</f>
        <v>0</v>
      </c>
      <c r="L62" s="105"/>
    </row>
    <row r="63" spans="2:47" s="9" customFormat="1" ht="19.899999999999999" customHeight="1">
      <c r="B63" s="105"/>
      <c r="D63" s="106" t="s">
        <v>2543</v>
      </c>
      <c r="E63" s="107"/>
      <c r="F63" s="107"/>
      <c r="G63" s="107"/>
      <c r="H63" s="107"/>
      <c r="I63" s="107"/>
      <c r="J63" s="108">
        <f>J111</f>
        <v>0</v>
      </c>
      <c r="L63" s="105"/>
    </row>
    <row r="64" spans="2:47" s="9" customFormat="1" ht="19.899999999999999" customHeight="1">
      <c r="B64" s="105"/>
      <c r="D64" s="106" t="s">
        <v>2544</v>
      </c>
      <c r="E64" s="107"/>
      <c r="F64" s="107"/>
      <c r="G64" s="107"/>
      <c r="H64" s="107"/>
      <c r="I64" s="107"/>
      <c r="J64" s="108">
        <f>J123</f>
        <v>0</v>
      </c>
      <c r="L64" s="105"/>
    </row>
    <row r="65" spans="2:12" s="9" customFormat="1" ht="19.899999999999999" customHeight="1">
      <c r="B65" s="105"/>
      <c r="D65" s="106" t="s">
        <v>2545</v>
      </c>
      <c r="E65" s="107"/>
      <c r="F65" s="107"/>
      <c r="G65" s="107"/>
      <c r="H65" s="107"/>
      <c r="I65" s="107"/>
      <c r="J65" s="108">
        <f>J137</f>
        <v>0</v>
      </c>
      <c r="L65" s="105"/>
    </row>
    <row r="66" spans="2:12" s="9" customFormat="1" ht="19.899999999999999" customHeight="1">
      <c r="B66" s="105"/>
      <c r="D66" s="106" t="s">
        <v>2546</v>
      </c>
      <c r="E66" s="107"/>
      <c r="F66" s="107"/>
      <c r="G66" s="107"/>
      <c r="H66" s="107"/>
      <c r="I66" s="107"/>
      <c r="J66" s="108">
        <f>J168</f>
        <v>0</v>
      </c>
      <c r="L66" s="105"/>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201</v>
      </c>
      <c r="L73" s="33"/>
    </row>
    <row r="74" spans="2:12" s="1" customFormat="1" ht="6.95" customHeight="1">
      <c r="B74" s="33"/>
      <c r="L74" s="33"/>
    </row>
    <row r="75" spans="2:12" s="1" customFormat="1" ht="12" customHeight="1">
      <c r="B75" s="33"/>
      <c r="C75" s="28" t="s">
        <v>16</v>
      </c>
      <c r="L75" s="33"/>
    </row>
    <row r="76" spans="2:12" s="1" customFormat="1" ht="26.25" customHeight="1">
      <c r="B76" s="33"/>
      <c r="E76" s="324" t="str">
        <f>E7</f>
        <v>Odstranění havarijního stavu, rekonstrukce a zajištění energ. úspor objektu Tylův dům</v>
      </c>
      <c r="F76" s="325"/>
      <c r="G76" s="325"/>
      <c r="H76" s="325"/>
      <c r="L76" s="33"/>
    </row>
    <row r="77" spans="2:12" s="1" customFormat="1" ht="12" customHeight="1">
      <c r="B77" s="33"/>
      <c r="C77" s="28" t="s">
        <v>122</v>
      </c>
      <c r="L77" s="33"/>
    </row>
    <row r="78" spans="2:12" s="1" customFormat="1" ht="16.5" customHeight="1">
      <c r="B78" s="33"/>
      <c r="E78" s="287" t="str">
        <f>E9</f>
        <v>UT - Zařízení pro vytápění stavby</v>
      </c>
      <c r="F78" s="326"/>
      <c r="G78" s="326"/>
      <c r="H78" s="326"/>
      <c r="L78" s="33"/>
    </row>
    <row r="79" spans="2:12" s="1" customFormat="1" ht="6.95" customHeight="1">
      <c r="B79" s="33"/>
      <c r="L79" s="33"/>
    </row>
    <row r="80" spans="2:12" s="1" customFormat="1" ht="12" customHeight="1">
      <c r="B80" s="33"/>
      <c r="C80" s="28" t="s">
        <v>21</v>
      </c>
      <c r="F80" s="26" t="str">
        <f>F12</f>
        <v>Tylova 507, Kutná Hora</v>
      </c>
      <c r="I80" s="28" t="s">
        <v>23</v>
      </c>
      <c r="J80" s="50" t="str">
        <f>IF(J12="","",J12)</f>
        <v>Vyplň údaj</v>
      </c>
      <c r="L80" s="33"/>
    </row>
    <row r="81" spans="2:65" s="1" customFormat="1" ht="6.95" customHeight="1">
      <c r="B81" s="33"/>
      <c r="L81" s="33"/>
    </row>
    <row r="82" spans="2:65" s="1" customFormat="1" ht="15.2" customHeight="1">
      <c r="B82" s="33"/>
      <c r="C82" s="28" t="s">
        <v>24</v>
      </c>
      <c r="F82" s="26" t="str">
        <f>E15</f>
        <v>České muzeum stříbra p.o.</v>
      </c>
      <c r="I82" s="28" t="s">
        <v>30</v>
      </c>
      <c r="J82" s="31" t="str">
        <f>E21</f>
        <v>Ondřej Zikán</v>
      </c>
      <c r="L82" s="33"/>
    </row>
    <row r="83" spans="2:65" s="1" customFormat="1" ht="15.2" customHeight="1">
      <c r="B83" s="33"/>
      <c r="C83" s="28" t="s">
        <v>28</v>
      </c>
      <c r="F83" s="26" t="str">
        <f>IF(E18="","",E18)</f>
        <v>Vyplň údaj</v>
      </c>
      <c r="I83" s="28" t="s">
        <v>33</v>
      </c>
      <c r="J83" s="31" t="str">
        <f>E24</f>
        <v xml:space="preserve"> </v>
      </c>
      <c r="L83" s="33"/>
    </row>
    <row r="84" spans="2:65" s="1" customFormat="1" ht="10.35" customHeight="1">
      <c r="B84" s="33"/>
      <c r="L84" s="33"/>
    </row>
    <row r="85" spans="2:65" s="10" customFormat="1" ht="29.25" customHeight="1">
      <c r="B85" s="109"/>
      <c r="C85" s="110" t="s">
        <v>202</v>
      </c>
      <c r="D85" s="111" t="s">
        <v>56</v>
      </c>
      <c r="E85" s="111" t="s">
        <v>52</v>
      </c>
      <c r="F85" s="111" t="s">
        <v>53</v>
      </c>
      <c r="G85" s="111" t="s">
        <v>203</v>
      </c>
      <c r="H85" s="111" t="s">
        <v>204</v>
      </c>
      <c r="I85" s="111" t="s">
        <v>205</v>
      </c>
      <c r="J85" s="111" t="s">
        <v>168</v>
      </c>
      <c r="K85" s="112" t="s">
        <v>206</v>
      </c>
      <c r="L85" s="109"/>
      <c r="M85" s="57" t="s">
        <v>19</v>
      </c>
      <c r="N85" s="58" t="s">
        <v>41</v>
      </c>
      <c r="O85" s="58" t="s">
        <v>207</v>
      </c>
      <c r="P85" s="58" t="s">
        <v>208</v>
      </c>
      <c r="Q85" s="58" t="s">
        <v>209</v>
      </c>
      <c r="R85" s="58" t="s">
        <v>210</v>
      </c>
      <c r="S85" s="58" t="s">
        <v>211</v>
      </c>
      <c r="T85" s="59" t="s">
        <v>212</v>
      </c>
    </row>
    <row r="86" spans="2:65" s="1" customFormat="1" ht="22.9" customHeight="1">
      <c r="B86" s="33"/>
      <c r="C86" s="62" t="s">
        <v>213</v>
      </c>
      <c r="J86" s="113">
        <f>BK86</f>
        <v>0</v>
      </c>
      <c r="L86" s="33"/>
      <c r="M86" s="60"/>
      <c r="N86" s="51"/>
      <c r="O86" s="51"/>
      <c r="P86" s="114">
        <f>P87</f>
        <v>0</v>
      </c>
      <c r="Q86" s="51"/>
      <c r="R86" s="114">
        <f>R87</f>
        <v>3.1100481000000011</v>
      </c>
      <c r="S86" s="51"/>
      <c r="T86" s="115">
        <f>T87</f>
        <v>0</v>
      </c>
      <c r="AT86" s="18" t="s">
        <v>70</v>
      </c>
      <c r="AU86" s="18" t="s">
        <v>169</v>
      </c>
      <c r="BK86" s="116">
        <f>BK87</f>
        <v>0</v>
      </c>
    </row>
    <row r="87" spans="2:65" s="11" customFormat="1" ht="25.9" customHeight="1">
      <c r="B87" s="117"/>
      <c r="D87" s="118" t="s">
        <v>70</v>
      </c>
      <c r="E87" s="119" t="s">
        <v>1227</v>
      </c>
      <c r="F87" s="119" t="s">
        <v>1228</v>
      </c>
      <c r="I87" s="120"/>
      <c r="J87" s="121">
        <f>BK87</f>
        <v>0</v>
      </c>
      <c r="L87" s="117"/>
      <c r="M87" s="122"/>
      <c r="P87" s="123">
        <f>P88+P100+P111+P123+P137+P168</f>
        <v>0</v>
      </c>
      <c r="R87" s="123">
        <f>R88+R100+R111+R123+R137+R168</f>
        <v>3.1100481000000011</v>
      </c>
      <c r="T87" s="124">
        <f>T88+T100+T111+T123+T137+T168</f>
        <v>0</v>
      </c>
      <c r="AR87" s="118" t="s">
        <v>81</v>
      </c>
      <c r="AT87" s="125" t="s">
        <v>70</v>
      </c>
      <c r="AU87" s="125" t="s">
        <v>71</v>
      </c>
      <c r="AY87" s="118" t="s">
        <v>216</v>
      </c>
      <c r="BK87" s="126">
        <f>BK88+BK100+BK111+BK123+BK137+BK168</f>
        <v>0</v>
      </c>
    </row>
    <row r="88" spans="2:65" s="11" customFormat="1" ht="22.9" customHeight="1">
      <c r="B88" s="117"/>
      <c r="D88" s="118" t="s">
        <v>70</v>
      </c>
      <c r="E88" s="127" t="s">
        <v>1332</v>
      </c>
      <c r="F88" s="127" t="s">
        <v>1333</v>
      </c>
      <c r="I88" s="120"/>
      <c r="J88" s="128">
        <f>BK88</f>
        <v>0</v>
      </c>
      <c r="L88" s="117"/>
      <c r="M88" s="122"/>
      <c r="P88" s="123">
        <f>SUM(P89:P99)</f>
        <v>0</v>
      </c>
      <c r="R88" s="123">
        <f>SUM(R89:R99)</f>
        <v>0.10368000000000002</v>
      </c>
      <c r="T88" s="124">
        <f>SUM(T89:T99)</f>
        <v>0</v>
      </c>
      <c r="AR88" s="118" t="s">
        <v>81</v>
      </c>
      <c r="AT88" s="125" t="s">
        <v>70</v>
      </c>
      <c r="AU88" s="125" t="s">
        <v>79</v>
      </c>
      <c r="AY88" s="118" t="s">
        <v>216</v>
      </c>
      <c r="BK88" s="126">
        <f>SUM(BK89:BK99)</f>
        <v>0</v>
      </c>
    </row>
    <row r="89" spans="2:65" s="1" customFormat="1" ht="33" customHeight="1">
      <c r="B89" s="33"/>
      <c r="C89" s="129" t="s">
        <v>79</v>
      </c>
      <c r="D89" s="129" t="s">
        <v>218</v>
      </c>
      <c r="E89" s="130" t="s">
        <v>2547</v>
      </c>
      <c r="F89" s="131" t="s">
        <v>2548</v>
      </c>
      <c r="G89" s="132" t="s">
        <v>368</v>
      </c>
      <c r="H89" s="133">
        <v>555</v>
      </c>
      <c r="I89" s="134"/>
      <c r="J89" s="135">
        <f>ROUND(I89*H89,2)</f>
        <v>0</v>
      </c>
      <c r="K89" s="131" t="s">
        <v>19</v>
      </c>
      <c r="L89" s="33"/>
      <c r="M89" s="136" t="s">
        <v>19</v>
      </c>
      <c r="N89" s="137" t="s">
        <v>42</v>
      </c>
      <c r="P89" s="138">
        <f>O89*H89</f>
        <v>0</v>
      </c>
      <c r="Q89" s="138">
        <v>6.0000000000000002E-5</v>
      </c>
      <c r="R89" s="138">
        <f>Q89*H89</f>
        <v>3.3300000000000003E-2</v>
      </c>
      <c r="S89" s="138">
        <v>0</v>
      </c>
      <c r="T89" s="139">
        <f>S89*H89</f>
        <v>0</v>
      </c>
      <c r="AR89" s="140" t="s">
        <v>317</v>
      </c>
      <c r="AT89" s="140" t="s">
        <v>218</v>
      </c>
      <c r="AU89" s="140" t="s">
        <v>81</v>
      </c>
      <c r="AY89" s="18" t="s">
        <v>216</v>
      </c>
      <c r="BE89" s="141">
        <f>IF(N89="základní",J89,0)</f>
        <v>0</v>
      </c>
      <c r="BF89" s="141">
        <f>IF(N89="snížená",J89,0)</f>
        <v>0</v>
      </c>
      <c r="BG89" s="141">
        <f>IF(N89="zákl. přenesená",J89,0)</f>
        <v>0</v>
      </c>
      <c r="BH89" s="141">
        <f>IF(N89="sníž. přenesená",J89,0)</f>
        <v>0</v>
      </c>
      <c r="BI89" s="141">
        <f>IF(N89="nulová",J89,0)</f>
        <v>0</v>
      </c>
      <c r="BJ89" s="18" t="s">
        <v>79</v>
      </c>
      <c r="BK89" s="141">
        <f>ROUND(I89*H89,2)</f>
        <v>0</v>
      </c>
      <c r="BL89" s="18" t="s">
        <v>317</v>
      </c>
      <c r="BM89" s="140" t="s">
        <v>2549</v>
      </c>
    </row>
    <row r="90" spans="2:65" s="12" customFormat="1" ht="11.25">
      <c r="B90" s="146"/>
      <c r="D90" s="147" t="s">
        <v>227</v>
      </c>
      <c r="E90" s="148" t="s">
        <v>19</v>
      </c>
      <c r="F90" s="149" t="s">
        <v>2550</v>
      </c>
      <c r="H90" s="150">
        <v>555</v>
      </c>
      <c r="I90" s="151"/>
      <c r="L90" s="146"/>
      <c r="M90" s="152"/>
      <c r="T90" s="153"/>
      <c r="AT90" s="148" t="s">
        <v>227</v>
      </c>
      <c r="AU90" s="148" t="s">
        <v>81</v>
      </c>
      <c r="AV90" s="12" t="s">
        <v>81</v>
      </c>
      <c r="AW90" s="12" t="s">
        <v>32</v>
      </c>
      <c r="AX90" s="12" t="s">
        <v>79</v>
      </c>
      <c r="AY90" s="148" t="s">
        <v>216</v>
      </c>
    </row>
    <row r="91" spans="2:65" s="1" customFormat="1" ht="24.2" customHeight="1">
      <c r="B91" s="33"/>
      <c r="C91" s="174" t="s">
        <v>81</v>
      </c>
      <c r="D91" s="174" t="s">
        <v>341</v>
      </c>
      <c r="E91" s="175" t="s">
        <v>2551</v>
      </c>
      <c r="F91" s="176" t="s">
        <v>2552</v>
      </c>
      <c r="G91" s="177" t="s">
        <v>368</v>
      </c>
      <c r="H91" s="178">
        <v>120</v>
      </c>
      <c r="I91" s="179"/>
      <c r="J91" s="180">
        <f t="shared" ref="J91:J99" si="0">ROUND(I91*H91,2)</f>
        <v>0</v>
      </c>
      <c r="K91" s="176" t="s">
        <v>19</v>
      </c>
      <c r="L91" s="181"/>
      <c r="M91" s="182" t="s">
        <v>19</v>
      </c>
      <c r="N91" s="183" t="s">
        <v>42</v>
      </c>
      <c r="P91" s="138">
        <f t="shared" ref="P91:P99" si="1">O91*H91</f>
        <v>0</v>
      </c>
      <c r="Q91" s="138">
        <v>6.9999999999999994E-5</v>
      </c>
      <c r="R91" s="138">
        <f t="shared" ref="R91:R99" si="2">Q91*H91</f>
        <v>8.3999999999999995E-3</v>
      </c>
      <c r="S91" s="138">
        <v>0</v>
      </c>
      <c r="T91" s="139">
        <f t="shared" ref="T91:T99" si="3">S91*H91</f>
        <v>0</v>
      </c>
      <c r="AR91" s="140" t="s">
        <v>409</v>
      </c>
      <c r="AT91" s="140" t="s">
        <v>341</v>
      </c>
      <c r="AU91" s="140" t="s">
        <v>81</v>
      </c>
      <c r="AY91" s="18" t="s">
        <v>216</v>
      </c>
      <c r="BE91" s="141">
        <f t="shared" ref="BE91:BE99" si="4">IF(N91="základní",J91,0)</f>
        <v>0</v>
      </c>
      <c r="BF91" s="141">
        <f t="shared" ref="BF91:BF99" si="5">IF(N91="snížená",J91,0)</f>
        <v>0</v>
      </c>
      <c r="BG91" s="141">
        <f t="shared" ref="BG91:BG99" si="6">IF(N91="zákl. přenesená",J91,0)</f>
        <v>0</v>
      </c>
      <c r="BH91" s="141">
        <f t="shared" ref="BH91:BH99" si="7">IF(N91="sníž. přenesená",J91,0)</f>
        <v>0</v>
      </c>
      <c r="BI91" s="141">
        <f t="shared" ref="BI91:BI99" si="8">IF(N91="nulová",J91,0)</f>
        <v>0</v>
      </c>
      <c r="BJ91" s="18" t="s">
        <v>79</v>
      </c>
      <c r="BK91" s="141">
        <f t="shared" ref="BK91:BK99" si="9">ROUND(I91*H91,2)</f>
        <v>0</v>
      </c>
      <c r="BL91" s="18" t="s">
        <v>317</v>
      </c>
      <c r="BM91" s="140" t="s">
        <v>2553</v>
      </c>
    </row>
    <row r="92" spans="2:65" s="1" customFormat="1" ht="24.2" customHeight="1">
      <c r="B92" s="33"/>
      <c r="C92" s="174" t="s">
        <v>233</v>
      </c>
      <c r="D92" s="174" t="s">
        <v>341</v>
      </c>
      <c r="E92" s="175" t="s">
        <v>2554</v>
      </c>
      <c r="F92" s="176" t="s">
        <v>2555</v>
      </c>
      <c r="G92" s="177" t="s">
        <v>368</v>
      </c>
      <c r="H92" s="178">
        <v>12</v>
      </c>
      <c r="I92" s="179"/>
      <c r="J92" s="180">
        <f t="shared" si="0"/>
        <v>0</v>
      </c>
      <c r="K92" s="176" t="s">
        <v>19</v>
      </c>
      <c r="L92" s="181"/>
      <c r="M92" s="182" t="s">
        <v>19</v>
      </c>
      <c r="N92" s="183" t="s">
        <v>42</v>
      </c>
      <c r="P92" s="138">
        <f t="shared" si="1"/>
        <v>0</v>
      </c>
      <c r="Q92" s="138">
        <v>6.9999999999999994E-5</v>
      </c>
      <c r="R92" s="138">
        <f t="shared" si="2"/>
        <v>8.3999999999999993E-4</v>
      </c>
      <c r="S92" s="138">
        <v>0</v>
      </c>
      <c r="T92" s="139">
        <f t="shared" si="3"/>
        <v>0</v>
      </c>
      <c r="AR92" s="140" t="s">
        <v>409</v>
      </c>
      <c r="AT92" s="140" t="s">
        <v>341</v>
      </c>
      <c r="AU92" s="140" t="s">
        <v>81</v>
      </c>
      <c r="AY92" s="18" t="s">
        <v>216</v>
      </c>
      <c r="BE92" s="141">
        <f t="shared" si="4"/>
        <v>0</v>
      </c>
      <c r="BF92" s="141">
        <f t="shared" si="5"/>
        <v>0</v>
      </c>
      <c r="BG92" s="141">
        <f t="shared" si="6"/>
        <v>0</v>
      </c>
      <c r="BH92" s="141">
        <f t="shared" si="7"/>
        <v>0</v>
      </c>
      <c r="BI92" s="141">
        <f t="shared" si="8"/>
        <v>0</v>
      </c>
      <c r="BJ92" s="18" t="s">
        <v>79</v>
      </c>
      <c r="BK92" s="141">
        <f t="shared" si="9"/>
        <v>0</v>
      </c>
      <c r="BL92" s="18" t="s">
        <v>317</v>
      </c>
      <c r="BM92" s="140" t="s">
        <v>2556</v>
      </c>
    </row>
    <row r="93" spans="2:65" s="1" customFormat="1" ht="24.2" customHeight="1">
      <c r="B93" s="33"/>
      <c r="C93" s="174" t="s">
        <v>223</v>
      </c>
      <c r="D93" s="174" t="s">
        <v>341</v>
      </c>
      <c r="E93" s="175" t="s">
        <v>2557</v>
      </c>
      <c r="F93" s="176" t="s">
        <v>2558</v>
      </c>
      <c r="G93" s="177" t="s">
        <v>368</v>
      </c>
      <c r="H93" s="178">
        <v>90</v>
      </c>
      <c r="I93" s="179"/>
      <c r="J93" s="180">
        <f t="shared" si="0"/>
        <v>0</v>
      </c>
      <c r="K93" s="176" t="s">
        <v>19</v>
      </c>
      <c r="L93" s="181"/>
      <c r="M93" s="182" t="s">
        <v>19</v>
      </c>
      <c r="N93" s="183" t="s">
        <v>42</v>
      </c>
      <c r="P93" s="138">
        <f t="shared" si="1"/>
        <v>0</v>
      </c>
      <c r="Q93" s="138">
        <v>1.1E-4</v>
      </c>
      <c r="R93" s="138">
        <f t="shared" si="2"/>
        <v>9.9000000000000008E-3</v>
      </c>
      <c r="S93" s="138">
        <v>0</v>
      </c>
      <c r="T93" s="139">
        <f t="shared" si="3"/>
        <v>0</v>
      </c>
      <c r="AR93" s="140" t="s">
        <v>409</v>
      </c>
      <c r="AT93" s="140" t="s">
        <v>341</v>
      </c>
      <c r="AU93" s="140" t="s">
        <v>81</v>
      </c>
      <c r="AY93" s="18" t="s">
        <v>216</v>
      </c>
      <c r="BE93" s="141">
        <f t="shared" si="4"/>
        <v>0</v>
      </c>
      <c r="BF93" s="141">
        <f t="shared" si="5"/>
        <v>0</v>
      </c>
      <c r="BG93" s="141">
        <f t="shared" si="6"/>
        <v>0</v>
      </c>
      <c r="BH93" s="141">
        <f t="shared" si="7"/>
        <v>0</v>
      </c>
      <c r="BI93" s="141">
        <f t="shared" si="8"/>
        <v>0</v>
      </c>
      <c r="BJ93" s="18" t="s">
        <v>79</v>
      </c>
      <c r="BK93" s="141">
        <f t="shared" si="9"/>
        <v>0</v>
      </c>
      <c r="BL93" s="18" t="s">
        <v>317</v>
      </c>
      <c r="BM93" s="140" t="s">
        <v>2559</v>
      </c>
    </row>
    <row r="94" spans="2:65" s="1" customFormat="1" ht="24.2" customHeight="1">
      <c r="B94" s="33"/>
      <c r="C94" s="174" t="s">
        <v>251</v>
      </c>
      <c r="D94" s="174" t="s">
        <v>341</v>
      </c>
      <c r="E94" s="175" t="s">
        <v>2560</v>
      </c>
      <c r="F94" s="176" t="s">
        <v>2561</v>
      </c>
      <c r="G94" s="177" t="s">
        <v>368</v>
      </c>
      <c r="H94" s="178">
        <v>240</v>
      </c>
      <c r="I94" s="179"/>
      <c r="J94" s="180">
        <f t="shared" si="0"/>
        <v>0</v>
      </c>
      <c r="K94" s="176" t="s">
        <v>19</v>
      </c>
      <c r="L94" s="181"/>
      <c r="M94" s="182" t="s">
        <v>19</v>
      </c>
      <c r="N94" s="183" t="s">
        <v>42</v>
      </c>
      <c r="P94" s="138">
        <f t="shared" si="1"/>
        <v>0</v>
      </c>
      <c r="Q94" s="138">
        <v>1.2E-4</v>
      </c>
      <c r="R94" s="138">
        <f t="shared" si="2"/>
        <v>2.8799999999999999E-2</v>
      </c>
      <c r="S94" s="138">
        <v>0</v>
      </c>
      <c r="T94" s="139">
        <f t="shared" si="3"/>
        <v>0</v>
      </c>
      <c r="AR94" s="140" t="s">
        <v>409</v>
      </c>
      <c r="AT94" s="140" t="s">
        <v>341</v>
      </c>
      <c r="AU94" s="140" t="s">
        <v>81</v>
      </c>
      <c r="AY94" s="18" t="s">
        <v>216</v>
      </c>
      <c r="BE94" s="141">
        <f t="shared" si="4"/>
        <v>0</v>
      </c>
      <c r="BF94" s="141">
        <f t="shared" si="5"/>
        <v>0</v>
      </c>
      <c r="BG94" s="141">
        <f t="shared" si="6"/>
        <v>0</v>
      </c>
      <c r="BH94" s="141">
        <f t="shared" si="7"/>
        <v>0</v>
      </c>
      <c r="BI94" s="141">
        <f t="shared" si="8"/>
        <v>0</v>
      </c>
      <c r="BJ94" s="18" t="s">
        <v>79</v>
      </c>
      <c r="BK94" s="141">
        <f t="shared" si="9"/>
        <v>0</v>
      </c>
      <c r="BL94" s="18" t="s">
        <v>317</v>
      </c>
      <c r="BM94" s="140" t="s">
        <v>2562</v>
      </c>
    </row>
    <row r="95" spans="2:65" s="1" customFormat="1" ht="24.2" customHeight="1">
      <c r="B95" s="33"/>
      <c r="C95" s="174" t="s">
        <v>257</v>
      </c>
      <c r="D95" s="174" t="s">
        <v>341</v>
      </c>
      <c r="E95" s="175" t="s">
        <v>2563</v>
      </c>
      <c r="F95" s="176" t="s">
        <v>2564</v>
      </c>
      <c r="G95" s="177" t="s">
        <v>368</v>
      </c>
      <c r="H95" s="178">
        <v>60</v>
      </c>
      <c r="I95" s="179"/>
      <c r="J95" s="180">
        <f t="shared" si="0"/>
        <v>0</v>
      </c>
      <c r="K95" s="176" t="s">
        <v>19</v>
      </c>
      <c r="L95" s="181"/>
      <c r="M95" s="182" t="s">
        <v>19</v>
      </c>
      <c r="N95" s="183" t="s">
        <v>42</v>
      </c>
      <c r="P95" s="138">
        <f t="shared" si="1"/>
        <v>0</v>
      </c>
      <c r="Q95" s="138">
        <v>1.3999999999999999E-4</v>
      </c>
      <c r="R95" s="138">
        <f t="shared" si="2"/>
        <v>8.3999999999999995E-3</v>
      </c>
      <c r="S95" s="138">
        <v>0</v>
      </c>
      <c r="T95" s="139">
        <f t="shared" si="3"/>
        <v>0</v>
      </c>
      <c r="AR95" s="140" t="s">
        <v>409</v>
      </c>
      <c r="AT95" s="140" t="s">
        <v>341</v>
      </c>
      <c r="AU95" s="140" t="s">
        <v>81</v>
      </c>
      <c r="AY95" s="18" t="s">
        <v>216</v>
      </c>
      <c r="BE95" s="141">
        <f t="shared" si="4"/>
        <v>0</v>
      </c>
      <c r="BF95" s="141">
        <f t="shared" si="5"/>
        <v>0</v>
      </c>
      <c r="BG95" s="141">
        <f t="shared" si="6"/>
        <v>0</v>
      </c>
      <c r="BH95" s="141">
        <f t="shared" si="7"/>
        <v>0</v>
      </c>
      <c r="BI95" s="141">
        <f t="shared" si="8"/>
        <v>0</v>
      </c>
      <c r="BJ95" s="18" t="s">
        <v>79</v>
      </c>
      <c r="BK95" s="141">
        <f t="shared" si="9"/>
        <v>0</v>
      </c>
      <c r="BL95" s="18" t="s">
        <v>317</v>
      </c>
      <c r="BM95" s="140" t="s">
        <v>2565</v>
      </c>
    </row>
    <row r="96" spans="2:65" s="1" customFormat="1" ht="24.2" customHeight="1">
      <c r="B96" s="33"/>
      <c r="C96" s="174" t="s">
        <v>262</v>
      </c>
      <c r="D96" s="174" t="s">
        <v>341</v>
      </c>
      <c r="E96" s="175" t="s">
        <v>2566</v>
      </c>
      <c r="F96" s="176" t="s">
        <v>2567</v>
      </c>
      <c r="G96" s="177" t="s">
        <v>368</v>
      </c>
      <c r="H96" s="178">
        <v>15</v>
      </c>
      <c r="I96" s="179"/>
      <c r="J96" s="180">
        <f t="shared" si="0"/>
        <v>0</v>
      </c>
      <c r="K96" s="176" t="s">
        <v>19</v>
      </c>
      <c r="L96" s="181"/>
      <c r="M96" s="182" t="s">
        <v>19</v>
      </c>
      <c r="N96" s="183" t="s">
        <v>42</v>
      </c>
      <c r="P96" s="138">
        <f t="shared" si="1"/>
        <v>0</v>
      </c>
      <c r="Q96" s="138">
        <v>1.6000000000000001E-4</v>
      </c>
      <c r="R96" s="138">
        <f t="shared" si="2"/>
        <v>2.4000000000000002E-3</v>
      </c>
      <c r="S96" s="138">
        <v>0</v>
      </c>
      <c r="T96" s="139">
        <f t="shared" si="3"/>
        <v>0</v>
      </c>
      <c r="AR96" s="140" t="s">
        <v>409</v>
      </c>
      <c r="AT96" s="140" t="s">
        <v>341</v>
      </c>
      <c r="AU96" s="140" t="s">
        <v>81</v>
      </c>
      <c r="AY96" s="18" t="s">
        <v>216</v>
      </c>
      <c r="BE96" s="141">
        <f t="shared" si="4"/>
        <v>0</v>
      </c>
      <c r="BF96" s="141">
        <f t="shared" si="5"/>
        <v>0</v>
      </c>
      <c r="BG96" s="141">
        <f t="shared" si="6"/>
        <v>0</v>
      </c>
      <c r="BH96" s="141">
        <f t="shared" si="7"/>
        <v>0</v>
      </c>
      <c r="BI96" s="141">
        <f t="shared" si="8"/>
        <v>0</v>
      </c>
      <c r="BJ96" s="18" t="s">
        <v>79</v>
      </c>
      <c r="BK96" s="141">
        <f t="shared" si="9"/>
        <v>0</v>
      </c>
      <c r="BL96" s="18" t="s">
        <v>317</v>
      </c>
      <c r="BM96" s="140" t="s">
        <v>2568</v>
      </c>
    </row>
    <row r="97" spans="2:65" s="1" customFormat="1" ht="24.2" customHeight="1">
      <c r="B97" s="33"/>
      <c r="C97" s="174" t="s">
        <v>268</v>
      </c>
      <c r="D97" s="174" t="s">
        <v>341</v>
      </c>
      <c r="E97" s="175" t="s">
        <v>2569</v>
      </c>
      <c r="F97" s="176" t="s">
        <v>2570</v>
      </c>
      <c r="G97" s="177" t="s">
        <v>368</v>
      </c>
      <c r="H97" s="178">
        <v>18</v>
      </c>
      <c r="I97" s="179"/>
      <c r="J97" s="180">
        <f t="shared" si="0"/>
        <v>0</v>
      </c>
      <c r="K97" s="176" t="s">
        <v>19</v>
      </c>
      <c r="L97" s="181"/>
      <c r="M97" s="182" t="s">
        <v>19</v>
      </c>
      <c r="N97" s="183" t="s">
        <v>42</v>
      </c>
      <c r="P97" s="138">
        <f t="shared" si="1"/>
        <v>0</v>
      </c>
      <c r="Q97" s="138">
        <v>1.8000000000000001E-4</v>
      </c>
      <c r="R97" s="138">
        <f t="shared" si="2"/>
        <v>3.2400000000000003E-3</v>
      </c>
      <c r="S97" s="138">
        <v>0</v>
      </c>
      <c r="T97" s="139">
        <f t="shared" si="3"/>
        <v>0</v>
      </c>
      <c r="AR97" s="140" t="s">
        <v>409</v>
      </c>
      <c r="AT97" s="140" t="s">
        <v>341</v>
      </c>
      <c r="AU97" s="140" t="s">
        <v>81</v>
      </c>
      <c r="AY97" s="18" t="s">
        <v>216</v>
      </c>
      <c r="BE97" s="141">
        <f t="shared" si="4"/>
        <v>0</v>
      </c>
      <c r="BF97" s="141">
        <f t="shared" si="5"/>
        <v>0</v>
      </c>
      <c r="BG97" s="141">
        <f t="shared" si="6"/>
        <v>0</v>
      </c>
      <c r="BH97" s="141">
        <f t="shared" si="7"/>
        <v>0</v>
      </c>
      <c r="BI97" s="141">
        <f t="shared" si="8"/>
        <v>0</v>
      </c>
      <c r="BJ97" s="18" t="s">
        <v>79</v>
      </c>
      <c r="BK97" s="141">
        <f t="shared" si="9"/>
        <v>0</v>
      </c>
      <c r="BL97" s="18" t="s">
        <v>317</v>
      </c>
      <c r="BM97" s="140" t="s">
        <v>2571</v>
      </c>
    </row>
    <row r="98" spans="2:65" s="1" customFormat="1" ht="16.5" customHeight="1">
      <c r="B98" s="33"/>
      <c r="C98" s="174" t="s">
        <v>273</v>
      </c>
      <c r="D98" s="174" t="s">
        <v>341</v>
      </c>
      <c r="E98" s="175" t="s">
        <v>2572</v>
      </c>
      <c r="F98" s="176" t="s">
        <v>2573</v>
      </c>
      <c r="G98" s="177" t="s">
        <v>357</v>
      </c>
      <c r="H98" s="178">
        <v>600</v>
      </c>
      <c r="I98" s="179"/>
      <c r="J98" s="180">
        <f t="shared" si="0"/>
        <v>0</v>
      </c>
      <c r="K98" s="176" t="s">
        <v>19</v>
      </c>
      <c r="L98" s="181"/>
      <c r="M98" s="182" t="s">
        <v>19</v>
      </c>
      <c r="N98" s="183" t="s">
        <v>42</v>
      </c>
      <c r="P98" s="138">
        <f t="shared" si="1"/>
        <v>0</v>
      </c>
      <c r="Q98" s="138">
        <v>1.0000000000000001E-5</v>
      </c>
      <c r="R98" s="138">
        <f t="shared" si="2"/>
        <v>6.0000000000000001E-3</v>
      </c>
      <c r="S98" s="138">
        <v>0</v>
      </c>
      <c r="T98" s="139">
        <f t="shared" si="3"/>
        <v>0</v>
      </c>
      <c r="AR98" s="140" t="s">
        <v>409</v>
      </c>
      <c r="AT98" s="140" t="s">
        <v>341</v>
      </c>
      <c r="AU98" s="140" t="s">
        <v>81</v>
      </c>
      <c r="AY98" s="18" t="s">
        <v>216</v>
      </c>
      <c r="BE98" s="141">
        <f t="shared" si="4"/>
        <v>0</v>
      </c>
      <c r="BF98" s="141">
        <f t="shared" si="5"/>
        <v>0</v>
      </c>
      <c r="BG98" s="141">
        <f t="shared" si="6"/>
        <v>0</v>
      </c>
      <c r="BH98" s="141">
        <f t="shared" si="7"/>
        <v>0</v>
      </c>
      <c r="BI98" s="141">
        <f t="shared" si="8"/>
        <v>0</v>
      </c>
      <c r="BJ98" s="18" t="s">
        <v>79</v>
      </c>
      <c r="BK98" s="141">
        <f t="shared" si="9"/>
        <v>0</v>
      </c>
      <c r="BL98" s="18" t="s">
        <v>317</v>
      </c>
      <c r="BM98" s="140" t="s">
        <v>2574</v>
      </c>
    </row>
    <row r="99" spans="2:65" s="1" customFormat="1" ht="21.75" customHeight="1">
      <c r="B99" s="33"/>
      <c r="C99" s="174" t="s">
        <v>278</v>
      </c>
      <c r="D99" s="174" t="s">
        <v>341</v>
      </c>
      <c r="E99" s="175" t="s">
        <v>2575</v>
      </c>
      <c r="F99" s="176" t="s">
        <v>2576</v>
      </c>
      <c r="G99" s="177" t="s">
        <v>357</v>
      </c>
      <c r="H99" s="178">
        <v>6</v>
      </c>
      <c r="I99" s="179"/>
      <c r="J99" s="180">
        <f t="shared" si="0"/>
        <v>0</v>
      </c>
      <c r="K99" s="176" t="s">
        <v>19</v>
      </c>
      <c r="L99" s="181"/>
      <c r="M99" s="182" t="s">
        <v>19</v>
      </c>
      <c r="N99" s="183" t="s">
        <v>42</v>
      </c>
      <c r="P99" s="138">
        <f t="shared" si="1"/>
        <v>0</v>
      </c>
      <c r="Q99" s="138">
        <v>4.0000000000000002E-4</v>
      </c>
      <c r="R99" s="138">
        <f t="shared" si="2"/>
        <v>2.4000000000000002E-3</v>
      </c>
      <c r="S99" s="138">
        <v>0</v>
      </c>
      <c r="T99" s="139">
        <f t="shared" si="3"/>
        <v>0</v>
      </c>
      <c r="AR99" s="140" t="s">
        <v>409</v>
      </c>
      <c r="AT99" s="140" t="s">
        <v>341</v>
      </c>
      <c r="AU99" s="140" t="s">
        <v>81</v>
      </c>
      <c r="AY99" s="18" t="s">
        <v>216</v>
      </c>
      <c r="BE99" s="141">
        <f t="shared" si="4"/>
        <v>0</v>
      </c>
      <c r="BF99" s="141">
        <f t="shared" si="5"/>
        <v>0</v>
      </c>
      <c r="BG99" s="141">
        <f t="shared" si="6"/>
        <v>0</v>
      </c>
      <c r="BH99" s="141">
        <f t="shared" si="7"/>
        <v>0</v>
      </c>
      <c r="BI99" s="141">
        <f t="shared" si="8"/>
        <v>0</v>
      </c>
      <c r="BJ99" s="18" t="s">
        <v>79</v>
      </c>
      <c r="BK99" s="141">
        <f t="shared" si="9"/>
        <v>0</v>
      </c>
      <c r="BL99" s="18" t="s">
        <v>317</v>
      </c>
      <c r="BM99" s="140" t="s">
        <v>2577</v>
      </c>
    </row>
    <row r="100" spans="2:65" s="11" customFormat="1" ht="22.9" customHeight="1">
      <c r="B100" s="117"/>
      <c r="D100" s="118" t="s">
        <v>70</v>
      </c>
      <c r="E100" s="127" t="s">
        <v>2578</v>
      </c>
      <c r="F100" s="127" t="s">
        <v>2579</v>
      </c>
      <c r="I100" s="120"/>
      <c r="J100" s="128">
        <f>BK100</f>
        <v>0</v>
      </c>
      <c r="L100" s="117"/>
      <c r="M100" s="122"/>
      <c r="P100" s="123">
        <f>SUM(P101:P110)</f>
        <v>0</v>
      </c>
      <c r="R100" s="123">
        <f>SUM(R101:R110)</f>
        <v>0.29655999999999993</v>
      </c>
      <c r="T100" s="124">
        <f>SUM(T101:T110)</f>
        <v>0</v>
      </c>
      <c r="AR100" s="118" t="s">
        <v>81</v>
      </c>
      <c r="AT100" s="125" t="s">
        <v>70</v>
      </c>
      <c r="AU100" s="125" t="s">
        <v>79</v>
      </c>
      <c r="AY100" s="118" t="s">
        <v>216</v>
      </c>
      <c r="BK100" s="126">
        <f>SUM(BK101:BK110)</f>
        <v>0</v>
      </c>
    </row>
    <row r="101" spans="2:65" s="1" customFormat="1" ht="49.15" customHeight="1">
      <c r="B101" s="33"/>
      <c r="C101" s="129" t="s">
        <v>283</v>
      </c>
      <c r="D101" s="129" t="s">
        <v>218</v>
      </c>
      <c r="E101" s="130" t="s">
        <v>2580</v>
      </c>
      <c r="F101" s="131" t="s">
        <v>2581</v>
      </c>
      <c r="G101" s="132" t="s">
        <v>357</v>
      </c>
      <c r="H101" s="133">
        <v>2</v>
      </c>
      <c r="I101" s="134"/>
      <c r="J101" s="135">
        <f t="shared" ref="J101:J110" si="10">ROUND(I101*H101,2)</f>
        <v>0</v>
      </c>
      <c r="K101" s="131" t="s">
        <v>19</v>
      </c>
      <c r="L101" s="33"/>
      <c r="M101" s="136" t="s">
        <v>19</v>
      </c>
      <c r="N101" s="137" t="s">
        <v>42</v>
      </c>
      <c r="P101" s="138">
        <f t="shared" ref="P101:P110" si="11">O101*H101</f>
        <v>0</v>
      </c>
      <c r="Q101" s="138">
        <v>3.32E-3</v>
      </c>
      <c r="R101" s="138">
        <f t="shared" ref="R101:R110" si="12">Q101*H101</f>
        <v>6.6400000000000001E-3</v>
      </c>
      <c r="S101" s="138">
        <v>0</v>
      </c>
      <c r="T101" s="139">
        <f t="shared" ref="T101:T110" si="13">S101*H101</f>
        <v>0</v>
      </c>
      <c r="AR101" s="140" t="s">
        <v>317</v>
      </c>
      <c r="AT101" s="140" t="s">
        <v>218</v>
      </c>
      <c r="AU101" s="140" t="s">
        <v>81</v>
      </c>
      <c r="AY101" s="18" t="s">
        <v>216</v>
      </c>
      <c r="BE101" s="141">
        <f t="shared" ref="BE101:BE110" si="14">IF(N101="základní",J101,0)</f>
        <v>0</v>
      </c>
      <c r="BF101" s="141">
        <f t="shared" ref="BF101:BF110" si="15">IF(N101="snížená",J101,0)</f>
        <v>0</v>
      </c>
      <c r="BG101" s="141">
        <f t="shared" ref="BG101:BG110" si="16">IF(N101="zákl. přenesená",J101,0)</f>
        <v>0</v>
      </c>
      <c r="BH101" s="141">
        <f t="shared" ref="BH101:BH110" si="17">IF(N101="sníž. přenesená",J101,0)</f>
        <v>0</v>
      </c>
      <c r="BI101" s="141">
        <f t="shared" ref="BI101:BI110" si="18">IF(N101="nulová",J101,0)</f>
        <v>0</v>
      </c>
      <c r="BJ101" s="18" t="s">
        <v>79</v>
      </c>
      <c r="BK101" s="141">
        <f t="shared" ref="BK101:BK110" si="19">ROUND(I101*H101,2)</f>
        <v>0</v>
      </c>
      <c r="BL101" s="18" t="s">
        <v>317</v>
      </c>
      <c r="BM101" s="140" t="s">
        <v>2582</v>
      </c>
    </row>
    <row r="102" spans="2:65" s="1" customFormat="1" ht="49.15" customHeight="1">
      <c r="B102" s="33"/>
      <c r="C102" s="174" t="s">
        <v>290</v>
      </c>
      <c r="D102" s="174" t="s">
        <v>341</v>
      </c>
      <c r="E102" s="175" t="s">
        <v>2583</v>
      </c>
      <c r="F102" s="176" t="s">
        <v>2584</v>
      </c>
      <c r="G102" s="177" t="s">
        <v>357</v>
      </c>
      <c r="H102" s="178">
        <v>2</v>
      </c>
      <c r="I102" s="179"/>
      <c r="J102" s="180">
        <f t="shared" si="10"/>
        <v>0</v>
      </c>
      <c r="K102" s="176" t="s">
        <v>19</v>
      </c>
      <c r="L102" s="181"/>
      <c r="M102" s="182" t="s">
        <v>19</v>
      </c>
      <c r="N102" s="183" t="s">
        <v>42</v>
      </c>
      <c r="P102" s="138">
        <f t="shared" si="11"/>
        <v>0</v>
      </c>
      <c r="Q102" s="138">
        <v>4.4999999999999998E-2</v>
      </c>
      <c r="R102" s="138">
        <f t="shared" si="12"/>
        <v>0.09</v>
      </c>
      <c r="S102" s="138">
        <v>0</v>
      </c>
      <c r="T102" s="139">
        <f t="shared" si="13"/>
        <v>0</v>
      </c>
      <c r="AR102" s="140" t="s">
        <v>409</v>
      </c>
      <c r="AT102" s="140" t="s">
        <v>341</v>
      </c>
      <c r="AU102" s="140" t="s">
        <v>81</v>
      </c>
      <c r="AY102" s="18" t="s">
        <v>216</v>
      </c>
      <c r="BE102" s="141">
        <f t="shared" si="14"/>
        <v>0</v>
      </c>
      <c r="BF102" s="141">
        <f t="shared" si="15"/>
        <v>0</v>
      </c>
      <c r="BG102" s="141">
        <f t="shared" si="16"/>
        <v>0</v>
      </c>
      <c r="BH102" s="141">
        <f t="shared" si="17"/>
        <v>0</v>
      </c>
      <c r="BI102" s="141">
        <f t="shared" si="18"/>
        <v>0</v>
      </c>
      <c r="BJ102" s="18" t="s">
        <v>79</v>
      </c>
      <c r="BK102" s="141">
        <f t="shared" si="19"/>
        <v>0</v>
      </c>
      <c r="BL102" s="18" t="s">
        <v>317</v>
      </c>
      <c r="BM102" s="140" t="s">
        <v>2585</v>
      </c>
    </row>
    <row r="103" spans="2:65" s="1" customFormat="1" ht="55.5" customHeight="1">
      <c r="B103" s="33"/>
      <c r="C103" s="174" t="s">
        <v>297</v>
      </c>
      <c r="D103" s="174" t="s">
        <v>341</v>
      </c>
      <c r="E103" s="175" t="s">
        <v>2586</v>
      </c>
      <c r="F103" s="176" t="s">
        <v>2587</v>
      </c>
      <c r="G103" s="177" t="s">
        <v>357</v>
      </c>
      <c r="H103" s="178">
        <v>2</v>
      </c>
      <c r="I103" s="179"/>
      <c r="J103" s="180">
        <f t="shared" si="10"/>
        <v>0</v>
      </c>
      <c r="K103" s="176" t="s">
        <v>19</v>
      </c>
      <c r="L103" s="181"/>
      <c r="M103" s="182" t="s">
        <v>19</v>
      </c>
      <c r="N103" s="183" t="s">
        <v>42</v>
      </c>
      <c r="P103" s="138">
        <f t="shared" si="11"/>
        <v>0</v>
      </c>
      <c r="Q103" s="138">
        <v>0.01</v>
      </c>
      <c r="R103" s="138">
        <f t="shared" si="12"/>
        <v>0.02</v>
      </c>
      <c r="S103" s="138">
        <v>0</v>
      </c>
      <c r="T103" s="139">
        <f t="shared" si="13"/>
        <v>0</v>
      </c>
      <c r="AR103" s="140" t="s">
        <v>409</v>
      </c>
      <c r="AT103" s="140" t="s">
        <v>341</v>
      </c>
      <c r="AU103" s="140" t="s">
        <v>81</v>
      </c>
      <c r="AY103" s="18" t="s">
        <v>216</v>
      </c>
      <c r="BE103" s="141">
        <f t="shared" si="14"/>
        <v>0</v>
      </c>
      <c r="BF103" s="141">
        <f t="shared" si="15"/>
        <v>0</v>
      </c>
      <c r="BG103" s="141">
        <f t="shared" si="16"/>
        <v>0</v>
      </c>
      <c r="BH103" s="141">
        <f t="shared" si="17"/>
        <v>0</v>
      </c>
      <c r="BI103" s="141">
        <f t="shared" si="18"/>
        <v>0</v>
      </c>
      <c r="BJ103" s="18" t="s">
        <v>79</v>
      </c>
      <c r="BK103" s="141">
        <f t="shared" si="19"/>
        <v>0</v>
      </c>
      <c r="BL103" s="18" t="s">
        <v>317</v>
      </c>
      <c r="BM103" s="140" t="s">
        <v>2588</v>
      </c>
    </row>
    <row r="104" spans="2:65" s="1" customFormat="1" ht="16.5" customHeight="1">
      <c r="B104" s="33"/>
      <c r="C104" s="174" t="s">
        <v>303</v>
      </c>
      <c r="D104" s="174" t="s">
        <v>341</v>
      </c>
      <c r="E104" s="175" t="s">
        <v>2589</v>
      </c>
      <c r="F104" s="176" t="s">
        <v>2590</v>
      </c>
      <c r="G104" s="177" t="s">
        <v>357</v>
      </c>
      <c r="H104" s="178">
        <v>2</v>
      </c>
      <c r="I104" s="179"/>
      <c r="J104" s="180">
        <f t="shared" si="10"/>
        <v>0</v>
      </c>
      <c r="K104" s="176" t="s">
        <v>19</v>
      </c>
      <c r="L104" s="181"/>
      <c r="M104" s="182" t="s">
        <v>19</v>
      </c>
      <c r="N104" s="183" t="s">
        <v>42</v>
      </c>
      <c r="P104" s="138">
        <f t="shared" si="11"/>
        <v>0</v>
      </c>
      <c r="Q104" s="138">
        <v>0.01</v>
      </c>
      <c r="R104" s="138">
        <f t="shared" si="12"/>
        <v>0.02</v>
      </c>
      <c r="S104" s="138">
        <v>0</v>
      </c>
      <c r="T104" s="139">
        <f t="shared" si="13"/>
        <v>0</v>
      </c>
      <c r="AR104" s="140" t="s">
        <v>409</v>
      </c>
      <c r="AT104" s="140" t="s">
        <v>341</v>
      </c>
      <c r="AU104" s="140" t="s">
        <v>81</v>
      </c>
      <c r="AY104" s="18" t="s">
        <v>216</v>
      </c>
      <c r="BE104" s="141">
        <f t="shared" si="14"/>
        <v>0</v>
      </c>
      <c r="BF104" s="141">
        <f t="shared" si="15"/>
        <v>0</v>
      </c>
      <c r="BG104" s="141">
        <f t="shared" si="16"/>
        <v>0</v>
      </c>
      <c r="BH104" s="141">
        <f t="shared" si="17"/>
        <v>0</v>
      </c>
      <c r="BI104" s="141">
        <f t="shared" si="18"/>
        <v>0</v>
      </c>
      <c r="BJ104" s="18" t="s">
        <v>79</v>
      </c>
      <c r="BK104" s="141">
        <f t="shared" si="19"/>
        <v>0</v>
      </c>
      <c r="BL104" s="18" t="s">
        <v>317</v>
      </c>
      <c r="BM104" s="140" t="s">
        <v>2591</v>
      </c>
    </row>
    <row r="105" spans="2:65" s="1" customFormat="1" ht="24.2" customHeight="1">
      <c r="B105" s="33"/>
      <c r="C105" s="174" t="s">
        <v>8</v>
      </c>
      <c r="D105" s="174" t="s">
        <v>341</v>
      </c>
      <c r="E105" s="175" t="s">
        <v>2592</v>
      </c>
      <c r="F105" s="176" t="s">
        <v>2593</v>
      </c>
      <c r="G105" s="177" t="s">
        <v>357</v>
      </c>
      <c r="H105" s="178">
        <v>2</v>
      </c>
      <c r="I105" s="179"/>
      <c r="J105" s="180">
        <f t="shared" si="10"/>
        <v>0</v>
      </c>
      <c r="K105" s="176" t="s">
        <v>19</v>
      </c>
      <c r="L105" s="181"/>
      <c r="M105" s="182" t="s">
        <v>19</v>
      </c>
      <c r="N105" s="183" t="s">
        <v>42</v>
      </c>
      <c r="P105" s="138">
        <f t="shared" si="11"/>
        <v>0</v>
      </c>
      <c r="Q105" s="138">
        <v>0.01</v>
      </c>
      <c r="R105" s="138">
        <f t="shared" si="12"/>
        <v>0.02</v>
      </c>
      <c r="S105" s="138">
        <v>0</v>
      </c>
      <c r="T105" s="139">
        <f t="shared" si="13"/>
        <v>0</v>
      </c>
      <c r="AR105" s="140" t="s">
        <v>409</v>
      </c>
      <c r="AT105" s="140" t="s">
        <v>341</v>
      </c>
      <c r="AU105" s="140" t="s">
        <v>81</v>
      </c>
      <c r="AY105" s="18" t="s">
        <v>216</v>
      </c>
      <c r="BE105" s="141">
        <f t="shared" si="14"/>
        <v>0</v>
      </c>
      <c r="BF105" s="141">
        <f t="shared" si="15"/>
        <v>0</v>
      </c>
      <c r="BG105" s="141">
        <f t="shared" si="16"/>
        <v>0</v>
      </c>
      <c r="BH105" s="141">
        <f t="shared" si="17"/>
        <v>0</v>
      </c>
      <c r="BI105" s="141">
        <f t="shared" si="18"/>
        <v>0</v>
      </c>
      <c r="BJ105" s="18" t="s">
        <v>79</v>
      </c>
      <c r="BK105" s="141">
        <f t="shared" si="19"/>
        <v>0</v>
      </c>
      <c r="BL105" s="18" t="s">
        <v>317</v>
      </c>
      <c r="BM105" s="140" t="s">
        <v>2594</v>
      </c>
    </row>
    <row r="106" spans="2:65" s="1" customFormat="1" ht="24.2" customHeight="1">
      <c r="B106" s="33"/>
      <c r="C106" s="174" t="s">
        <v>317</v>
      </c>
      <c r="D106" s="174" t="s">
        <v>341</v>
      </c>
      <c r="E106" s="175" t="s">
        <v>2595</v>
      </c>
      <c r="F106" s="176" t="s">
        <v>2596</v>
      </c>
      <c r="G106" s="177" t="s">
        <v>357</v>
      </c>
      <c r="H106" s="178">
        <v>4</v>
      </c>
      <c r="I106" s="179"/>
      <c r="J106" s="180">
        <f t="shared" si="10"/>
        <v>0</v>
      </c>
      <c r="K106" s="176" t="s">
        <v>19</v>
      </c>
      <c r="L106" s="181"/>
      <c r="M106" s="182" t="s">
        <v>19</v>
      </c>
      <c r="N106" s="183" t="s">
        <v>42</v>
      </c>
      <c r="P106" s="138">
        <f t="shared" si="11"/>
        <v>0</v>
      </c>
      <c r="Q106" s="138">
        <v>0.01</v>
      </c>
      <c r="R106" s="138">
        <f t="shared" si="12"/>
        <v>0.04</v>
      </c>
      <c r="S106" s="138">
        <v>0</v>
      </c>
      <c r="T106" s="139">
        <f t="shared" si="13"/>
        <v>0</v>
      </c>
      <c r="AR106" s="140" t="s">
        <v>409</v>
      </c>
      <c r="AT106" s="140" t="s">
        <v>341</v>
      </c>
      <c r="AU106" s="140" t="s">
        <v>81</v>
      </c>
      <c r="AY106" s="18" t="s">
        <v>216</v>
      </c>
      <c r="BE106" s="141">
        <f t="shared" si="14"/>
        <v>0</v>
      </c>
      <c r="BF106" s="141">
        <f t="shared" si="15"/>
        <v>0</v>
      </c>
      <c r="BG106" s="141">
        <f t="shared" si="16"/>
        <v>0</v>
      </c>
      <c r="BH106" s="141">
        <f t="shared" si="17"/>
        <v>0</v>
      </c>
      <c r="BI106" s="141">
        <f t="shared" si="18"/>
        <v>0</v>
      </c>
      <c r="BJ106" s="18" t="s">
        <v>79</v>
      </c>
      <c r="BK106" s="141">
        <f t="shared" si="19"/>
        <v>0</v>
      </c>
      <c r="BL106" s="18" t="s">
        <v>317</v>
      </c>
      <c r="BM106" s="140" t="s">
        <v>2597</v>
      </c>
    </row>
    <row r="107" spans="2:65" s="1" customFormat="1" ht="24.2" customHeight="1">
      <c r="B107" s="33"/>
      <c r="C107" s="174" t="s">
        <v>325</v>
      </c>
      <c r="D107" s="174" t="s">
        <v>341</v>
      </c>
      <c r="E107" s="175" t="s">
        <v>2598</v>
      </c>
      <c r="F107" s="176" t="s">
        <v>2599</v>
      </c>
      <c r="G107" s="177" t="s">
        <v>357</v>
      </c>
      <c r="H107" s="178">
        <v>8</v>
      </c>
      <c r="I107" s="179"/>
      <c r="J107" s="180">
        <f t="shared" si="10"/>
        <v>0</v>
      </c>
      <c r="K107" s="176" t="s">
        <v>19</v>
      </c>
      <c r="L107" s="181"/>
      <c r="M107" s="182" t="s">
        <v>19</v>
      </c>
      <c r="N107" s="183" t="s">
        <v>42</v>
      </c>
      <c r="P107" s="138">
        <f t="shared" si="11"/>
        <v>0</v>
      </c>
      <c r="Q107" s="138">
        <v>0.01</v>
      </c>
      <c r="R107" s="138">
        <f t="shared" si="12"/>
        <v>0.08</v>
      </c>
      <c r="S107" s="138">
        <v>0</v>
      </c>
      <c r="T107" s="139">
        <f t="shared" si="13"/>
        <v>0</v>
      </c>
      <c r="AR107" s="140" t="s">
        <v>409</v>
      </c>
      <c r="AT107" s="140" t="s">
        <v>341</v>
      </c>
      <c r="AU107" s="140" t="s">
        <v>81</v>
      </c>
      <c r="AY107" s="18" t="s">
        <v>216</v>
      </c>
      <c r="BE107" s="141">
        <f t="shared" si="14"/>
        <v>0</v>
      </c>
      <c r="BF107" s="141">
        <f t="shared" si="15"/>
        <v>0</v>
      </c>
      <c r="BG107" s="141">
        <f t="shared" si="16"/>
        <v>0</v>
      </c>
      <c r="BH107" s="141">
        <f t="shared" si="17"/>
        <v>0</v>
      </c>
      <c r="BI107" s="141">
        <f t="shared" si="18"/>
        <v>0</v>
      </c>
      <c r="BJ107" s="18" t="s">
        <v>79</v>
      </c>
      <c r="BK107" s="141">
        <f t="shared" si="19"/>
        <v>0</v>
      </c>
      <c r="BL107" s="18" t="s">
        <v>317</v>
      </c>
      <c r="BM107" s="140" t="s">
        <v>2600</v>
      </c>
    </row>
    <row r="108" spans="2:65" s="1" customFormat="1" ht="24.2" customHeight="1">
      <c r="B108" s="33"/>
      <c r="C108" s="129" t="s">
        <v>330</v>
      </c>
      <c r="D108" s="129" t="s">
        <v>218</v>
      </c>
      <c r="E108" s="130" t="s">
        <v>2601</v>
      </c>
      <c r="F108" s="131" t="s">
        <v>2602</v>
      </c>
      <c r="G108" s="132" t="s">
        <v>357</v>
      </c>
      <c r="H108" s="133">
        <v>2</v>
      </c>
      <c r="I108" s="134"/>
      <c r="J108" s="135">
        <f t="shared" si="10"/>
        <v>0</v>
      </c>
      <c r="K108" s="131" t="s">
        <v>19</v>
      </c>
      <c r="L108" s="33"/>
      <c r="M108" s="136" t="s">
        <v>19</v>
      </c>
      <c r="N108" s="137" t="s">
        <v>42</v>
      </c>
      <c r="P108" s="138">
        <f t="shared" si="11"/>
        <v>0</v>
      </c>
      <c r="Q108" s="138">
        <v>3.32E-3</v>
      </c>
      <c r="R108" s="138">
        <f t="shared" si="12"/>
        <v>6.6400000000000001E-3</v>
      </c>
      <c r="S108" s="138">
        <v>0</v>
      </c>
      <c r="T108" s="139">
        <f t="shared" si="13"/>
        <v>0</v>
      </c>
      <c r="AR108" s="140" t="s">
        <v>317</v>
      </c>
      <c r="AT108" s="140" t="s">
        <v>218</v>
      </c>
      <c r="AU108" s="140" t="s">
        <v>81</v>
      </c>
      <c r="AY108" s="18" t="s">
        <v>216</v>
      </c>
      <c r="BE108" s="141">
        <f t="shared" si="14"/>
        <v>0</v>
      </c>
      <c r="BF108" s="141">
        <f t="shared" si="15"/>
        <v>0</v>
      </c>
      <c r="BG108" s="141">
        <f t="shared" si="16"/>
        <v>0</v>
      </c>
      <c r="BH108" s="141">
        <f t="shared" si="17"/>
        <v>0</v>
      </c>
      <c r="BI108" s="141">
        <f t="shared" si="18"/>
        <v>0</v>
      </c>
      <c r="BJ108" s="18" t="s">
        <v>79</v>
      </c>
      <c r="BK108" s="141">
        <f t="shared" si="19"/>
        <v>0</v>
      </c>
      <c r="BL108" s="18" t="s">
        <v>317</v>
      </c>
      <c r="BM108" s="140" t="s">
        <v>2603</v>
      </c>
    </row>
    <row r="109" spans="2:65" s="1" customFormat="1" ht="24.2" customHeight="1">
      <c r="B109" s="33"/>
      <c r="C109" s="129" t="s">
        <v>335</v>
      </c>
      <c r="D109" s="129" t="s">
        <v>218</v>
      </c>
      <c r="E109" s="130" t="s">
        <v>2604</v>
      </c>
      <c r="F109" s="131" t="s">
        <v>2605</v>
      </c>
      <c r="G109" s="132" t="s">
        <v>357</v>
      </c>
      <c r="H109" s="133">
        <v>2</v>
      </c>
      <c r="I109" s="134"/>
      <c r="J109" s="135">
        <f t="shared" si="10"/>
        <v>0</v>
      </c>
      <c r="K109" s="131" t="s">
        <v>19</v>
      </c>
      <c r="L109" s="33"/>
      <c r="M109" s="136" t="s">
        <v>19</v>
      </c>
      <c r="N109" s="137" t="s">
        <v>42</v>
      </c>
      <c r="P109" s="138">
        <f t="shared" si="11"/>
        <v>0</v>
      </c>
      <c r="Q109" s="138">
        <v>3.32E-3</v>
      </c>
      <c r="R109" s="138">
        <f t="shared" si="12"/>
        <v>6.6400000000000001E-3</v>
      </c>
      <c r="S109" s="138">
        <v>0</v>
      </c>
      <c r="T109" s="139">
        <f t="shared" si="13"/>
        <v>0</v>
      </c>
      <c r="AR109" s="140" t="s">
        <v>317</v>
      </c>
      <c r="AT109" s="140" t="s">
        <v>218</v>
      </c>
      <c r="AU109" s="140" t="s">
        <v>81</v>
      </c>
      <c r="AY109" s="18" t="s">
        <v>216</v>
      </c>
      <c r="BE109" s="141">
        <f t="shared" si="14"/>
        <v>0</v>
      </c>
      <c r="BF109" s="141">
        <f t="shared" si="15"/>
        <v>0</v>
      </c>
      <c r="BG109" s="141">
        <f t="shared" si="16"/>
        <v>0</v>
      </c>
      <c r="BH109" s="141">
        <f t="shared" si="17"/>
        <v>0</v>
      </c>
      <c r="BI109" s="141">
        <f t="shared" si="18"/>
        <v>0</v>
      </c>
      <c r="BJ109" s="18" t="s">
        <v>79</v>
      </c>
      <c r="BK109" s="141">
        <f t="shared" si="19"/>
        <v>0</v>
      </c>
      <c r="BL109" s="18" t="s">
        <v>317</v>
      </c>
      <c r="BM109" s="140" t="s">
        <v>2606</v>
      </c>
    </row>
    <row r="110" spans="2:65" s="1" customFormat="1" ht="24.2" customHeight="1">
      <c r="B110" s="33"/>
      <c r="C110" s="129" t="s">
        <v>340</v>
      </c>
      <c r="D110" s="129" t="s">
        <v>218</v>
      </c>
      <c r="E110" s="130" t="s">
        <v>2607</v>
      </c>
      <c r="F110" s="131" t="s">
        <v>2608</v>
      </c>
      <c r="G110" s="132" t="s">
        <v>357</v>
      </c>
      <c r="H110" s="133">
        <v>2</v>
      </c>
      <c r="I110" s="134"/>
      <c r="J110" s="135">
        <f t="shared" si="10"/>
        <v>0</v>
      </c>
      <c r="K110" s="131" t="s">
        <v>19</v>
      </c>
      <c r="L110" s="33"/>
      <c r="M110" s="136" t="s">
        <v>19</v>
      </c>
      <c r="N110" s="137" t="s">
        <v>42</v>
      </c>
      <c r="P110" s="138">
        <f t="shared" si="11"/>
        <v>0</v>
      </c>
      <c r="Q110" s="138">
        <v>3.32E-3</v>
      </c>
      <c r="R110" s="138">
        <f t="shared" si="12"/>
        <v>6.6400000000000001E-3</v>
      </c>
      <c r="S110" s="138">
        <v>0</v>
      </c>
      <c r="T110" s="139">
        <f t="shared" si="13"/>
        <v>0</v>
      </c>
      <c r="AR110" s="140" t="s">
        <v>317</v>
      </c>
      <c r="AT110" s="140" t="s">
        <v>218</v>
      </c>
      <c r="AU110" s="140" t="s">
        <v>81</v>
      </c>
      <c r="AY110" s="18" t="s">
        <v>216</v>
      </c>
      <c r="BE110" s="141">
        <f t="shared" si="14"/>
        <v>0</v>
      </c>
      <c r="BF110" s="141">
        <f t="shared" si="15"/>
        <v>0</v>
      </c>
      <c r="BG110" s="141">
        <f t="shared" si="16"/>
        <v>0</v>
      </c>
      <c r="BH110" s="141">
        <f t="shared" si="17"/>
        <v>0</v>
      </c>
      <c r="BI110" s="141">
        <f t="shared" si="18"/>
        <v>0</v>
      </c>
      <c r="BJ110" s="18" t="s">
        <v>79</v>
      </c>
      <c r="BK110" s="141">
        <f t="shared" si="19"/>
        <v>0</v>
      </c>
      <c r="BL110" s="18" t="s">
        <v>317</v>
      </c>
      <c r="BM110" s="140" t="s">
        <v>2609</v>
      </c>
    </row>
    <row r="111" spans="2:65" s="11" customFormat="1" ht="22.9" customHeight="1">
      <c r="B111" s="117"/>
      <c r="D111" s="118" t="s">
        <v>70</v>
      </c>
      <c r="E111" s="127" t="s">
        <v>2610</v>
      </c>
      <c r="F111" s="127" t="s">
        <v>2611</v>
      </c>
      <c r="I111" s="120"/>
      <c r="J111" s="128">
        <f>BK111</f>
        <v>0</v>
      </c>
      <c r="L111" s="117"/>
      <c r="M111" s="122"/>
      <c r="P111" s="123">
        <f>SUM(P112:P122)</f>
        <v>0</v>
      </c>
      <c r="R111" s="123">
        <f>SUM(R112:R122)</f>
        <v>0.24889999999999995</v>
      </c>
      <c r="T111" s="124">
        <f>SUM(T112:T122)</f>
        <v>0</v>
      </c>
      <c r="AR111" s="118" t="s">
        <v>81</v>
      </c>
      <c r="AT111" s="125" t="s">
        <v>70</v>
      </c>
      <c r="AU111" s="125" t="s">
        <v>79</v>
      </c>
      <c r="AY111" s="118" t="s">
        <v>216</v>
      </c>
      <c r="BK111" s="126">
        <f>SUM(BK112:BK122)</f>
        <v>0</v>
      </c>
    </row>
    <row r="112" spans="2:65" s="1" customFormat="1" ht="16.5" customHeight="1">
      <c r="B112" s="33"/>
      <c r="C112" s="129" t="s">
        <v>7</v>
      </c>
      <c r="D112" s="129" t="s">
        <v>218</v>
      </c>
      <c r="E112" s="130" t="s">
        <v>2612</v>
      </c>
      <c r="F112" s="131" t="s">
        <v>2613</v>
      </c>
      <c r="G112" s="132" t="s">
        <v>357</v>
      </c>
      <c r="H112" s="133">
        <v>30</v>
      </c>
      <c r="I112" s="134"/>
      <c r="J112" s="135">
        <f t="shared" ref="J112:J122" si="20">ROUND(I112*H112,2)</f>
        <v>0</v>
      </c>
      <c r="K112" s="131" t="s">
        <v>19</v>
      </c>
      <c r="L112" s="33"/>
      <c r="M112" s="136" t="s">
        <v>19</v>
      </c>
      <c r="N112" s="137" t="s">
        <v>42</v>
      </c>
      <c r="P112" s="138">
        <f t="shared" ref="P112:P122" si="21">O112*H112</f>
        <v>0</v>
      </c>
      <c r="Q112" s="138">
        <v>1.1299999999999999E-3</v>
      </c>
      <c r="R112" s="138">
        <f t="shared" ref="R112:R122" si="22">Q112*H112</f>
        <v>3.39E-2</v>
      </c>
      <c r="S112" s="138">
        <v>0</v>
      </c>
      <c r="T112" s="139">
        <f t="shared" ref="T112:T122" si="23">S112*H112</f>
        <v>0</v>
      </c>
      <c r="AR112" s="140" t="s">
        <v>317</v>
      </c>
      <c r="AT112" s="140" t="s">
        <v>218</v>
      </c>
      <c r="AU112" s="140" t="s">
        <v>81</v>
      </c>
      <c r="AY112" s="18" t="s">
        <v>216</v>
      </c>
      <c r="BE112" s="141">
        <f t="shared" ref="BE112:BE122" si="24">IF(N112="základní",J112,0)</f>
        <v>0</v>
      </c>
      <c r="BF112" s="141">
        <f t="shared" ref="BF112:BF122" si="25">IF(N112="snížená",J112,0)</f>
        <v>0</v>
      </c>
      <c r="BG112" s="141">
        <f t="shared" ref="BG112:BG122" si="26">IF(N112="zákl. přenesená",J112,0)</f>
        <v>0</v>
      </c>
      <c r="BH112" s="141">
        <f t="shared" ref="BH112:BH122" si="27">IF(N112="sníž. přenesená",J112,0)</f>
        <v>0</v>
      </c>
      <c r="BI112" s="141">
        <f t="shared" ref="BI112:BI122" si="28">IF(N112="nulová",J112,0)</f>
        <v>0</v>
      </c>
      <c r="BJ112" s="18" t="s">
        <v>79</v>
      </c>
      <c r="BK112" s="141">
        <f t="shared" ref="BK112:BK122" si="29">ROUND(I112*H112,2)</f>
        <v>0</v>
      </c>
      <c r="BL112" s="18" t="s">
        <v>317</v>
      </c>
      <c r="BM112" s="140" t="s">
        <v>2614</v>
      </c>
    </row>
    <row r="113" spans="2:65" s="1" customFormat="1" ht="24.2" customHeight="1">
      <c r="B113" s="33"/>
      <c r="C113" s="129" t="s">
        <v>350</v>
      </c>
      <c r="D113" s="129" t="s">
        <v>218</v>
      </c>
      <c r="E113" s="130" t="s">
        <v>2615</v>
      </c>
      <c r="F113" s="131" t="s">
        <v>2616</v>
      </c>
      <c r="G113" s="132" t="s">
        <v>357</v>
      </c>
      <c r="H113" s="133">
        <v>1</v>
      </c>
      <c r="I113" s="134"/>
      <c r="J113" s="135">
        <f t="shared" si="20"/>
        <v>0</v>
      </c>
      <c r="K113" s="131" t="s">
        <v>19</v>
      </c>
      <c r="L113" s="33"/>
      <c r="M113" s="136" t="s">
        <v>19</v>
      </c>
      <c r="N113" s="137" t="s">
        <v>42</v>
      </c>
      <c r="P113" s="138">
        <f t="shared" si="21"/>
        <v>0</v>
      </c>
      <c r="Q113" s="138">
        <v>0.10281</v>
      </c>
      <c r="R113" s="138">
        <f t="shared" si="22"/>
        <v>0.10281</v>
      </c>
      <c r="S113" s="138">
        <v>0</v>
      </c>
      <c r="T113" s="139">
        <f t="shared" si="23"/>
        <v>0</v>
      </c>
      <c r="AR113" s="140" t="s">
        <v>317</v>
      </c>
      <c r="AT113" s="140" t="s">
        <v>218</v>
      </c>
      <c r="AU113" s="140" t="s">
        <v>81</v>
      </c>
      <c r="AY113" s="18" t="s">
        <v>216</v>
      </c>
      <c r="BE113" s="141">
        <f t="shared" si="24"/>
        <v>0</v>
      </c>
      <c r="BF113" s="141">
        <f t="shared" si="25"/>
        <v>0</v>
      </c>
      <c r="BG113" s="141">
        <f t="shared" si="26"/>
        <v>0</v>
      </c>
      <c r="BH113" s="141">
        <f t="shared" si="27"/>
        <v>0</v>
      </c>
      <c r="BI113" s="141">
        <f t="shared" si="28"/>
        <v>0</v>
      </c>
      <c r="BJ113" s="18" t="s">
        <v>79</v>
      </c>
      <c r="BK113" s="141">
        <f t="shared" si="29"/>
        <v>0</v>
      </c>
      <c r="BL113" s="18" t="s">
        <v>317</v>
      </c>
      <c r="BM113" s="140" t="s">
        <v>2617</v>
      </c>
    </row>
    <row r="114" spans="2:65" s="1" customFormat="1" ht="33" customHeight="1">
      <c r="B114" s="33"/>
      <c r="C114" s="129" t="s">
        <v>354</v>
      </c>
      <c r="D114" s="129" t="s">
        <v>218</v>
      </c>
      <c r="E114" s="130" t="s">
        <v>2618</v>
      </c>
      <c r="F114" s="131" t="s">
        <v>2619</v>
      </c>
      <c r="G114" s="132" t="s">
        <v>357</v>
      </c>
      <c r="H114" s="133">
        <v>3</v>
      </c>
      <c r="I114" s="134"/>
      <c r="J114" s="135">
        <f t="shared" si="20"/>
        <v>0</v>
      </c>
      <c r="K114" s="131" t="s">
        <v>19</v>
      </c>
      <c r="L114" s="33"/>
      <c r="M114" s="136" t="s">
        <v>19</v>
      </c>
      <c r="N114" s="137" t="s">
        <v>42</v>
      </c>
      <c r="P114" s="138">
        <f t="shared" si="21"/>
        <v>0</v>
      </c>
      <c r="Q114" s="138">
        <v>3.29E-3</v>
      </c>
      <c r="R114" s="138">
        <f t="shared" si="22"/>
        <v>9.8700000000000003E-3</v>
      </c>
      <c r="S114" s="138">
        <v>0</v>
      </c>
      <c r="T114" s="139">
        <f t="shared" si="23"/>
        <v>0</v>
      </c>
      <c r="AR114" s="140" t="s">
        <v>317</v>
      </c>
      <c r="AT114" s="140" t="s">
        <v>218</v>
      </c>
      <c r="AU114" s="140" t="s">
        <v>81</v>
      </c>
      <c r="AY114" s="18" t="s">
        <v>216</v>
      </c>
      <c r="BE114" s="141">
        <f t="shared" si="24"/>
        <v>0</v>
      </c>
      <c r="BF114" s="141">
        <f t="shared" si="25"/>
        <v>0</v>
      </c>
      <c r="BG114" s="141">
        <f t="shared" si="26"/>
        <v>0</v>
      </c>
      <c r="BH114" s="141">
        <f t="shared" si="27"/>
        <v>0</v>
      </c>
      <c r="BI114" s="141">
        <f t="shared" si="28"/>
        <v>0</v>
      </c>
      <c r="BJ114" s="18" t="s">
        <v>79</v>
      </c>
      <c r="BK114" s="141">
        <f t="shared" si="29"/>
        <v>0</v>
      </c>
      <c r="BL114" s="18" t="s">
        <v>317</v>
      </c>
      <c r="BM114" s="140" t="s">
        <v>2620</v>
      </c>
    </row>
    <row r="115" spans="2:65" s="1" customFormat="1" ht="33" customHeight="1">
      <c r="B115" s="33"/>
      <c r="C115" s="129" t="s">
        <v>360</v>
      </c>
      <c r="D115" s="129" t="s">
        <v>218</v>
      </c>
      <c r="E115" s="130" t="s">
        <v>2621</v>
      </c>
      <c r="F115" s="131" t="s">
        <v>2622</v>
      </c>
      <c r="G115" s="132" t="s">
        <v>357</v>
      </c>
      <c r="H115" s="133">
        <v>1</v>
      </c>
      <c r="I115" s="134"/>
      <c r="J115" s="135">
        <f t="shared" si="20"/>
        <v>0</v>
      </c>
      <c r="K115" s="131" t="s">
        <v>19</v>
      </c>
      <c r="L115" s="33"/>
      <c r="M115" s="136" t="s">
        <v>19</v>
      </c>
      <c r="N115" s="137" t="s">
        <v>42</v>
      </c>
      <c r="P115" s="138">
        <f t="shared" si="21"/>
        <v>0</v>
      </c>
      <c r="Q115" s="138">
        <v>3.29E-3</v>
      </c>
      <c r="R115" s="138">
        <f t="shared" si="22"/>
        <v>3.29E-3</v>
      </c>
      <c r="S115" s="138">
        <v>0</v>
      </c>
      <c r="T115" s="139">
        <f t="shared" si="23"/>
        <v>0</v>
      </c>
      <c r="AR115" s="140" t="s">
        <v>317</v>
      </c>
      <c r="AT115" s="140" t="s">
        <v>218</v>
      </c>
      <c r="AU115" s="140" t="s">
        <v>81</v>
      </c>
      <c r="AY115" s="18" t="s">
        <v>216</v>
      </c>
      <c r="BE115" s="141">
        <f t="shared" si="24"/>
        <v>0</v>
      </c>
      <c r="BF115" s="141">
        <f t="shared" si="25"/>
        <v>0</v>
      </c>
      <c r="BG115" s="141">
        <f t="shared" si="26"/>
        <v>0</v>
      </c>
      <c r="BH115" s="141">
        <f t="shared" si="27"/>
        <v>0</v>
      </c>
      <c r="BI115" s="141">
        <f t="shared" si="28"/>
        <v>0</v>
      </c>
      <c r="BJ115" s="18" t="s">
        <v>79</v>
      </c>
      <c r="BK115" s="141">
        <f t="shared" si="29"/>
        <v>0</v>
      </c>
      <c r="BL115" s="18" t="s">
        <v>317</v>
      </c>
      <c r="BM115" s="140" t="s">
        <v>2623</v>
      </c>
    </row>
    <row r="116" spans="2:65" s="1" customFormat="1" ht="33" customHeight="1">
      <c r="B116" s="33"/>
      <c r="C116" s="129" t="s">
        <v>365</v>
      </c>
      <c r="D116" s="129" t="s">
        <v>218</v>
      </c>
      <c r="E116" s="130" t="s">
        <v>2624</v>
      </c>
      <c r="F116" s="131" t="s">
        <v>2625</v>
      </c>
      <c r="G116" s="132" t="s">
        <v>357</v>
      </c>
      <c r="H116" s="133">
        <v>1</v>
      </c>
      <c r="I116" s="134"/>
      <c r="J116" s="135">
        <f t="shared" si="20"/>
        <v>0</v>
      </c>
      <c r="K116" s="131" t="s">
        <v>19</v>
      </c>
      <c r="L116" s="33"/>
      <c r="M116" s="136" t="s">
        <v>19</v>
      </c>
      <c r="N116" s="137" t="s">
        <v>42</v>
      </c>
      <c r="P116" s="138">
        <f t="shared" si="21"/>
        <v>0</v>
      </c>
      <c r="Q116" s="138">
        <v>6.0899999999999999E-3</v>
      </c>
      <c r="R116" s="138">
        <f t="shared" si="22"/>
        <v>6.0899999999999999E-3</v>
      </c>
      <c r="S116" s="138">
        <v>0</v>
      </c>
      <c r="T116" s="139">
        <f t="shared" si="23"/>
        <v>0</v>
      </c>
      <c r="AR116" s="140" t="s">
        <v>317</v>
      </c>
      <c r="AT116" s="140" t="s">
        <v>218</v>
      </c>
      <c r="AU116" s="140" t="s">
        <v>81</v>
      </c>
      <c r="AY116" s="18" t="s">
        <v>216</v>
      </c>
      <c r="BE116" s="141">
        <f t="shared" si="24"/>
        <v>0</v>
      </c>
      <c r="BF116" s="141">
        <f t="shared" si="25"/>
        <v>0</v>
      </c>
      <c r="BG116" s="141">
        <f t="shared" si="26"/>
        <v>0</v>
      </c>
      <c r="BH116" s="141">
        <f t="shared" si="27"/>
        <v>0</v>
      </c>
      <c r="BI116" s="141">
        <f t="shared" si="28"/>
        <v>0</v>
      </c>
      <c r="BJ116" s="18" t="s">
        <v>79</v>
      </c>
      <c r="BK116" s="141">
        <f t="shared" si="29"/>
        <v>0</v>
      </c>
      <c r="BL116" s="18" t="s">
        <v>317</v>
      </c>
      <c r="BM116" s="140" t="s">
        <v>2626</v>
      </c>
    </row>
    <row r="117" spans="2:65" s="1" customFormat="1" ht="37.9" customHeight="1">
      <c r="B117" s="33"/>
      <c r="C117" s="129" t="s">
        <v>371</v>
      </c>
      <c r="D117" s="129" t="s">
        <v>218</v>
      </c>
      <c r="E117" s="130" t="s">
        <v>2627</v>
      </c>
      <c r="F117" s="131" t="s">
        <v>2628</v>
      </c>
      <c r="G117" s="132" t="s">
        <v>357</v>
      </c>
      <c r="H117" s="133">
        <v>1</v>
      </c>
      <c r="I117" s="134"/>
      <c r="J117" s="135">
        <f t="shared" si="20"/>
        <v>0</v>
      </c>
      <c r="K117" s="131" t="s">
        <v>19</v>
      </c>
      <c r="L117" s="33"/>
      <c r="M117" s="136" t="s">
        <v>19</v>
      </c>
      <c r="N117" s="137" t="s">
        <v>42</v>
      </c>
      <c r="P117" s="138">
        <f t="shared" si="21"/>
        <v>0</v>
      </c>
      <c r="Q117" s="138">
        <v>6.0800000000000003E-3</v>
      </c>
      <c r="R117" s="138">
        <f t="shared" si="22"/>
        <v>6.0800000000000003E-3</v>
      </c>
      <c r="S117" s="138">
        <v>0</v>
      </c>
      <c r="T117" s="139">
        <f t="shared" si="23"/>
        <v>0</v>
      </c>
      <c r="AR117" s="140" t="s">
        <v>317</v>
      </c>
      <c r="AT117" s="140" t="s">
        <v>218</v>
      </c>
      <c r="AU117" s="140" t="s">
        <v>81</v>
      </c>
      <c r="AY117" s="18" t="s">
        <v>216</v>
      </c>
      <c r="BE117" s="141">
        <f t="shared" si="24"/>
        <v>0</v>
      </c>
      <c r="BF117" s="141">
        <f t="shared" si="25"/>
        <v>0</v>
      </c>
      <c r="BG117" s="141">
        <f t="shared" si="26"/>
        <v>0</v>
      </c>
      <c r="BH117" s="141">
        <f t="shared" si="27"/>
        <v>0</v>
      </c>
      <c r="BI117" s="141">
        <f t="shared" si="28"/>
        <v>0</v>
      </c>
      <c r="BJ117" s="18" t="s">
        <v>79</v>
      </c>
      <c r="BK117" s="141">
        <f t="shared" si="29"/>
        <v>0</v>
      </c>
      <c r="BL117" s="18" t="s">
        <v>317</v>
      </c>
      <c r="BM117" s="140" t="s">
        <v>2629</v>
      </c>
    </row>
    <row r="118" spans="2:65" s="1" customFormat="1" ht="37.9" customHeight="1">
      <c r="B118" s="33"/>
      <c r="C118" s="129" t="s">
        <v>377</v>
      </c>
      <c r="D118" s="129" t="s">
        <v>218</v>
      </c>
      <c r="E118" s="130" t="s">
        <v>2630</v>
      </c>
      <c r="F118" s="131" t="s">
        <v>2631</v>
      </c>
      <c r="G118" s="132" t="s">
        <v>357</v>
      </c>
      <c r="H118" s="133">
        <v>1</v>
      </c>
      <c r="I118" s="134"/>
      <c r="J118" s="135">
        <f t="shared" si="20"/>
        <v>0</v>
      </c>
      <c r="K118" s="131" t="s">
        <v>19</v>
      </c>
      <c r="L118" s="33"/>
      <c r="M118" s="136" t="s">
        <v>19</v>
      </c>
      <c r="N118" s="137" t="s">
        <v>42</v>
      </c>
      <c r="P118" s="138">
        <f t="shared" si="21"/>
        <v>0</v>
      </c>
      <c r="Q118" s="138">
        <v>7.739E-2</v>
      </c>
      <c r="R118" s="138">
        <f t="shared" si="22"/>
        <v>7.739E-2</v>
      </c>
      <c r="S118" s="138">
        <v>0</v>
      </c>
      <c r="T118" s="139">
        <f t="shared" si="23"/>
        <v>0</v>
      </c>
      <c r="AR118" s="140" t="s">
        <v>317</v>
      </c>
      <c r="AT118" s="140" t="s">
        <v>218</v>
      </c>
      <c r="AU118" s="140" t="s">
        <v>81</v>
      </c>
      <c r="AY118" s="18" t="s">
        <v>216</v>
      </c>
      <c r="BE118" s="141">
        <f t="shared" si="24"/>
        <v>0</v>
      </c>
      <c r="BF118" s="141">
        <f t="shared" si="25"/>
        <v>0</v>
      </c>
      <c r="BG118" s="141">
        <f t="shared" si="26"/>
        <v>0</v>
      </c>
      <c r="BH118" s="141">
        <f t="shared" si="27"/>
        <v>0</v>
      </c>
      <c r="BI118" s="141">
        <f t="shared" si="28"/>
        <v>0</v>
      </c>
      <c r="BJ118" s="18" t="s">
        <v>79</v>
      </c>
      <c r="BK118" s="141">
        <f t="shared" si="29"/>
        <v>0</v>
      </c>
      <c r="BL118" s="18" t="s">
        <v>317</v>
      </c>
      <c r="BM118" s="140" t="s">
        <v>2632</v>
      </c>
    </row>
    <row r="119" spans="2:65" s="1" customFormat="1" ht="24.2" customHeight="1">
      <c r="B119" s="33"/>
      <c r="C119" s="129" t="s">
        <v>384</v>
      </c>
      <c r="D119" s="129" t="s">
        <v>218</v>
      </c>
      <c r="E119" s="130" t="s">
        <v>2633</v>
      </c>
      <c r="F119" s="131" t="s">
        <v>2634</v>
      </c>
      <c r="G119" s="132" t="s">
        <v>357</v>
      </c>
      <c r="H119" s="133">
        <v>1</v>
      </c>
      <c r="I119" s="134"/>
      <c r="J119" s="135">
        <f t="shared" si="20"/>
        <v>0</v>
      </c>
      <c r="K119" s="131" t="s">
        <v>19</v>
      </c>
      <c r="L119" s="33"/>
      <c r="M119" s="136" t="s">
        <v>19</v>
      </c>
      <c r="N119" s="137" t="s">
        <v>42</v>
      </c>
      <c r="P119" s="138">
        <f t="shared" si="21"/>
        <v>0</v>
      </c>
      <c r="Q119" s="138">
        <v>5.7499999999999999E-3</v>
      </c>
      <c r="R119" s="138">
        <f t="shared" si="22"/>
        <v>5.7499999999999999E-3</v>
      </c>
      <c r="S119" s="138">
        <v>0</v>
      </c>
      <c r="T119" s="139">
        <f t="shared" si="23"/>
        <v>0</v>
      </c>
      <c r="AR119" s="140" t="s">
        <v>317</v>
      </c>
      <c r="AT119" s="140" t="s">
        <v>218</v>
      </c>
      <c r="AU119" s="140" t="s">
        <v>81</v>
      </c>
      <c r="AY119" s="18" t="s">
        <v>216</v>
      </c>
      <c r="BE119" s="141">
        <f t="shared" si="24"/>
        <v>0</v>
      </c>
      <c r="BF119" s="141">
        <f t="shared" si="25"/>
        <v>0</v>
      </c>
      <c r="BG119" s="141">
        <f t="shared" si="26"/>
        <v>0</v>
      </c>
      <c r="BH119" s="141">
        <f t="shared" si="27"/>
        <v>0</v>
      </c>
      <c r="BI119" s="141">
        <f t="shared" si="28"/>
        <v>0</v>
      </c>
      <c r="BJ119" s="18" t="s">
        <v>79</v>
      </c>
      <c r="BK119" s="141">
        <f t="shared" si="29"/>
        <v>0</v>
      </c>
      <c r="BL119" s="18" t="s">
        <v>317</v>
      </c>
      <c r="BM119" s="140" t="s">
        <v>2635</v>
      </c>
    </row>
    <row r="120" spans="2:65" s="1" customFormat="1" ht="24.2" customHeight="1">
      <c r="B120" s="33"/>
      <c r="C120" s="129" t="s">
        <v>391</v>
      </c>
      <c r="D120" s="129" t="s">
        <v>218</v>
      </c>
      <c r="E120" s="130" t="s">
        <v>2636</v>
      </c>
      <c r="F120" s="131" t="s">
        <v>2637</v>
      </c>
      <c r="G120" s="132" t="s">
        <v>357</v>
      </c>
      <c r="H120" s="133">
        <v>1</v>
      </c>
      <c r="I120" s="134"/>
      <c r="J120" s="135">
        <f t="shared" si="20"/>
        <v>0</v>
      </c>
      <c r="K120" s="131" t="s">
        <v>19</v>
      </c>
      <c r="L120" s="33"/>
      <c r="M120" s="136" t="s">
        <v>19</v>
      </c>
      <c r="N120" s="137" t="s">
        <v>42</v>
      </c>
      <c r="P120" s="138">
        <f t="shared" si="21"/>
        <v>0</v>
      </c>
      <c r="Q120" s="138">
        <v>1.24E-3</v>
      </c>
      <c r="R120" s="138">
        <f t="shared" si="22"/>
        <v>1.24E-3</v>
      </c>
      <c r="S120" s="138">
        <v>0</v>
      </c>
      <c r="T120" s="139">
        <f t="shared" si="23"/>
        <v>0</v>
      </c>
      <c r="AR120" s="140" t="s">
        <v>317</v>
      </c>
      <c r="AT120" s="140" t="s">
        <v>218</v>
      </c>
      <c r="AU120" s="140" t="s">
        <v>81</v>
      </c>
      <c r="AY120" s="18" t="s">
        <v>216</v>
      </c>
      <c r="BE120" s="141">
        <f t="shared" si="24"/>
        <v>0</v>
      </c>
      <c r="BF120" s="141">
        <f t="shared" si="25"/>
        <v>0</v>
      </c>
      <c r="BG120" s="141">
        <f t="shared" si="26"/>
        <v>0</v>
      </c>
      <c r="BH120" s="141">
        <f t="shared" si="27"/>
        <v>0</v>
      </c>
      <c r="BI120" s="141">
        <f t="shared" si="28"/>
        <v>0</v>
      </c>
      <c r="BJ120" s="18" t="s">
        <v>79</v>
      </c>
      <c r="BK120" s="141">
        <f t="shared" si="29"/>
        <v>0</v>
      </c>
      <c r="BL120" s="18" t="s">
        <v>317</v>
      </c>
      <c r="BM120" s="140" t="s">
        <v>2638</v>
      </c>
    </row>
    <row r="121" spans="2:65" s="1" customFormat="1" ht="37.9" customHeight="1">
      <c r="B121" s="33"/>
      <c r="C121" s="129" t="s">
        <v>396</v>
      </c>
      <c r="D121" s="129" t="s">
        <v>218</v>
      </c>
      <c r="E121" s="130" t="s">
        <v>2639</v>
      </c>
      <c r="F121" s="131" t="s">
        <v>2640</v>
      </c>
      <c r="G121" s="132" t="s">
        <v>357</v>
      </c>
      <c r="H121" s="133">
        <v>1</v>
      </c>
      <c r="I121" s="134"/>
      <c r="J121" s="135">
        <f t="shared" si="20"/>
        <v>0</v>
      </c>
      <c r="K121" s="131" t="s">
        <v>19</v>
      </c>
      <c r="L121" s="33"/>
      <c r="M121" s="136" t="s">
        <v>19</v>
      </c>
      <c r="N121" s="137" t="s">
        <v>42</v>
      </c>
      <c r="P121" s="138">
        <f t="shared" si="21"/>
        <v>0</v>
      </c>
      <c r="Q121" s="138">
        <v>1.24E-3</v>
      </c>
      <c r="R121" s="138">
        <f t="shared" si="22"/>
        <v>1.24E-3</v>
      </c>
      <c r="S121" s="138">
        <v>0</v>
      </c>
      <c r="T121" s="139">
        <f t="shared" si="23"/>
        <v>0</v>
      </c>
      <c r="AR121" s="140" t="s">
        <v>317</v>
      </c>
      <c r="AT121" s="140" t="s">
        <v>218</v>
      </c>
      <c r="AU121" s="140" t="s">
        <v>81</v>
      </c>
      <c r="AY121" s="18" t="s">
        <v>216</v>
      </c>
      <c r="BE121" s="141">
        <f t="shared" si="24"/>
        <v>0</v>
      </c>
      <c r="BF121" s="141">
        <f t="shared" si="25"/>
        <v>0</v>
      </c>
      <c r="BG121" s="141">
        <f t="shared" si="26"/>
        <v>0</v>
      </c>
      <c r="BH121" s="141">
        <f t="shared" si="27"/>
        <v>0</v>
      </c>
      <c r="BI121" s="141">
        <f t="shared" si="28"/>
        <v>0</v>
      </c>
      <c r="BJ121" s="18" t="s">
        <v>79</v>
      </c>
      <c r="BK121" s="141">
        <f t="shared" si="29"/>
        <v>0</v>
      </c>
      <c r="BL121" s="18" t="s">
        <v>317</v>
      </c>
      <c r="BM121" s="140" t="s">
        <v>2641</v>
      </c>
    </row>
    <row r="122" spans="2:65" s="1" customFormat="1" ht="16.5" customHeight="1">
      <c r="B122" s="33"/>
      <c r="C122" s="129" t="s">
        <v>402</v>
      </c>
      <c r="D122" s="129" t="s">
        <v>218</v>
      </c>
      <c r="E122" s="130" t="s">
        <v>2642</v>
      </c>
      <c r="F122" s="131" t="s">
        <v>2643</v>
      </c>
      <c r="G122" s="132" t="s">
        <v>357</v>
      </c>
      <c r="H122" s="133">
        <v>1</v>
      </c>
      <c r="I122" s="134"/>
      <c r="J122" s="135">
        <f t="shared" si="20"/>
        <v>0</v>
      </c>
      <c r="K122" s="131" t="s">
        <v>19</v>
      </c>
      <c r="L122" s="33"/>
      <c r="M122" s="136" t="s">
        <v>19</v>
      </c>
      <c r="N122" s="137" t="s">
        <v>42</v>
      </c>
      <c r="P122" s="138">
        <f t="shared" si="21"/>
        <v>0</v>
      </c>
      <c r="Q122" s="138">
        <v>1.24E-3</v>
      </c>
      <c r="R122" s="138">
        <f t="shared" si="22"/>
        <v>1.24E-3</v>
      </c>
      <c r="S122" s="138">
        <v>0</v>
      </c>
      <c r="T122" s="139">
        <f t="shared" si="23"/>
        <v>0</v>
      </c>
      <c r="AR122" s="140" t="s">
        <v>317</v>
      </c>
      <c r="AT122" s="140" t="s">
        <v>218</v>
      </c>
      <c r="AU122" s="140" t="s">
        <v>81</v>
      </c>
      <c r="AY122" s="18" t="s">
        <v>216</v>
      </c>
      <c r="BE122" s="141">
        <f t="shared" si="24"/>
        <v>0</v>
      </c>
      <c r="BF122" s="141">
        <f t="shared" si="25"/>
        <v>0</v>
      </c>
      <c r="BG122" s="141">
        <f t="shared" si="26"/>
        <v>0</v>
      </c>
      <c r="BH122" s="141">
        <f t="shared" si="27"/>
        <v>0</v>
      </c>
      <c r="BI122" s="141">
        <f t="shared" si="28"/>
        <v>0</v>
      </c>
      <c r="BJ122" s="18" t="s">
        <v>79</v>
      </c>
      <c r="BK122" s="141">
        <f t="shared" si="29"/>
        <v>0</v>
      </c>
      <c r="BL122" s="18" t="s">
        <v>317</v>
      </c>
      <c r="BM122" s="140" t="s">
        <v>2644</v>
      </c>
    </row>
    <row r="123" spans="2:65" s="11" customFormat="1" ht="22.9" customHeight="1">
      <c r="B123" s="117"/>
      <c r="D123" s="118" t="s">
        <v>70</v>
      </c>
      <c r="E123" s="127" t="s">
        <v>2645</v>
      </c>
      <c r="F123" s="127" t="s">
        <v>2646</v>
      </c>
      <c r="I123" s="120"/>
      <c r="J123" s="128">
        <f>BK123</f>
        <v>0</v>
      </c>
      <c r="L123" s="117"/>
      <c r="M123" s="122"/>
      <c r="P123" s="123">
        <f>SUM(P124:P136)</f>
        <v>0</v>
      </c>
      <c r="R123" s="123">
        <f>SUM(R124:R136)</f>
        <v>0.61466999999999994</v>
      </c>
      <c r="T123" s="124">
        <f>SUM(T124:T136)</f>
        <v>0</v>
      </c>
      <c r="AR123" s="118" t="s">
        <v>81</v>
      </c>
      <c r="AT123" s="125" t="s">
        <v>70</v>
      </c>
      <c r="AU123" s="125" t="s">
        <v>79</v>
      </c>
      <c r="AY123" s="118" t="s">
        <v>216</v>
      </c>
      <c r="BK123" s="126">
        <f>SUM(BK124:BK136)</f>
        <v>0</v>
      </c>
    </row>
    <row r="124" spans="2:65" s="1" customFormat="1" ht="24.2" customHeight="1">
      <c r="B124" s="33"/>
      <c r="C124" s="129" t="s">
        <v>409</v>
      </c>
      <c r="D124" s="129" t="s">
        <v>218</v>
      </c>
      <c r="E124" s="130" t="s">
        <v>2647</v>
      </c>
      <c r="F124" s="131" t="s">
        <v>2648</v>
      </c>
      <c r="G124" s="132" t="s">
        <v>368</v>
      </c>
      <c r="H124" s="133">
        <v>120</v>
      </c>
      <c r="I124" s="134"/>
      <c r="J124" s="135">
        <f t="shared" ref="J124:J131" si="30">ROUND(I124*H124,2)</f>
        <v>0</v>
      </c>
      <c r="K124" s="131" t="s">
        <v>19</v>
      </c>
      <c r="L124" s="33"/>
      <c r="M124" s="136" t="s">
        <v>19</v>
      </c>
      <c r="N124" s="137" t="s">
        <v>42</v>
      </c>
      <c r="P124" s="138">
        <f t="shared" ref="P124:P131" si="31">O124*H124</f>
        <v>0</v>
      </c>
      <c r="Q124" s="138">
        <v>4.6000000000000001E-4</v>
      </c>
      <c r="R124" s="138">
        <f t="shared" ref="R124:R131" si="32">Q124*H124</f>
        <v>5.5199999999999999E-2</v>
      </c>
      <c r="S124" s="138">
        <v>0</v>
      </c>
      <c r="T124" s="139">
        <f t="shared" ref="T124:T131" si="33">S124*H124</f>
        <v>0</v>
      </c>
      <c r="AR124" s="140" t="s">
        <v>317</v>
      </c>
      <c r="AT124" s="140" t="s">
        <v>218</v>
      </c>
      <c r="AU124" s="140" t="s">
        <v>81</v>
      </c>
      <c r="AY124" s="18" t="s">
        <v>216</v>
      </c>
      <c r="BE124" s="141">
        <f t="shared" ref="BE124:BE131" si="34">IF(N124="základní",J124,0)</f>
        <v>0</v>
      </c>
      <c r="BF124" s="141">
        <f t="shared" ref="BF124:BF131" si="35">IF(N124="snížená",J124,0)</f>
        <v>0</v>
      </c>
      <c r="BG124" s="141">
        <f t="shared" ref="BG124:BG131" si="36">IF(N124="zákl. přenesená",J124,0)</f>
        <v>0</v>
      </c>
      <c r="BH124" s="141">
        <f t="shared" ref="BH124:BH131" si="37">IF(N124="sníž. přenesená",J124,0)</f>
        <v>0</v>
      </c>
      <c r="BI124" s="141">
        <f t="shared" ref="BI124:BI131" si="38">IF(N124="nulová",J124,0)</f>
        <v>0</v>
      </c>
      <c r="BJ124" s="18" t="s">
        <v>79</v>
      </c>
      <c r="BK124" s="141">
        <f t="shared" ref="BK124:BK131" si="39">ROUND(I124*H124,2)</f>
        <v>0</v>
      </c>
      <c r="BL124" s="18" t="s">
        <v>317</v>
      </c>
      <c r="BM124" s="140" t="s">
        <v>2649</v>
      </c>
    </row>
    <row r="125" spans="2:65" s="1" customFormat="1" ht="24.2" customHeight="1">
      <c r="B125" s="33"/>
      <c r="C125" s="129" t="s">
        <v>414</v>
      </c>
      <c r="D125" s="129" t="s">
        <v>218</v>
      </c>
      <c r="E125" s="130" t="s">
        <v>2650</v>
      </c>
      <c r="F125" s="131" t="s">
        <v>2651</v>
      </c>
      <c r="G125" s="132" t="s">
        <v>368</v>
      </c>
      <c r="H125" s="133">
        <v>12</v>
      </c>
      <c r="I125" s="134"/>
      <c r="J125" s="135">
        <f t="shared" si="30"/>
        <v>0</v>
      </c>
      <c r="K125" s="131" t="s">
        <v>19</v>
      </c>
      <c r="L125" s="33"/>
      <c r="M125" s="136" t="s">
        <v>19</v>
      </c>
      <c r="N125" s="137" t="s">
        <v>42</v>
      </c>
      <c r="P125" s="138">
        <f t="shared" si="31"/>
        <v>0</v>
      </c>
      <c r="Q125" s="138">
        <v>5.5999999999999995E-4</v>
      </c>
      <c r="R125" s="138">
        <f t="shared" si="32"/>
        <v>6.7199999999999994E-3</v>
      </c>
      <c r="S125" s="138">
        <v>0</v>
      </c>
      <c r="T125" s="139">
        <f t="shared" si="33"/>
        <v>0</v>
      </c>
      <c r="AR125" s="140" t="s">
        <v>317</v>
      </c>
      <c r="AT125" s="140" t="s">
        <v>218</v>
      </c>
      <c r="AU125" s="140" t="s">
        <v>81</v>
      </c>
      <c r="AY125" s="18" t="s">
        <v>216</v>
      </c>
      <c r="BE125" s="141">
        <f t="shared" si="34"/>
        <v>0</v>
      </c>
      <c r="BF125" s="141">
        <f t="shared" si="35"/>
        <v>0</v>
      </c>
      <c r="BG125" s="141">
        <f t="shared" si="36"/>
        <v>0</v>
      </c>
      <c r="BH125" s="141">
        <f t="shared" si="37"/>
        <v>0</v>
      </c>
      <c r="BI125" s="141">
        <f t="shared" si="38"/>
        <v>0</v>
      </c>
      <c r="BJ125" s="18" t="s">
        <v>79</v>
      </c>
      <c r="BK125" s="141">
        <f t="shared" si="39"/>
        <v>0</v>
      </c>
      <c r="BL125" s="18" t="s">
        <v>317</v>
      </c>
      <c r="BM125" s="140" t="s">
        <v>2652</v>
      </c>
    </row>
    <row r="126" spans="2:65" s="1" customFormat="1" ht="24.2" customHeight="1">
      <c r="B126" s="33"/>
      <c r="C126" s="129" t="s">
        <v>422</v>
      </c>
      <c r="D126" s="129" t="s">
        <v>218</v>
      </c>
      <c r="E126" s="130" t="s">
        <v>2653</v>
      </c>
      <c r="F126" s="131" t="s">
        <v>2654</v>
      </c>
      <c r="G126" s="132" t="s">
        <v>368</v>
      </c>
      <c r="H126" s="133">
        <v>90</v>
      </c>
      <c r="I126" s="134"/>
      <c r="J126" s="135">
        <f t="shared" si="30"/>
        <v>0</v>
      </c>
      <c r="K126" s="131" t="s">
        <v>19</v>
      </c>
      <c r="L126" s="33"/>
      <c r="M126" s="136" t="s">
        <v>19</v>
      </c>
      <c r="N126" s="137" t="s">
        <v>42</v>
      </c>
      <c r="P126" s="138">
        <f t="shared" si="31"/>
        <v>0</v>
      </c>
      <c r="Q126" s="138">
        <v>7.1000000000000002E-4</v>
      </c>
      <c r="R126" s="138">
        <f t="shared" si="32"/>
        <v>6.3899999999999998E-2</v>
      </c>
      <c r="S126" s="138">
        <v>0</v>
      </c>
      <c r="T126" s="139">
        <f t="shared" si="33"/>
        <v>0</v>
      </c>
      <c r="AR126" s="140" t="s">
        <v>317</v>
      </c>
      <c r="AT126" s="140" t="s">
        <v>218</v>
      </c>
      <c r="AU126" s="140" t="s">
        <v>81</v>
      </c>
      <c r="AY126" s="18" t="s">
        <v>216</v>
      </c>
      <c r="BE126" s="141">
        <f t="shared" si="34"/>
        <v>0</v>
      </c>
      <c r="BF126" s="141">
        <f t="shared" si="35"/>
        <v>0</v>
      </c>
      <c r="BG126" s="141">
        <f t="shared" si="36"/>
        <v>0</v>
      </c>
      <c r="BH126" s="141">
        <f t="shared" si="37"/>
        <v>0</v>
      </c>
      <c r="BI126" s="141">
        <f t="shared" si="38"/>
        <v>0</v>
      </c>
      <c r="BJ126" s="18" t="s">
        <v>79</v>
      </c>
      <c r="BK126" s="141">
        <f t="shared" si="39"/>
        <v>0</v>
      </c>
      <c r="BL126" s="18" t="s">
        <v>317</v>
      </c>
      <c r="BM126" s="140" t="s">
        <v>2655</v>
      </c>
    </row>
    <row r="127" spans="2:65" s="1" customFormat="1" ht="24.2" customHeight="1">
      <c r="B127" s="33"/>
      <c r="C127" s="129" t="s">
        <v>431</v>
      </c>
      <c r="D127" s="129" t="s">
        <v>218</v>
      </c>
      <c r="E127" s="130" t="s">
        <v>2656</v>
      </c>
      <c r="F127" s="131" t="s">
        <v>2657</v>
      </c>
      <c r="G127" s="132" t="s">
        <v>368</v>
      </c>
      <c r="H127" s="133">
        <v>240</v>
      </c>
      <c r="I127" s="134"/>
      <c r="J127" s="135">
        <f t="shared" si="30"/>
        <v>0</v>
      </c>
      <c r="K127" s="131" t="s">
        <v>19</v>
      </c>
      <c r="L127" s="33"/>
      <c r="M127" s="136" t="s">
        <v>19</v>
      </c>
      <c r="N127" s="137" t="s">
        <v>42</v>
      </c>
      <c r="P127" s="138">
        <f t="shared" si="31"/>
        <v>0</v>
      </c>
      <c r="Q127" s="138">
        <v>1.25E-3</v>
      </c>
      <c r="R127" s="138">
        <f t="shared" si="32"/>
        <v>0.3</v>
      </c>
      <c r="S127" s="138">
        <v>0</v>
      </c>
      <c r="T127" s="139">
        <f t="shared" si="33"/>
        <v>0</v>
      </c>
      <c r="AR127" s="140" t="s">
        <v>317</v>
      </c>
      <c r="AT127" s="140" t="s">
        <v>218</v>
      </c>
      <c r="AU127" s="140" t="s">
        <v>81</v>
      </c>
      <c r="AY127" s="18" t="s">
        <v>216</v>
      </c>
      <c r="BE127" s="141">
        <f t="shared" si="34"/>
        <v>0</v>
      </c>
      <c r="BF127" s="141">
        <f t="shared" si="35"/>
        <v>0</v>
      </c>
      <c r="BG127" s="141">
        <f t="shared" si="36"/>
        <v>0</v>
      </c>
      <c r="BH127" s="141">
        <f t="shared" si="37"/>
        <v>0</v>
      </c>
      <c r="BI127" s="141">
        <f t="shared" si="38"/>
        <v>0</v>
      </c>
      <c r="BJ127" s="18" t="s">
        <v>79</v>
      </c>
      <c r="BK127" s="141">
        <f t="shared" si="39"/>
        <v>0</v>
      </c>
      <c r="BL127" s="18" t="s">
        <v>317</v>
      </c>
      <c r="BM127" s="140" t="s">
        <v>2658</v>
      </c>
    </row>
    <row r="128" spans="2:65" s="1" customFormat="1" ht="24.2" customHeight="1">
      <c r="B128" s="33"/>
      <c r="C128" s="129" t="s">
        <v>437</v>
      </c>
      <c r="D128" s="129" t="s">
        <v>218</v>
      </c>
      <c r="E128" s="130" t="s">
        <v>2659</v>
      </c>
      <c r="F128" s="131" t="s">
        <v>2660</v>
      </c>
      <c r="G128" s="132" t="s">
        <v>368</v>
      </c>
      <c r="H128" s="133">
        <v>60</v>
      </c>
      <c r="I128" s="134"/>
      <c r="J128" s="135">
        <f t="shared" si="30"/>
        <v>0</v>
      </c>
      <c r="K128" s="131" t="s">
        <v>19</v>
      </c>
      <c r="L128" s="33"/>
      <c r="M128" s="136" t="s">
        <v>19</v>
      </c>
      <c r="N128" s="137" t="s">
        <v>42</v>
      </c>
      <c r="P128" s="138">
        <f t="shared" si="31"/>
        <v>0</v>
      </c>
      <c r="Q128" s="138">
        <v>1.6199999999999999E-3</v>
      </c>
      <c r="R128" s="138">
        <f t="shared" si="32"/>
        <v>9.7199999999999995E-2</v>
      </c>
      <c r="S128" s="138">
        <v>0</v>
      </c>
      <c r="T128" s="139">
        <f t="shared" si="33"/>
        <v>0</v>
      </c>
      <c r="AR128" s="140" t="s">
        <v>317</v>
      </c>
      <c r="AT128" s="140" t="s">
        <v>218</v>
      </c>
      <c r="AU128" s="140" t="s">
        <v>81</v>
      </c>
      <c r="AY128" s="18" t="s">
        <v>216</v>
      </c>
      <c r="BE128" s="141">
        <f t="shared" si="34"/>
        <v>0</v>
      </c>
      <c r="BF128" s="141">
        <f t="shared" si="35"/>
        <v>0</v>
      </c>
      <c r="BG128" s="141">
        <f t="shared" si="36"/>
        <v>0</v>
      </c>
      <c r="BH128" s="141">
        <f t="shared" si="37"/>
        <v>0</v>
      </c>
      <c r="BI128" s="141">
        <f t="shared" si="38"/>
        <v>0</v>
      </c>
      <c r="BJ128" s="18" t="s">
        <v>79</v>
      </c>
      <c r="BK128" s="141">
        <f t="shared" si="39"/>
        <v>0</v>
      </c>
      <c r="BL128" s="18" t="s">
        <v>317</v>
      </c>
      <c r="BM128" s="140" t="s">
        <v>2661</v>
      </c>
    </row>
    <row r="129" spans="2:65" s="1" customFormat="1" ht="24.2" customHeight="1">
      <c r="B129" s="33"/>
      <c r="C129" s="129" t="s">
        <v>444</v>
      </c>
      <c r="D129" s="129" t="s">
        <v>218</v>
      </c>
      <c r="E129" s="130" t="s">
        <v>2662</v>
      </c>
      <c r="F129" s="131" t="s">
        <v>2663</v>
      </c>
      <c r="G129" s="132" t="s">
        <v>368</v>
      </c>
      <c r="H129" s="133">
        <v>15</v>
      </c>
      <c r="I129" s="134"/>
      <c r="J129" s="135">
        <f t="shared" si="30"/>
        <v>0</v>
      </c>
      <c r="K129" s="131" t="s">
        <v>19</v>
      </c>
      <c r="L129" s="33"/>
      <c r="M129" s="136" t="s">
        <v>19</v>
      </c>
      <c r="N129" s="137" t="s">
        <v>42</v>
      </c>
      <c r="P129" s="138">
        <f t="shared" si="31"/>
        <v>0</v>
      </c>
      <c r="Q129" s="138">
        <v>1.97E-3</v>
      </c>
      <c r="R129" s="138">
        <f t="shared" si="32"/>
        <v>2.955E-2</v>
      </c>
      <c r="S129" s="138">
        <v>0</v>
      </c>
      <c r="T129" s="139">
        <f t="shared" si="33"/>
        <v>0</v>
      </c>
      <c r="AR129" s="140" t="s">
        <v>317</v>
      </c>
      <c r="AT129" s="140" t="s">
        <v>218</v>
      </c>
      <c r="AU129" s="140" t="s">
        <v>81</v>
      </c>
      <c r="AY129" s="18" t="s">
        <v>216</v>
      </c>
      <c r="BE129" s="141">
        <f t="shared" si="34"/>
        <v>0</v>
      </c>
      <c r="BF129" s="141">
        <f t="shared" si="35"/>
        <v>0</v>
      </c>
      <c r="BG129" s="141">
        <f t="shared" si="36"/>
        <v>0</v>
      </c>
      <c r="BH129" s="141">
        <f t="shared" si="37"/>
        <v>0</v>
      </c>
      <c r="BI129" s="141">
        <f t="shared" si="38"/>
        <v>0</v>
      </c>
      <c r="BJ129" s="18" t="s">
        <v>79</v>
      </c>
      <c r="BK129" s="141">
        <f t="shared" si="39"/>
        <v>0</v>
      </c>
      <c r="BL129" s="18" t="s">
        <v>317</v>
      </c>
      <c r="BM129" s="140" t="s">
        <v>2664</v>
      </c>
    </row>
    <row r="130" spans="2:65" s="1" customFormat="1" ht="21.75" customHeight="1">
      <c r="B130" s="33"/>
      <c r="C130" s="129" t="s">
        <v>449</v>
      </c>
      <c r="D130" s="129" t="s">
        <v>218</v>
      </c>
      <c r="E130" s="130" t="s">
        <v>2665</v>
      </c>
      <c r="F130" s="131" t="s">
        <v>2666</v>
      </c>
      <c r="G130" s="132" t="s">
        <v>368</v>
      </c>
      <c r="H130" s="133">
        <v>18</v>
      </c>
      <c r="I130" s="134"/>
      <c r="J130" s="135">
        <f t="shared" si="30"/>
        <v>0</v>
      </c>
      <c r="K130" s="131" t="s">
        <v>19</v>
      </c>
      <c r="L130" s="33"/>
      <c r="M130" s="136" t="s">
        <v>19</v>
      </c>
      <c r="N130" s="137" t="s">
        <v>42</v>
      </c>
      <c r="P130" s="138">
        <f t="shared" si="31"/>
        <v>0</v>
      </c>
      <c r="Q130" s="138">
        <v>3.4499999999999999E-3</v>
      </c>
      <c r="R130" s="138">
        <f t="shared" si="32"/>
        <v>6.2100000000000002E-2</v>
      </c>
      <c r="S130" s="138">
        <v>0</v>
      </c>
      <c r="T130" s="139">
        <f t="shared" si="33"/>
        <v>0</v>
      </c>
      <c r="AR130" s="140" t="s">
        <v>317</v>
      </c>
      <c r="AT130" s="140" t="s">
        <v>218</v>
      </c>
      <c r="AU130" s="140" t="s">
        <v>81</v>
      </c>
      <c r="AY130" s="18" t="s">
        <v>216</v>
      </c>
      <c r="BE130" s="141">
        <f t="shared" si="34"/>
        <v>0</v>
      </c>
      <c r="BF130" s="141">
        <f t="shared" si="35"/>
        <v>0</v>
      </c>
      <c r="BG130" s="141">
        <f t="shared" si="36"/>
        <v>0</v>
      </c>
      <c r="BH130" s="141">
        <f t="shared" si="37"/>
        <v>0</v>
      </c>
      <c r="BI130" s="141">
        <f t="shared" si="38"/>
        <v>0</v>
      </c>
      <c r="BJ130" s="18" t="s">
        <v>79</v>
      </c>
      <c r="BK130" s="141">
        <f t="shared" si="39"/>
        <v>0</v>
      </c>
      <c r="BL130" s="18" t="s">
        <v>317</v>
      </c>
      <c r="BM130" s="140" t="s">
        <v>2667</v>
      </c>
    </row>
    <row r="131" spans="2:65" s="1" customFormat="1" ht="16.5" customHeight="1">
      <c r="B131" s="33"/>
      <c r="C131" s="129" t="s">
        <v>455</v>
      </c>
      <c r="D131" s="129" t="s">
        <v>218</v>
      </c>
      <c r="E131" s="130" t="s">
        <v>2668</v>
      </c>
      <c r="F131" s="131" t="s">
        <v>2669</v>
      </c>
      <c r="G131" s="132" t="s">
        <v>368</v>
      </c>
      <c r="H131" s="133">
        <v>522</v>
      </c>
      <c r="I131" s="134"/>
      <c r="J131" s="135">
        <f t="shared" si="30"/>
        <v>0</v>
      </c>
      <c r="K131" s="131" t="s">
        <v>19</v>
      </c>
      <c r="L131" s="33"/>
      <c r="M131" s="136" t="s">
        <v>19</v>
      </c>
      <c r="N131" s="137" t="s">
        <v>42</v>
      </c>
      <c r="P131" s="138">
        <f t="shared" si="31"/>
        <v>0</v>
      </c>
      <c r="Q131" s="138">
        <v>0</v>
      </c>
      <c r="R131" s="138">
        <f t="shared" si="32"/>
        <v>0</v>
      </c>
      <c r="S131" s="138">
        <v>0</v>
      </c>
      <c r="T131" s="139">
        <f t="shared" si="33"/>
        <v>0</v>
      </c>
      <c r="AR131" s="140" t="s">
        <v>317</v>
      </c>
      <c r="AT131" s="140" t="s">
        <v>218</v>
      </c>
      <c r="AU131" s="140" t="s">
        <v>81</v>
      </c>
      <c r="AY131" s="18" t="s">
        <v>216</v>
      </c>
      <c r="BE131" s="141">
        <f t="shared" si="34"/>
        <v>0</v>
      </c>
      <c r="BF131" s="141">
        <f t="shared" si="35"/>
        <v>0</v>
      </c>
      <c r="BG131" s="141">
        <f t="shared" si="36"/>
        <v>0</v>
      </c>
      <c r="BH131" s="141">
        <f t="shared" si="37"/>
        <v>0</v>
      </c>
      <c r="BI131" s="141">
        <f t="shared" si="38"/>
        <v>0</v>
      </c>
      <c r="BJ131" s="18" t="s">
        <v>79</v>
      </c>
      <c r="BK131" s="141">
        <f t="shared" si="39"/>
        <v>0</v>
      </c>
      <c r="BL131" s="18" t="s">
        <v>317</v>
      </c>
      <c r="BM131" s="140" t="s">
        <v>2670</v>
      </c>
    </row>
    <row r="132" spans="2:65" s="12" customFormat="1" ht="11.25">
      <c r="B132" s="146"/>
      <c r="D132" s="147" t="s">
        <v>227</v>
      </c>
      <c r="E132" s="148" t="s">
        <v>19</v>
      </c>
      <c r="F132" s="149" t="s">
        <v>2671</v>
      </c>
      <c r="H132" s="150">
        <v>522</v>
      </c>
      <c r="I132" s="151"/>
      <c r="L132" s="146"/>
      <c r="M132" s="152"/>
      <c r="T132" s="153"/>
      <c r="AT132" s="148" t="s">
        <v>227</v>
      </c>
      <c r="AU132" s="148" t="s">
        <v>81</v>
      </c>
      <c r="AV132" s="12" t="s">
        <v>81</v>
      </c>
      <c r="AW132" s="12" t="s">
        <v>32</v>
      </c>
      <c r="AX132" s="12" t="s">
        <v>79</v>
      </c>
      <c r="AY132" s="148" t="s">
        <v>216</v>
      </c>
    </row>
    <row r="133" spans="2:65" s="1" customFormat="1" ht="16.5" customHeight="1">
      <c r="B133" s="33"/>
      <c r="C133" s="129" t="s">
        <v>460</v>
      </c>
      <c r="D133" s="129" t="s">
        <v>218</v>
      </c>
      <c r="E133" s="130" t="s">
        <v>2672</v>
      </c>
      <c r="F133" s="131" t="s">
        <v>2673</v>
      </c>
      <c r="G133" s="132" t="s">
        <v>368</v>
      </c>
      <c r="H133" s="133">
        <v>33</v>
      </c>
      <c r="I133" s="134"/>
      <c r="J133" s="135">
        <f>ROUND(I133*H133,2)</f>
        <v>0</v>
      </c>
      <c r="K133" s="131" t="s">
        <v>19</v>
      </c>
      <c r="L133" s="33"/>
      <c r="M133" s="136" t="s">
        <v>19</v>
      </c>
      <c r="N133" s="137" t="s">
        <v>42</v>
      </c>
      <c r="P133" s="138">
        <f>O133*H133</f>
        <v>0</v>
      </c>
      <c r="Q133" s="138">
        <v>0</v>
      </c>
      <c r="R133" s="138">
        <f>Q133*H133</f>
        <v>0</v>
      </c>
      <c r="S133" s="138">
        <v>0</v>
      </c>
      <c r="T133" s="139">
        <f>S133*H133</f>
        <v>0</v>
      </c>
      <c r="AR133" s="140" t="s">
        <v>317</v>
      </c>
      <c r="AT133" s="140" t="s">
        <v>218</v>
      </c>
      <c r="AU133" s="140" t="s">
        <v>81</v>
      </c>
      <c r="AY133" s="18" t="s">
        <v>216</v>
      </c>
      <c r="BE133" s="141">
        <f>IF(N133="základní",J133,0)</f>
        <v>0</v>
      </c>
      <c r="BF133" s="141">
        <f>IF(N133="snížená",J133,0)</f>
        <v>0</v>
      </c>
      <c r="BG133" s="141">
        <f>IF(N133="zákl. přenesená",J133,0)</f>
        <v>0</v>
      </c>
      <c r="BH133" s="141">
        <f>IF(N133="sníž. přenesená",J133,0)</f>
        <v>0</v>
      </c>
      <c r="BI133" s="141">
        <f>IF(N133="nulová",J133,0)</f>
        <v>0</v>
      </c>
      <c r="BJ133" s="18" t="s">
        <v>79</v>
      </c>
      <c r="BK133" s="141">
        <f>ROUND(I133*H133,2)</f>
        <v>0</v>
      </c>
      <c r="BL133" s="18" t="s">
        <v>317</v>
      </c>
      <c r="BM133" s="140" t="s">
        <v>2674</v>
      </c>
    </row>
    <row r="134" spans="2:65" s="12" customFormat="1" ht="11.25">
      <c r="B134" s="146"/>
      <c r="D134" s="147" t="s">
        <v>227</v>
      </c>
      <c r="E134" s="148" t="s">
        <v>19</v>
      </c>
      <c r="F134" s="149" t="s">
        <v>2675</v>
      </c>
      <c r="H134" s="150">
        <v>33</v>
      </c>
      <c r="I134" s="151"/>
      <c r="L134" s="146"/>
      <c r="M134" s="152"/>
      <c r="T134" s="153"/>
      <c r="AT134" s="148" t="s">
        <v>227</v>
      </c>
      <c r="AU134" s="148" t="s">
        <v>81</v>
      </c>
      <c r="AV134" s="12" t="s">
        <v>81</v>
      </c>
      <c r="AW134" s="12" t="s">
        <v>32</v>
      </c>
      <c r="AX134" s="12" t="s">
        <v>79</v>
      </c>
      <c r="AY134" s="148" t="s">
        <v>216</v>
      </c>
    </row>
    <row r="135" spans="2:65" s="1" customFormat="1" ht="16.5" customHeight="1">
      <c r="B135" s="33"/>
      <c r="C135" s="129" t="s">
        <v>466</v>
      </c>
      <c r="D135" s="129" t="s">
        <v>218</v>
      </c>
      <c r="E135" s="130" t="s">
        <v>2676</v>
      </c>
      <c r="F135" s="131" t="s">
        <v>2677</v>
      </c>
      <c r="G135" s="132" t="s">
        <v>2678</v>
      </c>
      <c r="H135" s="133">
        <v>24</v>
      </c>
      <c r="I135" s="134"/>
      <c r="J135" s="135">
        <f>ROUND(I135*H135,2)</f>
        <v>0</v>
      </c>
      <c r="K135" s="131" t="s">
        <v>19</v>
      </c>
      <c r="L135" s="33"/>
      <c r="M135" s="136" t="s">
        <v>19</v>
      </c>
      <c r="N135" s="137" t="s">
        <v>42</v>
      </c>
      <c r="P135" s="138">
        <f>O135*H135</f>
        <v>0</v>
      </c>
      <c r="Q135" s="138">
        <v>0</v>
      </c>
      <c r="R135" s="138">
        <f>Q135*H135</f>
        <v>0</v>
      </c>
      <c r="S135" s="138">
        <v>0</v>
      </c>
      <c r="T135" s="139">
        <f>S135*H135</f>
        <v>0</v>
      </c>
      <c r="AR135" s="140" t="s">
        <v>317</v>
      </c>
      <c r="AT135" s="140" t="s">
        <v>218</v>
      </c>
      <c r="AU135" s="140" t="s">
        <v>81</v>
      </c>
      <c r="AY135" s="18" t="s">
        <v>216</v>
      </c>
      <c r="BE135" s="141">
        <f>IF(N135="základní",J135,0)</f>
        <v>0</v>
      </c>
      <c r="BF135" s="141">
        <f>IF(N135="snížená",J135,0)</f>
        <v>0</v>
      </c>
      <c r="BG135" s="141">
        <f>IF(N135="zákl. přenesená",J135,0)</f>
        <v>0</v>
      </c>
      <c r="BH135" s="141">
        <f>IF(N135="sníž. přenesená",J135,0)</f>
        <v>0</v>
      </c>
      <c r="BI135" s="141">
        <f>IF(N135="nulová",J135,0)</f>
        <v>0</v>
      </c>
      <c r="BJ135" s="18" t="s">
        <v>79</v>
      </c>
      <c r="BK135" s="141">
        <f>ROUND(I135*H135,2)</f>
        <v>0</v>
      </c>
      <c r="BL135" s="18" t="s">
        <v>317</v>
      </c>
      <c r="BM135" s="140" t="s">
        <v>2679</v>
      </c>
    </row>
    <row r="136" spans="2:65" s="1" customFormat="1" ht="16.5" customHeight="1">
      <c r="B136" s="33"/>
      <c r="C136" s="129" t="s">
        <v>471</v>
      </c>
      <c r="D136" s="129" t="s">
        <v>218</v>
      </c>
      <c r="E136" s="130" t="s">
        <v>2680</v>
      </c>
      <c r="F136" s="131" t="s">
        <v>2681</v>
      </c>
      <c r="G136" s="132" t="s">
        <v>2678</v>
      </c>
      <c r="H136" s="133">
        <v>24</v>
      </c>
      <c r="I136" s="134"/>
      <c r="J136" s="135">
        <f>ROUND(I136*H136,2)</f>
        <v>0</v>
      </c>
      <c r="K136" s="131" t="s">
        <v>19</v>
      </c>
      <c r="L136" s="33"/>
      <c r="M136" s="136" t="s">
        <v>19</v>
      </c>
      <c r="N136" s="137" t="s">
        <v>42</v>
      </c>
      <c r="P136" s="138">
        <f>O136*H136</f>
        <v>0</v>
      </c>
      <c r="Q136" s="138">
        <v>0</v>
      </c>
      <c r="R136" s="138">
        <f>Q136*H136</f>
        <v>0</v>
      </c>
      <c r="S136" s="138">
        <v>0</v>
      </c>
      <c r="T136" s="139">
        <f>S136*H136</f>
        <v>0</v>
      </c>
      <c r="AR136" s="140" t="s">
        <v>317</v>
      </c>
      <c r="AT136" s="140" t="s">
        <v>218</v>
      </c>
      <c r="AU136" s="140" t="s">
        <v>81</v>
      </c>
      <c r="AY136" s="18" t="s">
        <v>216</v>
      </c>
      <c r="BE136" s="141">
        <f>IF(N136="základní",J136,0)</f>
        <v>0</v>
      </c>
      <c r="BF136" s="141">
        <f>IF(N136="snížená",J136,0)</f>
        <v>0</v>
      </c>
      <c r="BG136" s="141">
        <f>IF(N136="zákl. přenesená",J136,0)</f>
        <v>0</v>
      </c>
      <c r="BH136" s="141">
        <f>IF(N136="sníž. přenesená",J136,0)</f>
        <v>0</v>
      </c>
      <c r="BI136" s="141">
        <f>IF(N136="nulová",J136,0)</f>
        <v>0</v>
      </c>
      <c r="BJ136" s="18" t="s">
        <v>79</v>
      </c>
      <c r="BK136" s="141">
        <f>ROUND(I136*H136,2)</f>
        <v>0</v>
      </c>
      <c r="BL136" s="18" t="s">
        <v>317</v>
      </c>
      <c r="BM136" s="140" t="s">
        <v>2682</v>
      </c>
    </row>
    <row r="137" spans="2:65" s="11" customFormat="1" ht="22.9" customHeight="1">
      <c r="B137" s="117"/>
      <c r="D137" s="118" t="s">
        <v>70</v>
      </c>
      <c r="E137" s="127" t="s">
        <v>2683</v>
      </c>
      <c r="F137" s="127" t="s">
        <v>2684</v>
      </c>
      <c r="I137" s="120"/>
      <c r="J137" s="128">
        <f>BK137</f>
        <v>0</v>
      </c>
      <c r="L137" s="117"/>
      <c r="M137" s="122"/>
      <c r="P137" s="123">
        <f>SUM(P138:P167)</f>
        <v>0</v>
      </c>
      <c r="R137" s="123">
        <f>SUM(R138:R167)</f>
        <v>7.9189999999999997E-2</v>
      </c>
      <c r="T137" s="124">
        <f>SUM(T138:T167)</f>
        <v>0</v>
      </c>
      <c r="AR137" s="118" t="s">
        <v>81</v>
      </c>
      <c r="AT137" s="125" t="s">
        <v>70</v>
      </c>
      <c r="AU137" s="125" t="s">
        <v>79</v>
      </c>
      <c r="AY137" s="118" t="s">
        <v>216</v>
      </c>
      <c r="BK137" s="126">
        <f>SUM(BK138:BK167)</f>
        <v>0</v>
      </c>
    </row>
    <row r="138" spans="2:65" s="1" customFormat="1" ht="16.5" customHeight="1">
      <c r="B138" s="33"/>
      <c r="C138" s="129" t="s">
        <v>477</v>
      </c>
      <c r="D138" s="129" t="s">
        <v>218</v>
      </c>
      <c r="E138" s="130" t="s">
        <v>2685</v>
      </c>
      <c r="F138" s="131" t="s">
        <v>2686</v>
      </c>
      <c r="G138" s="132" t="s">
        <v>357</v>
      </c>
      <c r="H138" s="133">
        <v>2</v>
      </c>
      <c r="I138" s="134"/>
      <c r="J138" s="135">
        <f t="shared" ref="J138:J165" si="40">ROUND(I138*H138,2)</f>
        <v>0</v>
      </c>
      <c r="K138" s="131" t="s">
        <v>19</v>
      </c>
      <c r="L138" s="33"/>
      <c r="M138" s="136" t="s">
        <v>19</v>
      </c>
      <c r="N138" s="137" t="s">
        <v>42</v>
      </c>
      <c r="P138" s="138">
        <f t="shared" ref="P138:P165" si="41">O138*H138</f>
        <v>0</v>
      </c>
      <c r="Q138" s="138">
        <v>3.47E-3</v>
      </c>
      <c r="R138" s="138">
        <f t="shared" ref="R138:R165" si="42">Q138*H138</f>
        <v>6.94E-3</v>
      </c>
      <c r="S138" s="138">
        <v>0</v>
      </c>
      <c r="T138" s="139">
        <f t="shared" ref="T138:T165" si="43">S138*H138</f>
        <v>0</v>
      </c>
      <c r="AR138" s="140" t="s">
        <v>317</v>
      </c>
      <c r="AT138" s="140" t="s">
        <v>218</v>
      </c>
      <c r="AU138" s="140" t="s">
        <v>81</v>
      </c>
      <c r="AY138" s="18" t="s">
        <v>216</v>
      </c>
      <c r="BE138" s="141">
        <f t="shared" ref="BE138:BE165" si="44">IF(N138="základní",J138,0)</f>
        <v>0</v>
      </c>
      <c r="BF138" s="141">
        <f t="shared" ref="BF138:BF165" si="45">IF(N138="snížená",J138,0)</f>
        <v>0</v>
      </c>
      <c r="BG138" s="141">
        <f t="shared" ref="BG138:BG165" si="46">IF(N138="zákl. přenesená",J138,0)</f>
        <v>0</v>
      </c>
      <c r="BH138" s="141">
        <f t="shared" ref="BH138:BH165" si="47">IF(N138="sníž. přenesená",J138,0)</f>
        <v>0</v>
      </c>
      <c r="BI138" s="141">
        <f t="shared" ref="BI138:BI165" si="48">IF(N138="nulová",J138,0)</f>
        <v>0</v>
      </c>
      <c r="BJ138" s="18" t="s">
        <v>79</v>
      </c>
      <c r="BK138" s="141">
        <f t="shared" ref="BK138:BK165" si="49">ROUND(I138*H138,2)</f>
        <v>0</v>
      </c>
      <c r="BL138" s="18" t="s">
        <v>317</v>
      </c>
      <c r="BM138" s="140" t="s">
        <v>2687</v>
      </c>
    </row>
    <row r="139" spans="2:65" s="1" customFormat="1" ht="24.2" customHeight="1">
      <c r="B139" s="33"/>
      <c r="C139" s="129" t="s">
        <v>482</v>
      </c>
      <c r="D139" s="129" t="s">
        <v>218</v>
      </c>
      <c r="E139" s="130" t="s">
        <v>2688</v>
      </c>
      <c r="F139" s="131" t="s">
        <v>2689</v>
      </c>
      <c r="G139" s="132" t="s">
        <v>357</v>
      </c>
      <c r="H139" s="133">
        <v>21</v>
      </c>
      <c r="I139" s="134"/>
      <c r="J139" s="135">
        <f t="shared" si="40"/>
        <v>0</v>
      </c>
      <c r="K139" s="131" t="s">
        <v>19</v>
      </c>
      <c r="L139" s="33"/>
      <c r="M139" s="136" t="s">
        <v>19</v>
      </c>
      <c r="N139" s="137" t="s">
        <v>42</v>
      </c>
      <c r="P139" s="138">
        <f t="shared" si="41"/>
        <v>0</v>
      </c>
      <c r="Q139" s="138">
        <v>2.4000000000000001E-4</v>
      </c>
      <c r="R139" s="138">
        <f t="shared" si="42"/>
        <v>5.0400000000000002E-3</v>
      </c>
      <c r="S139" s="138">
        <v>0</v>
      </c>
      <c r="T139" s="139">
        <f t="shared" si="43"/>
        <v>0</v>
      </c>
      <c r="AR139" s="140" t="s">
        <v>317</v>
      </c>
      <c r="AT139" s="140" t="s">
        <v>218</v>
      </c>
      <c r="AU139" s="140" t="s">
        <v>81</v>
      </c>
      <c r="AY139" s="18" t="s">
        <v>216</v>
      </c>
      <c r="BE139" s="141">
        <f t="shared" si="44"/>
        <v>0</v>
      </c>
      <c r="BF139" s="141">
        <f t="shared" si="45"/>
        <v>0</v>
      </c>
      <c r="BG139" s="141">
        <f t="shared" si="46"/>
        <v>0</v>
      </c>
      <c r="BH139" s="141">
        <f t="shared" si="47"/>
        <v>0</v>
      </c>
      <c r="BI139" s="141">
        <f t="shared" si="48"/>
        <v>0</v>
      </c>
      <c r="BJ139" s="18" t="s">
        <v>79</v>
      </c>
      <c r="BK139" s="141">
        <f t="shared" si="49"/>
        <v>0</v>
      </c>
      <c r="BL139" s="18" t="s">
        <v>317</v>
      </c>
      <c r="BM139" s="140" t="s">
        <v>2690</v>
      </c>
    </row>
    <row r="140" spans="2:65" s="1" customFormat="1" ht="24.2" customHeight="1">
      <c r="B140" s="33"/>
      <c r="C140" s="129" t="s">
        <v>488</v>
      </c>
      <c r="D140" s="129" t="s">
        <v>218</v>
      </c>
      <c r="E140" s="130" t="s">
        <v>2691</v>
      </c>
      <c r="F140" s="131" t="s">
        <v>2692</v>
      </c>
      <c r="G140" s="132" t="s">
        <v>357</v>
      </c>
      <c r="H140" s="133">
        <v>8</v>
      </c>
      <c r="I140" s="134"/>
      <c r="J140" s="135">
        <f t="shared" si="40"/>
        <v>0</v>
      </c>
      <c r="K140" s="131" t="s">
        <v>19</v>
      </c>
      <c r="L140" s="33"/>
      <c r="M140" s="136" t="s">
        <v>19</v>
      </c>
      <c r="N140" s="137" t="s">
        <v>42</v>
      </c>
      <c r="P140" s="138">
        <f t="shared" si="41"/>
        <v>0</v>
      </c>
      <c r="Q140" s="138">
        <v>1.3999999999999999E-4</v>
      </c>
      <c r="R140" s="138">
        <f t="shared" si="42"/>
        <v>1.1199999999999999E-3</v>
      </c>
      <c r="S140" s="138">
        <v>0</v>
      </c>
      <c r="T140" s="139">
        <f t="shared" si="43"/>
        <v>0</v>
      </c>
      <c r="AR140" s="140" t="s">
        <v>317</v>
      </c>
      <c r="AT140" s="140" t="s">
        <v>218</v>
      </c>
      <c r="AU140" s="140" t="s">
        <v>81</v>
      </c>
      <c r="AY140" s="18" t="s">
        <v>216</v>
      </c>
      <c r="BE140" s="141">
        <f t="shared" si="44"/>
        <v>0</v>
      </c>
      <c r="BF140" s="141">
        <f t="shared" si="45"/>
        <v>0</v>
      </c>
      <c r="BG140" s="141">
        <f t="shared" si="46"/>
        <v>0</v>
      </c>
      <c r="BH140" s="141">
        <f t="shared" si="47"/>
        <v>0</v>
      </c>
      <c r="BI140" s="141">
        <f t="shared" si="48"/>
        <v>0</v>
      </c>
      <c r="BJ140" s="18" t="s">
        <v>79</v>
      </c>
      <c r="BK140" s="141">
        <f t="shared" si="49"/>
        <v>0</v>
      </c>
      <c r="BL140" s="18" t="s">
        <v>317</v>
      </c>
      <c r="BM140" s="140" t="s">
        <v>2693</v>
      </c>
    </row>
    <row r="141" spans="2:65" s="1" customFormat="1" ht="21.75" customHeight="1">
      <c r="B141" s="33"/>
      <c r="C141" s="129" t="s">
        <v>493</v>
      </c>
      <c r="D141" s="129" t="s">
        <v>218</v>
      </c>
      <c r="E141" s="130" t="s">
        <v>2694</v>
      </c>
      <c r="F141" s="131" t="s">
        <v>2695</v>
      </c>
      <c r="G141" s="132" t="s">
        <v>357</v>
      </c>
      <c r="H141" s="133">
        <v>2</v>
      </c>
      <c r="I141" s="134"/>
      <c r="J141" s="135">
        <f t="shared" si="40"/>
        <v>0</v>
      </c>
      <c r="K141" s="131" t="s">
        <v>19</v>
      </c>
      <c r="L141" s="33"/>
      <c r="M141" s="136" t="s">
        <v>19</v>
      </c>
      <c r="N141" s="137" t="s">
        <v>42</v>
      </c>
      <c r="P141" s="138">
        <f t="shared" si="41"/>
        <v>0</v>
      </c>
      <c r="Q141" s="138">
        <v>1.1E-4</v>
      </c>
      <c r="R141" s="138">
        <f t="shared" si="42"/>
        <v>2.2000000000000001E-4</v>
      </c>
      <c r="S141" s="138">
        <v>0</v>
      </c>
      <c r="T141" s="139">
        <f t="shared" si="43"/>
        <v>0</v>
      </c>
      <c r="AR141" s="140" t="s">
        <v>317</v>
      </c>
      <c r="AT141" s="140" t="s">
        <v>218</v>
      </c>
      <c r="AU141" s="140" t="s">
        <v>81</v>
      </c>
      <c r="AY141" s="18" t="s">
        <v>216</v>
      </c>
      <c r="BE141" s="141">
        <f t="shared" si="44"/>
        <v>0</v>
      </c>
      <c r="BF141" s="141">
        <f t="shared" si="45"/>
        <v>0</v>
      </c>
      <c r="BG141" s="141">
        <f t="shared" si="46"/>
        <v>0</v>
      </c>
      <c r="BH141" s="141">
        <f t="shared" si="47"/>
        <v>0</v>
      </c>
      <c r="BI141" s="141">
        <f t="shared" si="48"/>
        <v>0</v>
      </c>
      <c r="BJ141" s="18" t="s">
        <v>79</v>
      </c>
      <c r="BK141" s="141">
        <f t="shared" si="49"/>
        <v>0</v>
      </c>
      <c r="BL141" s="18" t="s">
        <v>317</v>
      </c>
      <c r="BM141" s="140" t="s">
        <v>2696</v>
      </c>
    </row>
    <row r="142" spans="2:65" s="1" customFormat="1" ht="21.75" customHeight="1">
      <c r="B142" s="33"/>
      <c r="C142" s="129" t="s">
        <v>498</v>
      </c>
      <c r="D142" s="129" t="s">
        <v>218</v>
      </c>
      <c r="E142" s="130" t="s">
        <v>2697</v>
      </c>
      <c r="F142" s="131" t="s">
        <v>2698</v>
      </c>
      <c r="G142" s="132" t="s">
        <v>357</v>
      </c>
      <c r="H142" s="133">
        <v>2</v>
      </c>
      <c r="I142" s="134"/>
      <c r="J142" s="135">
        <f t="shared" si="40"/>
        <v>0</v>
      </c>
      <c r="K142" s="131" t="s">
        <v>19</v>
      </c>
      <c r="L142" s="33"/>
      <c r="M142" s="136" t="s">
        <v>19</v>
      </c>
      <c r="N142" s="137" t="s">
        <v>42</v>
      </c>
      <c r="P142" s="138">
        <f t="shared" si="41"/>
        <v>0</v>
      </c>
      <c r="Q142" s="138">
        <v>1.8000000000000001E-4</v>
      </c>
      <c r="R142" s="138">
        <f t="shared" si="42"/>
        <v>3.6000000000000002E-4</v>
      </c>
      <c r="S142" s="138">
        <v>0</v>
      </c>
      <c r="T142" s="139">
        <f t="shared" si="43"/>
        <v>0</v>
      </c>
      <c r="AR142" s="140" t="s">
        <v>317</v>
      </c>
      <c r="AT142" s="140" t="s">
        <v>218</v>
      </c>
      <c r="AU142" s="140" t="s">
        <v>81</v>
      </c>
      <c r="AY142" s="18" t="s">
        <v>216</v>
      </c>
      <c r="BE142" s="141">
        <f t="shared" si="44"/>
        <v>0</v>
      </c>
      <c r="BF142" s="141">
        <f t="shared" si="45"/>
        <v>0</v>
      </c>
      <c r="BG142" s="141">
        <f t="shared" si="46"/>
        <v>0</v>
      </c>
      <c r="BH142" s="141">
        <f t="shared" si="47"/>
        <v>0</v>
      </c>
      <c r="BI142" s="141">
        <f t="shared" si="48"/>
        <v>0</v>
      </c>
      <c r="BJ142" s="18" t="s">
        <v>79</v>
      </c>
      <c r="BK142" s="141">
        <f t="shared" si="49"/>
        <v>0</v>
      </c>
      <c r="BL142" s="18" t="s">
        <v>317</v>
      </c>
      <c r="BM142" s="140" t="s">
        <v>2699</v>
      </c>
    </row>
    <row r="143" spans="2:65" s="1" customFormat="1" ht="21.75" customHeight="1">
      <c r="B143" s="33"/>
      <c r="C143" s="129" t="s">
        <v>504</v>
      </c>
      <c r="D143" s="129" t="s">
        <v>218</v>
      </c>
      <c r="E143" s="130" t="s">
        <v>2700</v>
      </c>
      <c r="F143" s="131" t="s">
        <v>2701</v>
      </c>
      <c r="G143" s="132" t="s">
        <v>357</v>
      </c>
      <c r="H143" s="133">
        <v>5</v>
      </c>
      <c r="I143" s="134"/>
      <c r="J143" s="135">
        <f t="shared" si="40"/>
        <v>0</v>
      </c>
      <c r="K143" s="131" t="s">
        <v>19</v>
      </c>
      <c r="L143" s="33"/>
      <c r="M143" s="136" t="s">
        <v>19</v>
      </c>
      <c r="N143" s="137" t="s">
        <v>42</v>
      </c>
      <c r="P143" s="138">
        <f t="shared" si="41"/>
        <v>0</v>
      </c>
      <c r="Q143" s="138">
        <v>2.5000000000000001E-4</v>
      </c>
      <c r="R143" s="138">
        <f t="shared" si="42"/>
        <v>1.25E-3</v>
      </c>
      <c r="S143" s="138">
        <v>0</v>
      </c>
      <c r="T143" s="139">
        <f t="shared" si="43"/>
        <v>0</v>
      </c>
      <c r="AR143" s="140" t="s">
        <v>317</v>
      </c>
      <c r="AT143" s="140" t="s">
        <v>218</v>
      </c>
      <c r="AU143" s="140" t="s">
        <v>81</v>
      </c>
      <c r="AY143" s="18" t="s">
        <v>216</v>
      </c>
      <c r="BE143" s="141">
        <f t="shared" si="44"/>
        <v>0</v>
      </c>
      <c r="BF143" s="141">
        <f t="shared" si="45"/>
        <v>0</v>
      </c>
      <c r="BG143" s="141">
        <f t="shared" si="46"/>
        <v>0</v>
      </c>
      <c r="BH143" s="141">
        <f t="shared" si="47"/>
        <v>0</v>
      </c>
      <c r="BI143" s="141">
        <f t="shared" si="48"/>
        <v>0</v>
      </c>
      <c r="BJ143" s="18" t="s">
        <v>79</v>
      </c>
      <c r="BK143" s="141">
        <f t="shared" si="49"/>
        <v>0</v>
      </c>
      <c r="BL143" s="18" t="s">
        <v>317</v>
      </c>
      <c r="BM143" s="140" t="s">
        <v>2702</v>
      </c>
    </row>
    <row r="144" spans="2:65" s="1" customFormat="1" ht="21.75" customHeight="1">
      <c r="B144" s="33"/>
      <c r="C144" s="129" t="s">
        <v>510</v>
      </c>
      <c r="D144" s="129" t="s">
        <v>218</v>
      </c>
      <c r="E144" s="130" t="s">
        <v>2703</v>
      </c>
      <c r="F144" s="131" t="s">
        <v>2704</v>
      </c>
      <c r="G144" s="132" t="s">
        <v>357</v>
      </c>
      <c r="H144" s="133">
        <v>1</v>
      </c>
      <c r="I144" s="134"/>
      <c r="J144" s="135">
        <f t="shared" si="40"/>
        <v>0</v>
      </c>
      <c r="K144" s="131" t="s">
        <v>19</v>
      </c>
      <c r="L144" s="33"/>
      <c r="M144" s="136" t="s">
        <v>19</v>
      </c>
      <c r="N144" s="137" t="s">
        <v>42</v>
      </c>
      <c r="P144" s="138">
        <f t="shared" si="41"/>
        <v>0</v>
      </c>
      <c r="Q144" s="138">
        <v>5.1999999999999995E-4</v>
      </c>
      <c r="R144" s="138">
        <f t="shared" si="42"/>
        <v>5.1999999999999995E-4</v>
      </c>
      <c r="S144" s="138">
        <v>0</v>
      </c>
      <c r="T144" s="139">
        <f t="shared" si="43"/>
        <v>0</v>
      </c>
      <c r="AR144" s="140" t="s">
        <v>317</v>
      </c>
      <c r="AT144" s="140" t="s">
        <v>218</v>
      </c>
      <c r="AU144" s="140" t="s">
        <v>81</v>
      </c>
      <c r="AY144" s="18" t="s">
        <v>216</v>
      </c>
      <c r="BE144" s="141">
        <f t="shared" si="44"/>
        <v>0</v>
      </c>
      <c r="BF144" s="141">
        <f t="shared" si="45"/>
        <v>0</v>
      </c>
      <c r="BG144" s="141">
        <f t="shared" si="46"/>
        <v>0</v>
      </c>
      <c r="BH144" s="141">
        <f t="shared" si="47"/>
        <v>0</v>
      </c>
      <c r="BI144" s="141">
        <f t="shared" si="48"/>
        <v>0</v>
      </c>
      <c r="BJ144" s="18" t="s">
        <v>79</v>
      </c>
      <c r="BK144" s="141">
        <f t="shared" si="49"/>
        <v>0</v>
      </c>
      <c r="BL144" s="18" t="s">
        <v>317</v>
      </c>
      <c r="BM144" s="140" t="s">
        <v>2705</v>
      </c>
    </row>
    <row r="145" spans="2:65" s="1" customFormat="1" ht="24.2" customHeight="1">
      <c r="B145" s="33"/>
      <c r="C145" s="129" t="s">
        <v>516</v>
      </c>
      <c r="D145" s="129" t="s">
        <v>218</v>
      </c>
      <c r="E145" s="130" t="s">
        <v>2706</v>
      </c>
      <c r="F145" s="131" t="s">
        <v>2707</v>
      </c>
      <c r="G145" s="132" t="s">
        <v>357</v>
      </c>
      <c r="H145" s="133">
        <v>8</v>
      </c>
      <c r="I145" s="134"/>
      <c r="J145" s="135">
        <f t="shared" si="40"/>
        <v>0</v>
      </c>
      <c r="K145" s="131" t="s">
        <v>19</v>
      </c>
      <c r="L145" s="33"/>
      <c r="M145" s="136" t="s">
        <v>19</v>
      </c>
      <c r="N145" s="137" t="s">
        <v>42</v>
      </c>
      <c r="P145" s="138">
        <f t="shared" si="41"/>
        <v>0</v>
      </c>
      <c r="Q145" s="138">
        <v>2.4000000000000001E-4</v>
      </c>
      <c r="R145" s="138">
        <f t="shared" si="42"/>
        <v>1.92E-3</v>
      </c>
      <c r="S145" s="138">
        <v>0</v>
      </c>
      <c r="T145" s="139">
        <f t="shared" si="43"/>
        <v>0</v>
      </c>
      <c r="AR145" s="140" t="s">
        <v>317</v>
      </c>
      <c r="AT145" s="140" t="s">
        <v>218</v>
      </c>
      <c r="AU145" s="140" t="s">
        <v>81</v>
      </c>
      <c r="AY145" s="18" t="s">
        <v>216</v>
      </c>
      <c r="BE145" s="141">
        <f t="shared" si="44"/>
        <v>0</v>
      </c>
      <c r="BF145" s="141">
        <f t="shared" si="45"/>
        <v>0</v>
      </c>
      <c r="BG145" s="141">
        <f t="shared" si="46"/>
        <v>0</v>
      </c>
      <c r="BH145" s="141">
        <f t="shared" si="47"/>
        <v>0</v>
      </c>
      <c r="BI145" s="141">
        <f t="shared" si="48"/>
        <v>0</v>
      </c>
      <c r="BJ145" s="18" t="s">
        <v>79</v>
      </c>
      <c r="BK145" s="141">
        <f t="shared" si="49"/>
        <v>0</v>
      </c>
      <c r="BL145" s="18" t="s">
        <v>317</v>
      </c>
      <c r="BM145" s="140" t="s">
        <v>2708</v>
      </c>
    </row>
    <row r="146" spans="2:65" s="1" customFormat="1" ht="24.2" customHeight="1">
      <c r="B146" s="33"/>
      <c r="C146" s="129" t="s">
        <v>522</v>
      </c>
      <c r="D146" s="129" t="s">
        <v>218</v>
      </c>
      <c r="E146" s="130" t="s">
        <v>2709</v>
      </c>
      <c r="F146" s="131" t="s">
        <v>2710</v>
      </c>
      <c r="G146" s="132" t="s">
        <v>357</v>
      </c>
      <c r="H146" s="133">
        <v>23</v>
      </c>
      <c r="I146" s="134"/>
      <c r="J146" s="135">
        <f t="shared" si="40"/>
        <v>0</v>
      </c>
      <c r="K146" s="131" t="s">
        <v>19</v>
      </c>
      <c r="L146" s="33"/>
      <c r="M146" s="136" t="s">
        <v>19</v>
      </c>
      <c r="N146" s="137" t="s">
        <v>42</v>
      </c>
      <c r="P146" s="138">
        <f t="shared" si="41"/>
        <v>0</v>
      </c>
      <c r="Q146" s="138">
        <v>2.2000000000000001E-4</v>
      </c>
      <c r="R146" s="138">
        <f t="shared" si="42"/>
        <v>5.0600000000000003E-3</v>
      </c>
      <c r="S146" s="138">
        <v>0</v>
      </c>
      <c r="T146" s="139">
        <f t="shared" si="43"/>
        <v>0</v>
      </c>
      <c r="AR146" s="140" t="s">
        <v>317</v>
      </c>
      <c r="AT146" s="140" t="s">
        <v>218</v>
      </c>
      <c r="AU146" s="140" t="s">
        <v>81</v>
      </c>
      <c r="AY146" s="18" t="s">
        <v>216</v>
      </c>
      <c r="BE146" s="141">
        <f t="shared" si="44"/>
        <v>0</v>
      </c>
      <c r="BF146" s="141">
        <f t="shared" si="45"/>
        <v>0</v>
      </c>
      <c r="BG146" s="141">
        <f t="shared" si="46"/>
        <v>0</v>
      </c>
      <c r="BH146" s="141">
        <f t="shared" si="47"/>
        <v>0</v>
      </c>
      <c r="BI146" s="141">
        <f t="shared" si="48"/>
        <v>0</v>
      </c>
      <c r="BJ146" s="18" t="s">
        <v>79</v>
      </c>
      <c r="BK146" s="141">
        <f t="shared" si="49"/>
        <v>0</v>
      </c>
      <c r="BL146" s="18" t="s">
        <v>317</v>
      </c>
      <c r="BM146" s="140" t="s">
        <v>2711</v>
      </c>
    </row>
    <row r="147" spans="2:65" s="1" customFormat="1" ht="24.2" customHeight="1">
      <c r="B147" s="33"/>
      <c r="C147" s="129" t="s">
        <v>528</v>
      </c>
      <c r="D147" s="129" t="s">
        <v>218</v>
      </c>
      <c r="E147" s="130" t="s">
        <v>2712</v>
      </c>
      <c r="F147" s="131" t="s">
        <v>2713</v>
      </c>
      <c r="G147" s="132" t="s">
        <v>357</v>
      </c>
      <c r="H147" s="133">
        <v>2</v>
      </c>
      <c r="I147" s="134"/>
      <c r="J147" s="135">
        <f t="shared" si="40"/>
        <v>0</v>
      </c>
      <c r="K147" s="131" t="s">
        <v>19</v>
      </c>
      <c r="L147" s="33"/>
      <c r="M147" s="136" t="s">
        <v>19</v>
      </c>
      <c r="N147" s="137" t="s">
        <v>42</v>
      </c>
      <c r="P147" s="138">
        <f t="shared" si="41"/>
        <v>0</v>
      </c>
      <c r="Q147" s="138">
        <v>3.3E-4</v>
      </c>
      <c r="R147" s="138">
        <f t="shared" si="42"/>
        <v>6.6E-4</v>
      </c>
      <c r="S147" s="138">
        <v>0</v>
      </c>
      <c r="T147" s="139">
        <f t="shared" si="43"/>
        <v>0</v>
      </c>
      <c r="AR147" s="140" t="s">
        <v>317</v>
      </c>
      <c r="AT147" s="140" t="s">
        <v>218</v>
      </c>
      <c r="AU147" s="140" t="s">
        <v>81</v>
      </c>
      <c r="AY147" s="18" t="s">
        <v>216</v>
      </c>
      <c r="BE147" s="141">
        <f t="shared" si="44"/>
        <v>0</v>
      </c>
      <c r="BF147" s="141">
        <f t="shared" si="45"/>
        <v>0</v>
      </c>
      <c r="BG147" s="141">
        <f t="shared" si="46"/>
        <v>0</v>
      </c>
      <c r="BH147" s="141">
        <f t="shared" si="47"/>
        <v>0</v>
      </c>
      <c r="BI147" s="141">
        <f t="shared" si="48"/>
        <v>0</v>
      </c>
      <c r="BJ147" s="18" t="s">
        <v>79</v>
      </c>
      <c r="BK147" s="141">
        <f t="shared" si="49"/>
        <v>0</v>
      </c>
      <c r="BL147" s="18" t="s">
        <v>317</v>
      </c>
      <c r="BM147" s="140" t="s">
        <v>2714</v>
      </c>
    </row>
    <row r="148" spans="2:65" s="1" customFormat="1" ht="21.75" customHeight="1">
      <c r="B148" s="33"/>
      <c r="C148" s="129" t="s">
        <v>534</v>
      </c>
      <c r="D148" s="129" t="s">
        <v>218</v>
      </c>
      <c r="E148" s="130" t="s">
        <v>2715</v>
      </c>
      <c r="F148" s="131" t="s">
        <v>2716</v>
      </c>
      <c r="G148" s="132" t="s">
        <v>357</v>
      </c>
      <c r="H148" s="133">
        <v>3</v>
      </c>
      <c r="I148" s="134"/>
      <c r="J148" s="135">
        <f t="shared" si="40"/>
        <v>0</v>
      </c>
      <c r="K148" s="131" t="s">
        <v>19</v>
      </c>
      <c r="L148" s="33"/>
      <c r="M148" s="136" t="s">
        <v>19</v>
      </c>
      <c r="N148" s="137" t="s">
        <v>42</v>
      </c>
      <c r="P148" s="138">
        <f t="shared" si="41"/>
        <v>0</v>
      </c>
      <c r="Q148" s="138">
        <v>5.6999999999999998E-4</v>
      </c>
      <c r="R148" s="138">
        <f t="shared" si="42"/>
        <v>1.7099999999999999E-3</v>
      </c>
      <c r="S148" s="138">
        <v>0</v>
      </c>
      <c r="T148" s="139">
        <f t="shared" si="43"/>
        <v>0</v>
      </c>
      <c r="AR148" s="140" t="s">
        <v>317</v>
      </c>
      <c r="AT148" s="140" t="s">
        <v>218</v>
      </c>
      <c r="AU148" s="140" t="s">
        <v>81</v>
      </c>
      <c r="AY148" s="18" t="s">
        <v>216</v>
      </c>
      <c r="BE148" s="141">
        <f t="shared" si="44"/>
        <v>0</v>
      </c>
      <c r="BF148" s="141">
        <f t="shared" si="45"/>
        <v>0</v>
      </c>
      <c r="BG148" s="141">
        <f t="shared" si="46"/>
        <v>0</v>
      </c>
      <c r="BH148" s="141">
        <f t="shared" si="47"/>
        <v>0</v>
      </c>
      <c r="BI148" s="141">
        <f t="shared" si="48"/>
        <v>0</v>
      </c>
      <c r="BJ148" s="18" t="s">
        <v>79</v>
      </c>
      <c r="BK148" s="141">
        <f t="shared" si="49"/>
        <v>0</v>
      </c>
      <c r="BL148" s="18" t="s">
        <v>317</v>
      </c>
      <c r="BM148" s="140" t="s">
        <v>2717</v>
      </c>
    </row>
    <row r="149" spans="2:65" s="1" customFormat="1" ht="24.2" customHeight="1">
      <c r="B149" s="33"/>
      <c r="C149" s="129" t="s">
        <v>540</v>
      </c>
      <c r="D149" s="129" t="s">
        <v>218</v>
      </c>
      <c r="E149" s="130" t="s">
        <v>2718</v>
      </c>
      <c r="F149" s="131" t="s">
        <v>2719</v>
      </c>
      <c r="G149" s="132" t="s">
        <v>357</v>
      </c>
      <c r="H149" s="133">
        <v>1</v>
      </c>
      <c r="I149" s="134"/>
      <c r="J149" s="135">
        <f t="shared" si="40"/>
        <v>0</v>
      </c>
      <c r="K149" s="131" t="s">
        <v>19</v>
      </c>
      <c r="L149" s="33"/>
      <c r="M149" s="136" t="s">
        <v>19</v>
      </c>
      <c r="N149" s="137" t="s">
        <v>42</v>
      </c>
      <c r="P149" s="138">
        <f t="shared" si="41"/>
        <v>0</v>
      </c>
      <c r="Q149" s="138">
        <v>1.14E-3</v>
      </c>
      <c r="R149" s="138">
        <f t="shared" si="42"/>
        <v>1.14E-3</v>
      </c>
      <c r="S149" s="138">
        <v>0</v>
      </c>
      <c r="T149" s="139">
        <f t="shared" si="43"/>
        <v>0</v>
      </c>
      <c r="AR149" s="140" t="s">
        <v>317</v>
      </c>
      <c r="AT149" s="140" t="s">
        <v>218</v>
      </c>
      <c r="AU149" s="140" t="s">
        <v>81</v>
      </c>
      <c r="AY149" s="18" t="s">
        <v>216</v>
      </c>
      <c r="BE149" s="141">
        <f t="shared" si="44"/>
        <v>0</v>
      </c>
      <c r="BF149" s="141">
        <f t="shared" si="45"/>
        <v>0</v>
      </c>
      <c r="BG149" s="141">
        <f t="shared" si="46"/>
        <v>0</v>
      </c>
      <c r="BH149" s="141">
        <f t="shared" si="47"/>
        <v>0</v>
      </c>
      <c r="BI149" s="141">
        <f t="shared" si="48"/>
        <v>0</v>
      </c>
      <c r="BJ149" s="18" t="s">
        <v>79</v>
      </c>
      <c r="BK149" s="141">
        <f t="shared" si="49"/>
        <v>0</v>
      </c>
      <c r="BL149" s="18" t="s">
        <v>317</v>
      </c>
      <c r="BM149" s="140" t="s">
        <v>2720</v>
      </c>
    </row>
    <row r="150" spans="2:65" s="1" customFormat="1" ht="24.2" customHeight="1">
      <c r="B150" s="33"/>
      <c r="C150" s="129" t="s">
        <v>546</v>
      </c>
      <c r="D150" s="129" t="s">
        <v>218</v>
      </c>
      <c r="E150" s="130" t="s">
        <v>2721</v>
      </c>
      <c r="F150" s="131" t="s">
        <v>2722</v>
      </c>
      <c r="G150" s="132" t="s">
        <v>357</v>
      </c>
      <c r="H150" s="133">
        <v>8</v>
      </c>
      <c r="I150" s="134"/>
      <c r="J150" s="135">
        <f t="shared" si="40"/>
        <v>0</v>
      </c>
      <c r="K150" s="131" t="s">
        <v>19</v>
      </c>
      <c r="L150" s="33"/>
      <c r="M150" s="136" t="s">
        <v>19</v>
      </c>
      <c r="N150" s="137" t="s">
        <v>42</v>
      </c>
      <c r="P150" s="138">
        <f t="shared" si="41"/>
        <v>0</v>
      </c>
      <c r="Q150" s="138">
        <v>3.5E-4</v>
      </c>
      <c r="R150" s="138">
        <f t="shared" si="42"/>
        <v>2.8E-3</v>
      </c>
      <c r="S150" s="138">
        <v>0</v>
      </c>
      <c r="T150" s="139">
        <f t="shared" si="43"/>
        <v>0</v>
      </c>
      <c r="AR150" s="140" t="s">
        <v>317</v>
      </c>
      <c r="AT150" s="140" t="s">
        <v>218</v>
      </c>
      <c r="AU150" s="140" t="s">
        <v>81</v>
      </c>
      <c r="AY150" s="18" t="s">
        <v>216</v>
      </c>
      <c r="BE150" s="141">
        <f t="shared" si="44"/>
        <v>0</v>
      </c>
      <c r="BF150" s="141">
        <f t="shared" si="45"/>
        <v>0</v>
      </c>
      <c r="BG150" s="141">
        <f t="shared" si="46"/>
        <v>0</v>
      </c>
      <c r="BH150" s="141">
        <f t="shared" si="47"/>
        <v>0</v>
      </c>
      <c r="BI150" s="141">
        <f t="shared" si="48"/>
        <v>0</v>
      </c>
      <c r="BJ150" s="18" t="s">
        <v>79</v>
      </c>
      <c r="BK150" s="141">
        <f t="shared" si="49"/>
        <v>0</v>
      </c>
      <c r="BL150" s="18" t="s">
        <v>317</v>
      </c>
      <c r="BM150" s="140" t="s">
        <v>2723</v>
      </c>
    </row>
    <row r="151" spans="2:65" s="1" customFormat="1" ht="24.2" customHeight="1">
      <c r="B151" s="33"/>
      <c r="C151" s="129" t="s">
        <v>552</v>
      </c>
      <c r="D151" s="129" t="s">
        <v>218</v>
      </c>
      <c r="E151" s="130" t="s">
        <v>2724</v>
      </c>
      <c r="F151" s="131" t="s">
        <v>2725</v>
      </c>
      <c r="G151" s="132" t="s">
        <v>357</v>
      </c>
      <c r="H151" s="133">
        <v>24</v>
      </c>
      <c r="I151" s="134"/>
      <c r="J151" s="135">
        <f t="shared" si="40"/>
        <v>0</v>
      </c>
      <c r="K151" s="131" t="s">
        <v>19</v>
      </c>
      <c r="L151" s="33"/>
      <c r="M151" s="136" t="s">
        <v>19</v>
      </c>
      <c r="N151" s="137" t="s">
        <v>42</v>
      </c>
      <c r="P151" s="138">
        <f t="shared" si="41"/>
        <v>0</v>
      </c>
      <c r="Q151" s="138">
        <v>5.5000000000000003E-4</v>
      </c>
      <c r="R151" s="138">
        <f t="shared" si="42"/>
        <v>1.32E-2</v>
      </c>
      <c r="S151" s="138">
        <v>0</v>
      </c>
      <c r="T151" s="139">
        <f t="shared" si="43"/>
        <v>0</v>
      </c>
      <c r="AR151" s="140" t="s">
        <v>317</v>
      </c>
      <c r="AT151" s="140" t="s">
        <v>218</v>
      </c>
      <c r="AU151" s="140" t="s">
        <v>81</v>
      </c>
      <c r="AY151" s="18" t="s">
        <v>216</v>
      </c>
      <c r="BE151" s="141">
        <f t="shared" si="44"/>
        <v>0</v>
      </c>
      <c r="BF151" s="141">
        <f t="shared" si="45"/>
        <v>0</v>
      </c>
      <c r="BG151" s="141">
        <f t="shared" si="46"/>
        <v>0</v>
      </c>
      <c r="BH151" s="141">
        <f t="shared" si="47"/>
        <v>0</v>
      </c>
      <c r="BI151" s="141">
        <f t="shared" si="48"/>
        <v>0</v>
      </c>
      <c r="BJ151" s="18" t="s">
        <v>79</v>
      </c>
      <c r="BK151" s="141">
        <f t="shared" si="49"/>
        <v>0</v>
      </c>
      <c r="BL151" s="18" t="s">
        <v>317</v>
      </c>
      <c r="BM151" s="140" t="s">
        <v>2726</v>
      </c>
    </row>
    <row r="152" spans="2:65" s="1" customFormat="1" ht="24.2" customHeight="1">
      <c r="B152" s="33"/>
      <c r="C152" s="129" t="s">
        <v>558</v>
      </c>
      <c r="D152" s="129" t="s">
        <v>218</v>
      </c>
      <c r="E152" s="130" t="s">
        <v>2727</v>
      </c>
      <c r="F152" s="131" t="s">
        <v>2728</v>
      </c>
      <c r="G152" s="132" t="s">
        <v>357</v>
      </c>
      <c r="H152" s="133">
        <v>3</v>
      </c>
      <c r="I152" s="134"/>
      <c r="J152" s="135">
        <f t="shared" si="40"/>
        <v>0</v>
      </c>
      <c r="K152" s="131" t="s">
        <v>19</v>
      </c>
      <c r="L152" s="33"/>
      <c r="M152" s="136" t="s">
        <v>19</v>
      </c>
      <c r="N152" s="137" t="s">
        <v>42</v>
      </c>
      <c r="P152" s="138">
        <f t="shared" si="41"/>
        <v>0</v>
      </c>
      <c r="Q152" s="138">
        <v>1.1900000000000001E-3</v>
      </c>
      <c r="R152" s="138">
        <f t="shared" si="42"/>
        <v>3.5700000000000003E-3</v>
      </c>
      <c r="S152" s="138">
        <v>0</v>
      </c>
      <c r="T152" s="139">
        <f t="shared" si="43"/>
        <v>0</v>
      </c>
      <c r="AR152" s="140" t="s">
        <v>317</v>
      </c>
      <c r="AT152" s="140" t="s">
        <v>218</v>
      </c>
      <c r="AU152" s="140" t="s">
        <v>81</v>
      </c>
      <c r="AY152" s="18" t="s">
        <v>216</v>
      </c>
      <c r="BE152" s="141">
        <f t="shared" si="44"/>
        <v>0</v>
      </c>
      <c r="BF152" s="141">
        <f t="shared" si="45"/>
        <v>0</v>
      </c>
      <c r="BG152" s="141">
        <f t="shared" si="46"/>
        <v>0</v>
      </c>
      <c r="BH152" s="141">
        <f t="shared" si="47"/>
        <v>0</v>
      </c>
      <c r="BI152" s="141">
        <f t="shared" si="48"/>
        <v>0</v>
      </c>
      <c r="BJ152" s="18" t="s">
        <v>79</v>
      </c>
      <c r="BK152" s="141">
        <f t="shared" si="49"/>
        <v>0</v>
      </c>
      <c r="BL152" s="18" t="s">
        <v>317</v>
      </c>
      <c r="BM152" s="140" t="s">
        <v>2729</v>
      </c>
    </row>
    <row r="153" spans="2:65" s="1" customFormat="1" ht="24.2" customHeight="1">
      <c r="B153" s="33"/>
      <c r="C153" s="129" t="s">
        <v>565</v>
      </c>
      <c r="D153" s="129" t="s">
        <v>218</v>
      </c>
      <c r="E153" s="130" t="s">
        <v>2730</v>
      </c>
      <c r="F153" s="131" t="s">
        <v>2731</v>
      </c>
      <c r="G153" s="132" t="s">
        <v>357</v>
      </c>
      <c r="H153" s="133">
        <v>1</v>
      </c>
      <c r="I153" s="134"/>
      <c r="J153" s="135">
        <f t="shared" si="40"/>
        <v>0</v>
      </c>
      <c r="K153" s="131" t="s">
        <v>19</v>
      </c>
      <c r="L153" s="33"/>
      <c r="M153" s="136" t="s">
        <v>19</v>
      </c>
      <c r="N153" s="137" t="s">
        <v>42</v>
      </c>
      <c r="P153" s="138">
        <f t="shared" si="41"/>
        <v>0</v>
      </c>
      <c r="Q153" s="138">
        <v>1.8600000000000001E-3</v>
      </c>
      <c r="R153" s="138">
        <f t="shared" si="42"/>
        <v>1.8600000000000001E-3</v>
      </c>
      <c r="S153" s="138">
        <v>0</v>
      </c>
      <c r="T153" s="139">
        <f t="shared" si="43"/>
        <v>0</v>
      </c>
      <c r="AR153" s="140" t="s">
        <v>317</v>
      </c>
      <c r="AT153" s="140" t="s">
        <v>218</v>
      </c>
      <c r="AU153" s="140" t="s">
        <v>81</v>
      </c>
      <c r="AY153" s="18" t="s">
        <v>216</v>
      </c>
      <c r="BE153" s="141">
        <f t="shared" si="44"/>
        <v>0</v>
      </c>
      <c r="BF153" s="141">
        <f t="shared" si="45"/>
        <v>0</v>
      </c>
      <c r="BG153" s="141">
        <f t="shared" si="46"/>
        <v>0</v>
      </c>
      <c r="BH153" s="141">
        <f t="shared" si="47"/>
        <v>0</v>
      </c>
      <c r="BI153" s="141">
        <f t="shared" si="48"/>
        <v>0</v>
      </c>
      <c r="BJ153" s="18" t="s">
        <v>79</v>
      </c>
      <c r="BK153" s="141">
        <f t="shared" si="49"/>
        <v>0</v>
      </c>
      <c r="BL153" s="18" t="s">
        <v>317</v>
      </c>
      <c r="BM153" s="140" t="s">
        <v>2732</v>
      </c>
    </row>
    <row r="154" spans="2:65" s="1" customFormat="1" ht="24.2" customHeight="1">
      <c r="B154" s="33"/>
      <c r="C154" s="129" t="s">
        <v>571</v>
      </c>
      <c r="D154" s="129" t="s">
        <v>218</v>
      </c>
      <c r="E154" s="130" t="s">
        <v>2733</v>
      </c>
      <c r="F154" s="131" t="s">
        <v>2734</v>
      </c>
      <c r="G154" s="132" t="s">
        <v>357</v>
      </c>
      <c r="H154" s="133">
        <v>2</v>
      </c>
      <c r="I154" s="134"/>
      <c r="J154" s="135">
        <f t="shared" si="40"/>
        <v>0</v>
      </c>
      <c r="K154" s="131" t="s">
        <v>19</v>
      </c>
      <c r="L154" s="33"/>
      <c r="M154" s="136" t="s">
        <v>19</v>
      </c>
      <c r="N154" s="137" t="s">
        <v>42</v>
      </c>
      <c r="P154" s="138">
        <f t="shared" si="41"/>
        <v>0</v>
      </c>
      <c r="Q154" s="138">
        <v>1.5499999999999999E-3</v>
      </c>
      <c r="R154" s="138">
        <f t="shared" si="42"/>
        <v>3.0999999999999999E-3</v>
      </c>
      <c r="S154" s="138">
        <v>0</v>
      </c>
      <c r="T154" s="139">
        <f t="shared" si="43"/>
        <v>0</v>
      </c>
      <c r="AR154" s="140" t="s">
        <v>317</v>
      </c>
      <c r="AT154" s="140" t="s">
        <v>218</v>
      </c>
      <c r="AU154" s="140" t="s">
        <v>81</v>
      </c>
      <c r="AY154" s="18" t="s">
        <v>216</v>
      </c>
      <c r="BE154" s="141">
        <f t="shared" si="44"/>
        <v>0</v>
      </c>
      <c r="BF154" s="141">
        <f t="shared" si="45"/>
        <v>0</v>
      </c>
      <c r="BG154" s="141">
        <f t="shared" si="46"/>
        <v>0</v>
      </c>
      <c r="BH154" s="141">
        <f t="shared" si="47"/>
        <v>0</v>
      </c>
      <c r="BI154" s="141">
        <f t="shared" si="48"/>
        <v>0</v>
      </c>
      <c r="BJ154" s="18" t="s">
        <v>79</v>
      </c>
      <c r="BK154" s="141">
        <f t="shared" si="49"/>
        <v>0</v>
      </c>
      <c r="BL154" s="18" t="s">
        <v>317</v>
      </c>
      <c r="BM154" s="140" t="s">
        <v>2735</v>
      </c>
    </row>
    <row r="155" spans="2:65" s="1" customFormat="1" ht="24.2" customHeight="1">
      <c r="B155" s="33"/>
      <c r="C155" s="129" t="s">
        <v>577</v>
      </c>
      <c r="D155" s="129" t="s">
        <v>218</v>
      </c>
      <c r="E155" s="130" t="s">
        <v>2736</v>
      </c>
      <c r="F155" s="131" t="s">
        <v>2737</v>
      </c>
      <c r="G155" s="132" t="s">
        <v>357</v>
      </c>
      <c r="H155" s="133">
        <v>1</v>
      </c>
      <c r="I155" s="134"/>
      <c r="J155" s="135">
        <f t="shared" si="40"/>
        <v>0</v>
      </c>
      <c r="K155" s="131" t="s">
        <v>19</v>
      </c>
      <c r="L155" s="33"/>
      <c r="M155" s="136" t="s">
        <v>19</v>
      </c>
      <c r="N155" s="137" t="s">
        <v>42</v>
      </c>
      <c r="P155" s="138">
        <f t="shared" si="41"/>
        <v>0</v>
      </c>
      <c r="Q155" s="138">
        <v>1.5499999999999999E-3</v>
      </c>
      <c r="R155" s="138">
        <f t="shared" si="42"/>
        <v>1.5499999999999999E-3</v>
      </c>
      <c r="S155" s="138">
        <v>0</v>
      </c>
      <c r="T155" s="139">
        <f t="shared" si="43"/>
        <v>0</v>
      </c>
      <c r="AR155" s="140" t="s">
        <v>317</v>
      </c>
      <c r="AT155" s="140" t="s">
        <v>218</v>
      </c>
      <c r="AU155" s="140" t="s">
        <v>81</v>
      </c>
      <c r="AY155" s="18" t="s">
        <v>216</v>
      </c>
      <c r="BE155" s="141">
        <f t="shared" si="44"/>
        <v>0</v>
      </c>
      <c r="BF155" s="141">
        <f t="shared" si="45"/>
        <v>0</v>
      </c>
      <c r="BG155" s="141">
        <f t="shared" si="46"/>
        <v>0</v>
      </c>
      <c r="BH155" s="141">
        <f t="shared" si="47"/>
        <v>0</v>
      </c>
      <c r="BI155" s="141">
        <f t="shared" si="48"/>
        <v>0</v>
      </c>
      <c r="BJ155" s="18" t="s">
        <v>79</v>
      </c>
      <c r="BK155" s="141">
        <f t="shared" si="49"/>
        <v>0</v>
      </c>
      <c r="BL155" s="18" t="s">
        <v>317</v>
      </c>
      <c r="BM155" s="140" t="s">
        <v>2738</v>
      </c>
    </row>
    <row r="156" spans="2:65" s="1" customFormat="1" ht="24.2" customHeight="1">
      <c r="B156" s="33"/>
      <c r="C156" s="129" t="s">
        <v>585</v>
      </c>
      <c r="D156" s="129" t="s">
        <v>218</v>
      </c>
      <c r="E156" s="130" t="s">
        <v>2739</v>
      </c>
      <c r="F156" s="131" t="s">
        <v>2740</v>
      </c>
      <c r="G156" s="132" t="s">
        <v>357</v>
      </c>
      <c r="H156" s="133">
        <v>1</v>
      </c>
      <c r="I156" s="134"/>
      <c r="J156" s="135">
        <f t="shared" si="40"/>
        <v>0</v>
      </c>
      <c r="K156" s="131" t="s">
        <v>19</v>
      </c>
      <c r="L156" s="33"/>
      <c r="M156" s="136" t="s">
        <v>19</v>
      </c>
      <c r="N156" s="137" t="s">
        <v>42</v>
      </c>
      <c r="P156" s="138">
        <f t="shared" si="41"/>
        <v>0</v>
      </c>
      <c r="Q156" s="138">
        <v>1.56E-3</v>
      </c>
      <c r="R156" s="138">
        <f t="shared" si="42"/>
        <v>1.56E-3</v>
      </c>
      <c r="S156" s="138">
        <v>0</v>
      </c>
      <c r="T156" s="139">
        <f t="shared" si="43"/>
        <v>0</v>
      </c>
      <c r="AR156" s="140" t="s">
        <v>317</v>
      </c>
      <c r="AT156" s="140" t="s">
        <v>218</v>
      </c>
      <c r="AU156" s="140" t="s">
        <v>81</v>
      </c>
      <c r="AY156" s="18" t="s">
        <v>216</v>
      </c>
      <c r="BE156" s="141">
        <f t="shared" si="44"/>
        <v>0</v>
      </c>
      <c r="BF156" s="141">
        <f t="shared" si="45"/>
        <v>0</v>
      </c>
      <c r="BG156" s="141">
        <f t="shared" si="46"/>
        <v>0</v>
      </c>
      <c r="BH156" s="141">
        <f t="shared" si="47"/>
        <v>0</v>
      </c>
      <c r="BI156" s="141">
        <f t="shared" si="48"/>
        <v>0</v>
      </c>
      <c r="BJ156" s="18" t="s">
        <v>79</v>
      </c>
      <c r="BK156" s="141">
        <f t="shared" si="49"/>
        <v>0</v>
      </c>
      <c r="BL156" s="18" t="s">
        <v>317</v>
      </c>
      <c r="BM156" s="140" t="s">
        <v>2741</v>
      </c>
    </row>
    <row r="157" spans="2:65" s="1" customFormat="1" ht="33" customHeight="1">
      <c r="B157" s="33"/>
      <c r="C157" s="129" t="s">
        <v>590</v>
      </c>
      <c r="D157" s="129" t="s">
        <v>218</v>
      </c>
      <c r="E157" s="130" t="s">
        <v>2742</v>
      </c>
      <c r="F157" s="131" t="s">
        <v>2743</v>
      </c>
      <c r="G157" s="132" t="s">
        <v>357</v>
      </c>
      <c r="H157" s="133">
        <v>10</v>
      </c>
      <c r="I157" s="134"/>
      <c r="J157" s="135">
        <f t="shared" si="40"/>
        <v>0</v>
      </c>
      <c r="K157" s="131" t="s">
        <v>19</v>
      </c>
      <c r="L157" s="33"/>
      <c r="M157" s="136" t="s">
        <v>19</v>
      </c>
      <c r="N157" s="137" t="s">
        <v>42</v>
      </c>
      <c r="P157" s="138">
        <f t="shared" si="41"/>
        <v>0</v>
      </c>
      <c r="Q157" s="138">
        <v>5.2999999999999998E-4</v>
      </c>
      <c r="R157" s="138">
        <f t="shared" si="42"/>
        <v>5.3E-3</v>
      </c>
      <c r="S157" s="138">
        <v>0</v>
      </c>
      <c r="T157" s="139">
        <f t="shared" si="43"/>
        <v>0</v>
      </c>
      <c r="AR157" s="140" t="s">
        <v>317</v>
      </c>
      <c r="AT157" s="140" t="s">
        <v>218</v>
      </c>
      <c r="AU157" s="140" t="s">
        <v>81</v>
      </c>
      <c r="AY157" s="18" t="s">
        <v>216</v>
      </c>
      <c r="BE157" s="141">
        <f t="shared" si="44"/>
        <v>0</v>
      </c>
      <c r="BF157" s="141">
        <f t="shared" si="45"/>
        <v>0</v>
      </c>
      <c r="BG157" s="141">
        <f t="shared" si="46"/>
        <v>0</v>
      </c>
      <c r="BH157" s="141">
        <f t="shared" si="47"/>
        <v>0</v>
      </c>
      <c r="BI157" s="141">
        <f t="shared" si="48"/>
        <v>0</v>
      </c>
      <c r="BJ157" s="18" t="s">
        <v>79</v>
      </c>
      <c r="BK157" s="141">
        <f t="shared" si="49"/>
        <v>0</v>
      </c>
      <c r="BL157" s="18" t="s">
        <v>317</v>
      </c>
      <c r="BM157" s="140" t="s">
        <v>2744</v>
      </c>
    </row>
    <row r="158" spans="2:65" s="1" customFormat="1" ht="37.9" customHeight="1">
      <c r="B158" s="33"/>
      <c r="C158" s="129" t="s">
        <v>597</v>
      </c>
      <c r="D158" s="129" t="s">
        <v>218</v>
      </c>
      <c r="E158" s="130" t="s">
        <v>2745</v>
      </c>
      <c r="F158" s="131" t="s">
        <v>2746</v>
      </c>
      <c r="G158" s="132" t="s">
        <v>357</v>
      </c>
      <c r="H158" s="133">
        <v>1</v>
      </c>
      <c r="I158" s="134"/>
      <c r="J158" s="135">
        <f t="shared" si="40"/>
        <v>0</v>
      </c>
      <c r="K158" s="131" t="s">
        <v>19</v>
      </c>
      <c r="L158" s="33"/>
      <c r="M158" s="136" t="s">
        <v>19</v>
      </c>
      <c r="N158" s="137" t="s">
        <v>42</v>
      </c>
      <c r="P158" s="138">
        <f t="shared" si="41"/>
        <v>0</v>
      </c>
      <c r="Q158" s="138">
        <v>1.47E-3</v>
      </c>
      <c r="R158" s="138">
        <f t="shared" si="42"/>
        <v>1.47E-3</v>
      </c>
      <c r="S158" s="138">
        <v>0</v>
      </c>
      <c r="T158" s="139">
        <f t="shared" si="43"/>
        <v>0</v>
      </c>
      <c r="AR158" s="140" t="s">
        <v>317</v>
      </c>
      <c r="AT158" s="140" t="s">
        <v>218</v>
      </c>
      <c r="AU158" s="140" t="s">
        <v>81</v>
      </c>
      <c r="AY158" s="18" t="s">
        <v>216</v>
      </c>
      <c r="BE158" s="141">
        <f t="shared" si="44"/>
        <v>0</v>
      </c>
      <c r="BF158" s="141">
        <f t="shared" si="45"/>
        <v>0</v>
      </c>
      <c r="BG158" s="141">
        <f t="shared" si="46"/>
        <v>0</v>
      </c>
      <c r="BH158" s="141">
        <f t="shared" si="47"/>
        <v>0</v>
      </c>
      <c r="BI158" s="141">
        <f t="shared" si="48"/>
        <v>0</v>
      </c>
      <c r="BJ158" s="18" t="s">
        <v>79</v>
      </c>
      <c r="BK158" s="141">
        <f t="shared" si="49"/>
        <v>0</v>
      </c>
      <c r="BL158" s="18" t="s">
        <v>317</v>
      </c>
      <c r="BM158" s="140" t="s">
        <v>2747</v>
      </c>
    </row>
    <row r="159" spans="2:65" s="1" customFormat="1" ht="24.2" customHeight="1">
      <c r="B159" s="33"/>
      <c r="C159" s="129" t="s">
        <v>603</v>
      </c>
      <c r="D159" s="129" t="s">
        <v>218</v>
      </c>
      <c r="E159" s="130" t="s">
        <v>2748</v>
      </c>
      <c r="F159" s="131" t="s">
        <v>2749</v>
      </c>
      <c r="G159" s="132" t="s">
        <v>357</v>
      </c>
      <c r="H159" s="133">
        <v>10</v>
      </c>
      <c r="I159" s="134"/>
      <c r="J159" s="135">
        <f t="shared" si="40"/>
        <v>0</v>
      </c>
      <c r="K159" s="131" t="s">
        <v>19</v>
      </c>
      <c r="L159" s="33"/>
      <c r="M159" s="136" t="s">
        <v>19</v>
      </c>
      <c r="N159" s="137" t="s">
        <v>42</v>
      </c>
      <c r="P159" s="138">
        <f t="shared" si="41"/>
        <v>0</v>
      </c>
      <c r="Q159" s="138">
        <v>1.47E-3</v>
      </c>
      <c r="R159" s="138">
        <f t="shared" si="42"/>
        <v>1.47E-2</v>
      </c>
      <c r="S159" s="138">
        <v>0</v>
      </c>
      <c r="T159" s="139">
        <f t="shared" si="43"/>
        <v>0</v>
      </c>
      <c r="AR159" s="140" t="s">
        <v>317</v>
      </c>
      <c r="AT159" s="140" t="s">
        <v>218</v>
      </c>
      <c r="AU159" s="140" t="s">
        <v>81</v>
      </c>
      <c r="AY159" s="18" t="s">
        <v>216</v>
      </c>
      <c r="BE159" s="141">
        <f t="shared" si="44"/>
        <v>0</v>
      </c>
      <c r="BF159" s="141">
        <f t="shared" si="45"/>
        <v>0</v>
      </c>
      <c r="BG159" s="141">
        <f t="shared" si="46"/>
        <v>0</v>
      </c>
      <c r="BH159" s="141">
        <f t="shared" si="47"/>
        <v>0</v>
      </c>
      <c r="BI159" s="141">
        <f t="shared" si="48"/>
        <v>0</v>
      </c>
      <c r="BJ159" s="18" t="s">
        <v>79</v>
      </c>
      <c r="BK159" s="141">
        <f t="shared" si="49"/>
        <v>0</v>
      </c>
      <c r="BL159" s="18" t="s">
        <v>317</v>
      </c>
      <c r="BM159" s="140" t="s">
        <v>2750</v>
      </c>
    </row>
    <row r="160" spans="2:65" s="1" customFormat="1" ht="44.25" customHeight="1">
      <c r="B160" s="33"/>
      <c r="C160" s="174" t="s">
        <v>610</v>
      </c>
      <c r="D160" s="174" t="s">
        <v>341</v>
      </c>
      <c r="E160" s="175" t="s">
        <v>2751</v>
      </c>
      <c r="F160" s="176" t="s">
        <v>2752</v>
      </c>
      <c r="G160" s="177" t="s">
        <v>357</v>
      </c>
      <c r="H160" s="178">
        <v>5</v>
      </c>
      <c r="I160" s="179"/>
      <c r="J160" s="180">
        <f t="shared" si="40"/>
        <v>0</v>
      </c>
      <c r="K160" s="176" t="s">
        <v>19</v>
      </c>
      <c r="L160" s="181"/>
      <c r="M160" s="182" t="s">
        <v>19</v>
      </c>
      <c r="N160" s="183" t="s">
        <v>42</v>
      </c>
      <c r="P160" s="138">
        <f t="shared" si="41"/>
        <v>0</v>
      </c>
      <c r="Q160" s="138">
        <v>0</v>
      </c>
      <c r="R160" s="138">
        <f t="shared" si="42"/>
        <v>0</v>
      </c>
      <c r="S160" s="138">
        <v>0</v>
      </c>
      <c r="T160" s="139">
        <f t="shared" si="43"/>
        <v>0</v>
      </c>
      <c r="AR160" s="140" t="s">
        <v>409</v>
      </c>
      <c r="AT160" s="140" t="s">
        <v>341</v>
      </c>
      <c r="AU160" s="140" t="s">
        <v>81</v>
      </c>
      <c r="AY160" s="18" t="s">
        <v>216</v>
      </c>
      <c r="BE160" s="141">
        <f t="shared" si="44"/>
        <v>0</v>
      </c>
      <c r="BF160" s="141">
        <f t="shared" si="45"/>
        <v>0</v>
      </c>
      <c r="BG160" s="141">
        <f t="shared" si="46"/>
        <v>0</v>
      </c>
      <c r="BH160" s="141">
        <f t="shared" si="47"/>
        <v>0</v>
      </c>
      <c r="BI160" s="141">
        <f t="shared" si="48"/>
        <v>0</v>
      </c>
      <c r="BJ160" s="18" t="s">
        <v>79</v>
      </c>
      <c r="BK160" s="141">
        <f t="shared" si="49"/>
        <v>0</v>
      </c>
      <c r="BL160" s="18" t="s">
        <v>317</v>
      </c>
      <c r="BM160" s="140" t="s">
        <v>2753</v>
      </c>
    </row>
    <row r="161" spans="2:65" s="1" customFormat="1" ht="44.25" customHeight="1">
      <c r="B161" s="33"/>
      <c r="C161" s="174" t="s">
        <v>615</v>
      </c>
      <c r="D161" s="174" t="s">
        <v>341</v>
      </c>
      <c r="E161" s="175" t="s">
        <v>2754</v>
      </c>
      <c r="F161" s="176" t="s">
        <v>2755</v>
      </c>
      <c r="G161" s="177" t="s">
        <v>357</v>
      </c>
      <c r="H161" s="178">
        <v>6</v>
      </c>
      <c r="I161" s="179"/>
      <c r="J161" s="180">
        <f t="shared" si="40"/>
        <v>0</v>
      </c>
      <c r="K161" s="176" t="s">
        <v>19</v>
      </c>
      <c r="L161" s="181"/>
      <c r="M161" s="182" t="s">
        <v>19</v>
      </c>
      <c r="N161" s="183" t="s">
        <v>42</v>
      </c>
      <c r="P161" s="138">
        <f t="shared" si="41"/>
        <v>0</v>
      </c>
      <c r="Q161" s="138">
        <v>0</v>
      </c>
      <c r="R161" s="138">
        <f t="shared" si="42"/>
        <v>0</v>
      </c>
      <c r="S161" s="138">
        <v>0</v>
      </c>
      <c r="T161" s="139">
        <f t="shared" si="43"/>
        <v>0</v>
      </c>
      <c r="AR161" s="140" t="s">
        <v>409</v>
      </c>
      <c r="AT161" s="140" t="s">
        <v>341</v>
      </c>
      <c r="AU161" s="140" t="s">
        <v>81</v>
      </c>
      <c r="AY161" s="18" t="s">
        <v>216</v>
      </c>
      <c r="BE161" s="141">
        <f t="shared" si="44"/>
        <v>0</v>
      </c>
      <c r="BF161" s="141">
        <f t="shared" si="45"/>
        <v>0</v>
      </c>
      <c r="BG161" s="141">
        <f t="shared" si="46"/>
        <v>0</v>
      </c>
      <c r="BH161" s="141">
        <f t="shared" si="47"/>
        <v>0</v>
      </c>
      <c r="BI161" s="141">
        <f t="shared" si="48"/>
        <v>0</v>
      </c>
      <c r="BJ161" s="18" t="s">
        <v>79</v>
      </c>
      <c r="BK161" s="141">
        <f t="shared" si="49"/>
        <v>0</v>
      </c>
      <c r="BL161" s="18" t="s">
        <v>317</v>
      </c>
      <c r="BM161" s="140" t="s">
        <v>2756</v>
      </c>
    </row>
    <row r="162" spans="2:65" s="1" customFormat="1" ht="44.25" customHeight="1">
      <c r="B162" s="33"/>
      <c r="C162" s="174" t="s">
        <v>620</v>
      </c>
      <c r="D162" s="174" t="s">
        <v>341</v>
      </c>
      <c r="E162" s="175" t="s">
        <v>2757</v>
      </c>
      <c r="F162" s="176" t="s">
        <v>2758</v>
      </c>
      <c r="G162" s="177" t="s">
        <v>357</v>
      </c>
      <c r="H162" s="178">
        <v>1</v>
      </c>
      <c r="I162" s="179"/>
      <c r="J162" s="180">
        <f t="shared" si="40"/>
        <v>0</v>
      </c>
      <c r="K162" s="176" t="s">
        <v>19</v>
      </c>
      <c r="L162" s="181"/>
      <c r="M162" s="182" t="s">
        <v>19</v>
      </c>
      <c r="N162" s="183" t="s">
        <v>42</v>
      </c>
      <c r="P162" s="138">
        <f t="shared" si="41"/>
        <v>0</v>
      </c>
      <c r="Q162" s="138">
        <v>0</v>
      </c>
      <c r="R162" s="138">
        <f t="shared" si="42"/>
        <v>0</v>
      </c>
      <c r="S162" s="138">
        <v>0</v>
      </c>
      <c r="T162" s="139">
        <f t="shared" si="43"/>
        <v>0</v>
      </c>
      <c r="AR162" s="140" t="s">
        <v>409</v>
      </c>
      <c r="AT162" s="140" t="s">
        <v>341</v>
      </c>
      <c r="AU162" s="140" t="s">
        <v>81</v>
      </c>
      <c r="AY162" s="18" t="s">
        <v>216</v>
      </c>
      <c r="BE162" s="141">
        <f t="shared" si="44"/>
        <v>0</v>
      </c>
      <c r="BF162" s="141">
        <f t="shared" si="45"/>
        <v>0</v>
      </c>
      <c r="BG162" s="141">
        <f t="shared" si="46"/>
        <v>0</v>
      </c>
      <c r="BH162" s="141">
        <f t="shared" si="47"/>
        <v>0</v>
      </c>
      <c r="BI162" s="141">
        <f t="shared" si="48"/>
        <v>0</v>
      </c>
      <c r="BJ162" s="18" t="s">
        <v>79</v>
      </c>
      <c r="BK162" s="141">
        <f t="shared" si="49"/>
        <v>0</v>
      </c>
      <c r="BL162" s="18" t="s">
        <v>317</v>
      </c>
      <c r="BM162" s="140" t="s">
        <v>2759</v>
      </c>
    </row>
    <row r="163" spans="2:65" s="1" customFormat="1" ht="44.25" customHeight="1">
      <c r="B163" s="33"/>
      <c r="C163" s="174" t="s">
        <v>625</v>
      </c>
      <c r="D163" s="174" t="s">
        <v>341</v>
      </c>
      <c r="E163" s="175" t="s">
        <v>2760</v>
      </c>
      <c r="F163" s="176" t="s">
        <v>2761</v>
      </c>
      <c r="G163" s="177" t="s">
        <v>357</v>
      </c>
      <c r="H163" s="178">
        <v>1</v>
      </c>
      <c r="I163" s="179"/>
      <c r="J163" s="180">
        <f t="shared" si="40"/>
        <v>0</v>
      </c>
      <c r="K163" s="176" t="s">
        <v>19</v>
      </c>
      <c r="L163" s="181"/>
      <c r="M163" s="182" t="s">
        <v>19</v>
      </c>
      <c r="N163" s="183" t="s">
        <v>42</v>
      </c>
      <c r="P163" s="138">
        <f t="shared" si="41"/>
        <v>0</v>
      </c>
      <c r="Q163" s="138">
        <v>0</v>
      </c>
      <c r="R163" s="138">
        <f t="shared" si="42"/>
        <v>0</v>
      </c>
      <c r="S163" s="138">
        <v>0</v>
      </c>
      <c r="T163" s="139">
        <f t="shared" si="43"/>
        <v>0</v>
      </c>
      <c r="AR163" s="140" t="s">
        <v>409</v>
      </c>
      <c r="AT163" s="140" t="s">
        <v>341</v>
      </c>
      <c r="AU163" s="140" t="s">
        <v>81</v>
      </c>
      <c r="AY163" s="18" t="s">
        <v>216</v>
      </c>
      <c r="BE163" s="141">
        <f t="shared" si="44"/>
        <v>0</v>
      </c>
      <c r="BF163" s="141">
        <f t="shared" si="45"/>
        <v>0</v>
      </c>
      <c r="BG163" s="141">
        <f t="shared" si="46"/>
        <v>0</v>
      </c>
      <c r="BH163" s="141">
        <f t="shared" si="47"/>
        <v>0</v>
      </c>
      <c r="BI163" s="141">
        <f t="shared" si="48"/>
        <v>0</v>
      </c>
      <c r="BJ163" s="18" t="s">
        <v>79</v>
      </c>
      <c r="BK163" s="141">
        <f t="shared" si="49"/>
        <v>0</v>
      </c>
      <c r="BL163" s="18" t="s">
        <v>317</v>
      </c>
      <c r="BM163" s="140" t="s">
        <v>2762</v>
      </c>
    </row>
    <row r="164" spans="2:65" s="1" customFormat="1" ht="24.2" customHeight="1">
      <c r="B164" s="33"/>
      <c r="C164" s="129" t="s">
        <v>630</v>
      </c>
      <c r="D164" s="129" t="s">
        <v>218</v>
      </c>
      <c r="E164" s="130" t="s">
        <v>2763</v>
      </c>
      <c r="F164" s="131" t="s">
        <v>2764</v>
      </c>
      <c r="G164" s="132" t="s">
        <v>357</v>
      </c>
      <c r="H164" s="133">
        <v>1</v>
      </c>
      <c r="I164" s="134"/>
      <c r="J164" s="135">
        <f t="shared" si="40"/>
        <v>0</v>
      </c>
      <c r="K164" s="131" t="s">
        <v>19</v>
      </c>
      <c r="L164" s="33"/>
      <c r="M164" s="136" t="s">
        <v>19</v>
      </c>
      <c r="N164" s="137" t="s">
        <v>42</v>
      </c>
      <c r="P164" s="138">
        <f t="shared" si="41"/>
        <v>0</v>
      </c>
      <c r="Q164" s="138">
        <v>0</v>
      </c>
      <c r="R164" s="138">
        <f t="shared" si="42"/>
        <v>0</v>
      </c>
      <c r="S164" s="138">
        <v>0</v>
      </c>
      <c r="T164" s="139">
        <f t="shared" si="43"/>
        <v>0</v>
      </c>
      <c r="AR164" s="140" t="s">
        <v>317</v>
      </c>
      <c r="AT164" s="140" t="s">
        <v>218</v>
      </c>
      <c r="AU164" s="140" t="s">
        <v>81</v>
      </c>
      <c r="AY164" s="18" t="s">
        <v>216</v>
      </c>
      <c r="BE164" s="141">
        <f t="shared" si="44"/>
        <v>0</v>
      </c>
      <c r="BF164" s="141">
        <f t="shared" si="45"/>
        <v>0</v>
      </c>
      <c r="BG164" s="141">
        <f t="shared" si="46"/>
        <v>0</v>
      </c>
      <c r="BH164" s="141">
        <f t="shared" si="47"/>
        <v>0</v>
      </c>
      <c r="BI164" s="141">
        <f t="shared" si="48"/>
        <v>0</v>
      </c>
      <c r="BJ164" s="18" t="s">
        <v>79</v>
      </c>
      <c r="BK164" s="141">
        <f t="shared" si="49"/>
        <v>0</v>
      </c>
      <c r="BL164" s="18" t="s">
        <v>317</v>
      </c>
      <c r="BM164" s="140" t="s">
        <v>2765</v>
      </c>
    </row>
    <row r="165" spans="2:65" s="1" customFormat="1" ht="16.5" customHeight="1">
      <c r="B165" s="33"/>
      <c r="C165" s="174" t="s">
        <v>636</v>
      </c>
      <c r="D165" s="174" t="s">
        <v>341</v>
      </c>
      <c r="E165" s="175" t="s">
        <v>2766</v>
      </c>
      <c r="F165" s="176" t="s">
        <v>2767</v>
      </c>
      <c r="G165" s="177" t="s">
        <v>357</v>
      </c>
      <c r="H165" s="178">
        <v>16</v>
      </c>
      <c r="I165" s="179"/>
      <c r="J165" s="180">
        <f t="shared" si="40"/>
        <v>0</v>
      </c>
      <c r="K165" s="176" t="s">
        <v>19</v>
      </c>
      <c r="L165" s="181"/>
      <c r="M165" s="182" t="s">
        <v>19</v>
      </c>
      <c r="N165" s="183" t="s">
        <v>42</v>
      </c>
      <c r="P165" s="138">
        <f t="shared" si="41"/>
        <v>0</v>
      </c>
      <c r="Q165" s="138">
        <v>2.3000000000000001E-4</v>
      </c>
      <c r="R165" s="138">
        <f t="shared" si="42"/>
        <v>3.6800000000000001E-3</v>
      </c>
      <c r="S165" s="138">
        <v>0</v>
      </c>
      <c r="T165" s="139">
        <f t="shared" si="43"/>
        <v>0</v>
      </c>
      <c r="AR165" s="140" t="s">
        <v>409</v>
      </c>
      <c r="AT165" s="140" t="s">
        <v>341</v>
      </c>
      <c r="AU165" s="140" t="s">
        <v>81</v>
      </c>
      <c r="AY165" s="18" t="s">
        <v>216</v>
      </c>
      <c r="BE165" s="141">
        <f t="shared" si="44"/>
        <v>0</v>
      </c>
      <c r="BF165" s="141">
        <f t="shared" si="45"/>
        <v>0</v>
      </c>
      <c r="BG165" s="141">
        <f t="shared" si="46"/>
        <v>0</v>
      </c>
      <c r="BH165" s="141">
        <f t="shared" si="47"/>
        <v>0</v>
      </c>
      <c r="BI165" s="141">
        <f t="shared" si="48"/>
        <v>0</v>
      </c>
      <c r="BJ165" s="18" t="s">
        <v>79</v>
      </c>
      <c r="BK165" s="141">
        <f t="shared" si="49"/>
        <v>0</v>
      </c>
      <c r="BL165" s="18" t="s">
        <v>317</v>
      </c>
      <c r="BM165" s="140" t="s">
        <v>2768</v>
      </c>
    </row>
    <row r="166" spans="2:65" s="12" customFormat="1" ht="11.25">
      <c r="B166" s="146"/>
      <c r="D166" s="147" t="s">
        <v>227</v>
      </c>
      <c r="E166" s="148" t="s">
        <v>19</v>
      </c>
      <c r="F166" s="149" t="s">
        <v>2769</v>
      </c>
      <c r="H166" s="150">
        <v>16</v>
      </c>
      <c r="I166" s="151"/>
      <c r="L166" s="146"/>
      <c r="M166" s="152"/>
      <c r="T166" s="153"/>
      <c r="AT166" s="148" t="s">
        <v>227</v>
      </c>
      <c r="AU166" s="148" t="s">
        <v>81</v>
      </c>
      <c r="AV166" s="12" t="s">
        <v>81</v>
      </c>
      <c r="AW166" s="12" t="s">
        <v>32</v>
      </c>
      <c r="AX166" s="12" t="s">
        <v>79</v>
      </c>
      <c r="AY166" s="148" t="s">
        <v>216</v>
      </c>
    </row>
    <row r="167" spans="2:65" s="1" customFormat="1" ht="21.75" customHeight="1">
      <c r="B167" s="33"/>
      <c r="C167" s="174" t="s">
        <v>642</v>
      </c>
      <c r="D167" s="174" t="s">
        <v>341</v>
      </c>
      <c r="E167" s="175" t="s">
        <v>2770</v>
      </c>
      <c r="F167" s="176" t="s">
        <v>2771</v>
      </c>
      <c r="G167" s="177" t="s">
        <v>357</v>
      </c>
      <c r="H167" s="178">
        <v>2</v>
      </c>
      <c r="I167" s="179"/>
      <c r="J167" s="180">
        <f>ROUND(I167*H167,2)</f>
        <v>0</v>
      </c>
      <c r="K167" s="176" t="s">
        <v>19</v>
      </c>
      <c r="L167" s="181"/>
      <c r="M167" s="182" t="s">
        <v>19</v>
      </c>
      <c r="N167" s="183" t="s">
        <v>42</v>
      </c>
      <c r="P167" s="138">
        <f>O167*H167</f>
        <v>0</v>
      </c>
      <c r="Q167" s="138">
        <v>2.3000000000000001E-4</v>
      </c>
      <c r="R167" s="138">
        <f>Q167*H167</f>
        <v>4.6000000000000001E-4</v>
      </c>
      <c r="S167" s="138">
        <v>0</v>
      </c>
      <c r="T167" s="139">
        <f>S167*H167</f>
        <v>0</v>
      </c>
      <c r="AR167" s="140" t="s">
        <v>409</v>
      </c>
      <c r="AT167" s="140" t="s">
        <v>341</v>
      </c>
      <c r="AU167" s="140" t="s">
        <v>81</v>
      </c>
      <c r="AY167" s="18" t="s">
        <v>216</v>
      </c>
      <c r="BE167" s="141">
        <f>IF(N167="základní",J167,0)</f>
        <v>0</v>
      </c>
      <c r="BF167" s="141">
        <f>IF(N167="snížená",J167,0)</f>
        <v>0</v>
      </c>
      <c r="BG167" s="141">
        <f>IF(N167="zákl. přenesená",J167,0)</f>
        <v>0</v>
      </c>
      <c r="BH167" s="141">
        <f>IF(N167="sníž. přenesená",J167,0)</f>
        <v>0</v>
      </c>
      <c r="BI167" s="141">
        <f>IF(N167="nulová",J167,0)</f>
        <v>0</v>
      </c>
      <c r="BJ167" s="18" t="s">
        <v>79</v>
      </c>
      <c r="BK167" s="141">
        <f>ROUND(I167*H167,2)</f>
        <v>0</v>
      </c>
      <c r="BL167" s="18" t="s">
        <v>317</v>
      </c>
      <c r="BM167" s="140" t="s">
        <v>2772</v>
      </c>
    </row>
    <row r="168" spans="2:65" s="11" customFormat="1" ht="22.9" customHeight="1">
      <c r="B168" s="117"/>
      <c r="D168" s="118" t="s">
        <v>70</v>
      </c>
      <c r="E168" s="127" t="s">
        <v>2773</v>
      </c>
      <c r="F168" s="127" t="s">
        <v>2774</v>
      </c>
      <c r="I168" s="120"/>
      <c r="J168" s="128">
        <f>BK168</f>
        <v>0</v>
      </c>
      <c r="L168" s="117"/>
      <c r="M168" s="122"/>
      <c r="P168" s="123">
        <f>SUM(P169:P201)</f>
        <v>0</v>
      </c>
      <c r="R168" s="123">
        <f>SUM(R169:R201)</f>
        <v>1.7670481000000009</v>
      </c>
      <c r="T168" s="124">
        <f>SUM(T169:T201)</f>
        <v>0</v>
      </c>
      <c r="AR168" s="118" t="s">
        <v>81</v>
      </c>
      <c r="AT168" s="125" t="s">
        <v>70</v>
      </c>
      <c r="AU168" s="125" t="s">
        <v>79</v>
      </c>
      <c r="AY168" s="118" t="s">
        <v>216</v>
      </c>
      <c r="BK168" s="126">
        <f>SUM(BK169:BK201)</f>
        <v>0</v>
      </c>
    </row>
    <row r="169" spans="2:65" s="1" customFormat="1" ht="33" customHeight="1">
      <c r="B169" s="33"/>
      <c r="C169" s="129" t="s">
        <v>647</v>
      </c>
      <c r="D169" s="129" t="s">
        <v>218</v>
      </c>
      <c r="E169" s="130" t="s">
        <v>2775</v>
      </c>
      <c r="F169" s="131" t="s">
        <v>2776</v>
      </c>
      <c r="G169" s="132" t="s">
        <v>357</v>
      </c>
      <c r="H169" s="133">
        <v>32</v>
      </c>
      <c r="I169" s="134"/>
      <c r="J169" s="135">
        <f>ROUND(I169*H169,2)</f>
        <v>0</v>
      </c>
      <c r="K169" s="131" t="s">
        <v>19</v>
      </c>
      <c r="L169" s="33"/>
      <c r="M169" s="136" t="s">
        <v>19</v>
      </c>
      <c r="N169" s="137" t="s">
        <v>42</v>
      </c>
      <c r="P169" s="138">
        <f>O169*H169</f>
        <v>0</v>
      </c>
      <c r="Q169" s="138">
        <v>0</v>
      </c>
      <c r="R169" s="138">
        <f>Q169*H169</f>
        <v>0</v>
      </c>
      <c r="S169" s="138">
        <v>0</v>
      </c>
      <c r="T169" s="139">
        <f>S169*H169</f>
        <v>0</v>
      </c>
      <c r="AR169" s="140" t="s">
        <v>317</v>
      </c>
      <c r="AT169" s="140" t="s">
        <v>218</v>
      </c>
      <c r="AU169" s="140" t="s">
        <v>81</v>
      </c>
      <c r="AY169" s="18" t="s">
        <v>216</v>
      </c>
      <c r="BE169" s="141">
        <f>IF(N169="základní",J169,0)</f>
        <v>0</v>
      </c>
      <c r="BF169" s="141">
        <f>IF(N169="snížená",J169,0)</f>
        <v>0</v>
      </c>
      <c r="BG169" s="141">
        <f>IF(N169="zákl. přenesená",J169,0)</f>
        <v>0</v>
      </c>
      <c r="BH169" s="141">
        <f>IF(N169="sníž. přenesená",J169,0)</f>
        <v>0</v>
      </c>
      <c r="BI169" s="141">
        <f>IF(N169="nulová",J169,0)</f>
        <v>0</v>
      </c>
      <c r="BJ169" s="18" t="s">
        <v>79</v>
      </c>
      <c r="BK169" s="141">
        <f>ROUND(I169*H169,2)</f>
        <v>0</v>
      </c>
      <c r="BL169" s="18" t="s">
        <v>317</v>
      </c>
      <c r="BM169" s="140" t="s">
        <v>2777</v>
      </c>
    </row>
    <row r="170" spans="2:65" s="12" customFormat="1" ht="11.25">
      <c r="B170" s="146"/>
      <c r="D170" s="147" t="s">
        <v>227</v>
      </c>
      <c r="E170" s="148" t="s">
        <v>19</v>
      </c>
      <c r="F170" s="149" t="s">
        <v>2778</v>
      </c>
      <c r="H170" s="150">
        <v>32</v>
      </c>
      <c r="I170" s="151"/>
      <c r="L170" s="146"/>
      <c r="M170" s="152"/>
      <c r="T170" s="153"/>
      <c r="AT170" s="148" t="s">
        <v>227</v>
      </c>
      <c r="AU170" s="148" t="s">
        <v>81</v>
      </c>
      <c r="AV170" s="12" t="s">
        <v>81</v>
      </c>
      <c r="AW170" s="12" t="s">
        <v>32</v>
      </c>
      <c r="AX170" s="12" t="s">
        <v>79</v>
      </c>
      <c r="AY170" s="148" t="s">
        <v>216</v>
      </c>
    </row>
    <row r="171" spans="2:65" s="1" customFormat="1" ht="33" customHeight="1">
      <c r="B171" s="33"/>
      <c r="C171" s="129" t="s">
        <v>652</v>
      </c>
      <c r="D171" s="129" t="s">
        <v>218</v>
      </c>
      <c r="E171" s="130" t="s">
        <v>2779</v>
      </c>
      <c r="F171" s="131" t="s">
        <v>2780</v>
      </c>
      <c r="G171" s="132" t="s">
        <v>357</v>
      </c>
      <c r="H171" s="133">
        <v>4</v>
      </c>
      <c r="I171" s="134"/>
      <c r="J171" s="135">
        <f>ROUND(I171*H171,2)</f>
        <v>0</v>
      </c>
      <c r="K171" s="131" t="s">
        <v>19</v>
      </c>
      <c r="L171" s="33"/>
      <c r="M171" s="136" t="s">
        <v>19</v>
      </c>
      <c r="N171" s="137" t="s">
        <v>42</v>
      </c>
      <c r="P171" s="138">
        <f>O171*H171</f>
        <v>0</v>
      </c>
      <c r="Q171" s="138">
        <v>3.4799999999999998E-2</v>
      </c>
      <c r="R171" s="138">
        <f>Q171*H171</f>
        <v>0.13919999999999999</v>
      </c>
      <c r="S171" s="138">
        <v>0</v>
      </c>
      <c r="T171" s="139">
        <f>S171*H171</f>
        <v>0</v>
      </c>
      <c r="AR171" s="140" t="s">
        <v>317</v>
      </c>
      <c r="AT171" s="140" t="s">
        <v>218</v>
      </c>
      <c r="AU171" s="140" t="s">
        <v>81</v>
      </c>
      <c r="AY171" s="18" t="s">
        <v>216</v>
      </c>
      <c r="BE171" s="141">
        <f>IF(N171="základní",J171,0)</f>
        <v>0</v>
      </c>
      <c r="BF171" s="141">
        <f>IF(N171="snížená",J171,0)</f>
        <v>0</v>
      </c>
      <c r="BG171" s="141">
        <f>IF(N171="zákl. přenesená",J171,0)</f>
        <v>0</v>
      </c>
      <c r="BH171" s="141">
        <f>IF(N171="sníž. přenesená",J171,0)</f>
        <v>0</v>
      </c>
      <c r="BI171" s="141">
        <f>IF(N171="nulová",J171,0)</f>
        <v>0</v>
      </c>
      <c r="BJ171" s="18" t="s">
        <v>79</v>
      </c>
      <c r="BK171" s="141">
        <f>ROUND(I171*H171,2)</f>
        <v>0</v>
      </c>
      <c r="BL171" s="18" t="s">
        <v>317</v>
      </c>
      <c r="BM171" s="140" t="s">
        <v>2781</v>
      </c>
    </row>
    <row r="172" spans="2:65" s="1" customFormat="1" ht="33" customHeight="1">
      <c r="B172" s="33"/>
      <c r="C172" s="129" t="s">
        <v>659</v>
      </c>
      <c r="D172" s="129" t="s">
        <v>218</v>
      </c>
      <c r="E172" s="130" t="s">
        <v>2782</v>
      </c>
      <c r="F172" s="131" t="s">
        <v>2783</v>
      </c>
      <c r="G172" s="132" t="s">
        <v>357</v>
      </c>
      <c r="H172" s="133">
        <v>2</v>
      </c>
      <c r="I172" s="134"/>
      <c r="J172" s="135">
        <f>ROUND(I172*H172,2)</f>
        <v>0</v>
      </c>
      <c r="K172" s="131" t="s">
        <v>19</v>
      </c>
      <c r="L172" s="33"/>
      <c r="M172" s="136" t="s">
        <v>19</v>
      </c>
      <c r="N172" s="137" t="s">
        <v>42</v>
      </c>
      <c r="P172" s="138">
        <f>O172*H172</f>
        <v>0</v>
      </c>
      <c r="Q172" s="138">
        <v>4.1320000000000003E-2</v>
      </c>
      <c r="R172" s="138">
        <f>Q172*H172</f>
        <v>8.2640000000000005E-2</v>
      </c>
      <c r="S172" s="138">
        <v>0</v>
      </c>
      <c r="T172" s="139">
        <f>S172*H172</f>
        <v>0</v>
      </c>
      <c r="AR172" s="140" t="s">
        <v>317</v>
      </c>
      <c r="AT172" s="140" t="s">
        <v>218</v>
      </c>
      <c r="AU172" s="140" t="s">
        <v>81</v>
      </c>
      <c r="AY172" s="18" t="s">
        <v>216</v>
      </c>
      <c r="BE172" s="141">
        <f>IF(N172="základní",J172,0)</f>
        <v>0</v>
      </c>
      <c r="BF172" s="141">
        <f>IF(N172="snížená",J172,0)</f>
        <v>0</v>
      </c>
      <c r="BG172" s="141">
        <f>IF(N172="zákl. přenesená",J172,0)</f>
        <v>0</v>
      </c>
      <c r="BH172" s="141">
        <f>IF(N172="sníž. přenesená",J172,0)</f>
        <v>0</v>
      </c>
      <c r="BI172" s="141">
        <f>IF(N172="nulová",J172,0)</f>
        <v>0</v>
      </c>
      <c r="BJ172" s="18" t="s">
        <v>79</v>
      </c>
      <c r="BK172" s="141">
        <f>ROUND(I172*H172,2)</f>
        <v>0</v>
      </c>
      <c r="BL172" s="18" t="s">
        <v>317</v>
      </c>
      <c r="BM172" s="140" t="s">
        <v>2784</v>
      </c>
    </row>
    <row r="173" spans="2:65" s="1" customFormat="1" ht="33" customHeight="1">
      <c r="B173" s="33"/>
      <c r="C173" s="129" t="s">
        <v>666</v>
      </c>
      <c r="D173" s="129" t="s">
        <v>218</v>
      </c>
      <c r="E173" s="130" t="s">
        <v>2785</v>
      </c>
      <c r="F173" s="131" t="s">
        <v>2786</v>
      </c>
      <c r="G173" s="132" t="s">
        <v>357</v>
      </c>
      <c r="H173" s="133">
        <v>2</v>
      </c>
      <c r="I173" s="134"/>
      <c r="J173" s="135">
        <f>ROUND(I173*H173,2)</f>
        <v>0</v>
      </c>
      <c r="K173" s="131" t="s">
        <v>19</v>
      </c>
      <c r="L173" s="33"/>
      <c r="M173" s="136" t="s">
        <v>19</v>
      </c>
      <c r="N173" s="137" t="s">
        <v>42</v>
      </c>
      <c r="P173" s="138">
        <f>O173*H173</f>
        <v>0</v>
      </c>
      <c r="Q173" s="138">
        <v>6.8500000000000005E-2</v>
      </c>
      <c r="R173" s="138">
        <f>Q173*H173</f>
        <v>0.13700000000000001</v>
      </c>
      <c r="S173" s="138">
        <v>0</v>
      </c>
      <c r="T173" s="139">
        <f>S173*H173</f>
        <v>0</v>
      </c>
      <c r="AR173" s="140" t="s">
        <v>317</v>
      </c>
      <c r="AT173" s="140" t="s">
        <v>218</v>
      </c>
      <c r="AU173" s="140" t="s">
        <v>81</v>
      </c>
      <c r="AY173" s="18" t="s">
        <v>216</v>
      </c>
      <c r="BE173" s="141">
        <f>IF(N173="základní",J173,0)</f>
        <v>0</v>
      </c>
      <c r="BF173" s="141">
        <f>IF(N173="snížená",J173,0)</f>
        <v>0</v>
      </c>
      <c r="BG173" s="141">
        <f>IF(N173="zákl. přenesená",J173,0)</f>
        <v>0</v>
      </c>
      <c r="BH173" s="141">
        <f>IF(N173="sníž. přenesená",J173,0)</f>
        <v>0</v>
      </c>
      <c r="BI173" s="141">
        <f>IF(N173="nulová",J173,0)</f>
        <v>0</v>
      </c>
      <c r="BJ173" s="18" t="s">
        <v>79</v>
      </c>
      <c r="BK173" s="141">
        <f>ROUND(I173*H173,2)</f>
        <v>0</v>
      </c>
      <c r="BL173" s="18" t="s">
        <v>317</v>
      </c>
      <c r="BM173" s="140" t="s">
        <v>2787</v>
      </c>
    </row>
    <row r="174" spans="2:65" s="1" customFormat="1" ht="21.75" customHeight="1">
      <c r="B174" s="33"/>
      <c r="C174" s="129" t="s">
        <v>671</v>
      </c>
      <c r="D174" s="129" t="s">
        <v>218</v>
      </c>
      <c r="E174" s="130" t="s">
        <v>2788</v>
      </c>
      <c r="F174" s="131" t="s">
        <v>2789</v>
      </c>
      <c r="G174" s="132" t="s">
        <v>357</v>
      </c>
      <c r="H174" s="133">
        <v>32</v>
      </c>
      <c r="I174" s="134"/>
      <c r="J174" s="135">
        <f>ROUND(I174*H174,2)</f>
        <v>0</v>
      </c>
      <c r="K174" s="131" t="s">
        <v>19</v>
      </c>
      <c r="L174" s="33"/>
      <c r="M174" s="136" t="s">
        <v>19</v>
      </c>
      <c r="N174" s="137" t="s">
        <v>42</v>
      </c>
      <c r="P174" s="138">
        <f>O174*H174</f>
        <v>0</v>
      </c>
      <c r="Q174" s="138">
        <v>0</v>
      </c>
      <c r="R174" s="138">
        <f>Q174*H174</f>
        <v>0</v>
      </c>
      <c r="S174" s="138">
        <v>0</v>
      </c>
      <c r="T174" s="139">
        <f>S174*H174</f>
        <v>0</v>
      </c>
      <c r="AR174" s="140" t="s">
        <v>317</v>
      </c>
      <c r="AT174" s="140" t="s">
        <v>218</v>
      </c>
      <c r="AU174" s="140" t="s">
        <v>81</v>
      </c>
      <c r="AY174" s="18" t="s">
        <v>216</v>
      </c>
      <c r="BE174" s="141">
        <f>IF(N174="základní",J174,0)</f>
        <v>0</v>
      </c>
      <c r="BF174" s="141">
        <f>IF(N174="snížená",J174,0)</f>
        <v>0</v>
      </c>
      <c r="BG174" s="141">
        <f>IF(N174="zákl. přenesená",J174,0)</f>
        <v>0</v>
      </c>
      <c r="BH174" s="141">
        <f>IF(N174="sníž. přenesená",J174,0)</f>
        <v>0</v>
      </c>
      <c r="BI174" s="141">
        <f>IF(N174="nulová",J174,0)</f>
        <v>0</v>
      </c>
      <c r="BJ174" s="18" t="s">
        <v>79</v>
      </c>
      <c r="BK174" s="141">
        <f>ROUND(I174*H174,2)</f>
        <v>0</v>
      </c>
      <c r="BL174" s="18" t="s">
        <v>317</v>
      </c>
      <c r="BM174" s="140" t="s">
        <v>2790</v>
      </c>
    </row>
    <row r="175" spans="2:65" s="12" customFormat="1" ht="11.25">
      <c r="B175" s="146"/>
      <c r="D175" s="147" t="s">
        <v>227</v>
      </c>
      <c r="E175" s="148" t="s">
        <v>19</v>
      </c>
      <c r="F175" s="149" t="s">
        <v>2778</v>
      </c>
      <c r="H175" s="150">
        <v>32</v>
      </c>
      <c r="I175" s="151"/>
      <c r="L175" s="146"/>
      <c r="M175" s="152"/>
      <c r="T175" s="153"/>
      <c r="AT175" s="148" t="s">
        <v>227</v>
      </c>
      <c r="AU175" s="148" t="s">
        <v>81</v>
      </c>
      <c r="AV175" s="12" t="s">
        <v>81</v>
      </c>
      <c r="AW175" s="12" t="s">
        <v>32</v>
      </c>
      <c r="AX175" s="12" t="s">
        <v>79</v>
      </c>
      <c r="AY175" s="148" t="s">
        <v>216</v>
      </c>
    </row>
    <row r="176" spans="2:65" s="1" customFormat="1" ht="16.5" customHeight="1">
      <c r="B176" s="33"/>
      <c r="C176" s="129" t="s">
        <v>677</v>
      </c>
      <c r="D176" s="129" t="s">
        <v>218</v>
      </c>
      <c r="E176" s="130" t="s">
        <v>2791</v>
      </c>
      <c r="F176" s="131" t="s">
        <v>2792</v>
      </c>
      <c r="G176" s="132" t="s">
        <v>221</v>
      </c>
      <c r="H176" s="133">
        <v>1000</v>
      </c>
      <c r="I176" s="134"/>
      <c r="J176" s="135">
        <f>ROUND(I176*H176,2)</f>
        <v>0</v>
      </c>
      <c r="K176" s="131" t="s">
        <v>19</v>
      </c>
      <c r="L176" s="33"/>
      <c r="M176" s="136" t="s">
        <v>19</v>
      </c>
      <c r="N176" s="137" t="s">
        <v>42</v>
      </c>
      <c r="P176" s="138">
        <f>O176*H176</f>
        <v>0</v>
      </c>
      <c r="Q176" s="138">
        <v>0</v>
      </c>
      <c r="R176" s="138">
        <f>Q176*H176</f>
        <v>0</v>
      </c>
      <c r="S176" s="138">
        <v>0</v>
      </c>
      <c r="T176" s="139">
        <f>S176*H176</f>
        <v>0</v>
      </c>
      <c r="AR176" s="140" t="s">
        <v>317</v>
      </c>
      <c r="AT176" s="140" t="s">
        <v>218</v>
      </c>
      <c r="AU176" s="140" t="s">
        <v>81</v>
      </c>
      <c r="AY176" s="18" t="s">
        <v>216</v>
      </c>
      <c r="BE176" s="141">
        <f>IF(N176="základní",J176,0)</f>
        <v>0</v>
      </c>
      <c r="BF176" s="141">
        <f>IF(N176="snížená",J176,0)</f>
        <v>0</v>
      </c>
      <c r="BG176" s="141">
        <f>IF(N176="zákl. přenesená",J176,0)</f>
        <v>0</v>
      </c>
      <c r="BH176" s="141">
        <f>IF(N176="sníž. přenesená",J176,0)</f>
        <v>0</v>
      </c>
      <c r="BI176" s="141">
        <f>IF(N176="nulová",J176,0)</f>
        <v>0</v>
      </c>
      <c r="BJ176" s="18" t="s">
        <v>79</v>
      </c>
      <c r="BK176" s="141">
        <f>ROUND(I176*H176,2)</f>
        <v>0</v>
      </c>
      <c r="BL176" s="18" t="s">
        <v>317</v>
      </c>
      <c r="BM176" s="140" t="s">
        <v>2793</v>
      </c>
    </row>
    <row r="177" spans="2:65" s="1" customFormat="1" ht="33" customHeight="1">
      <c r="B177" s="33"/>
      <c r="C177" s="129" t="s">
        <v>684</v>
      </c>
      <c r="D177" s="129" t="s">
        <v>218</v>
      </c>
      <c r="E177" s="130" t="s">
        <v>2794</v>
      </c>
      <c r="F177" s="131" t="s">
        <v>2795</v>
      </c>
      <c r="G177" s="132" t="s">
        <v>368</v>
      </c>
      <c r="H177" s="133">
        <v>2707.38</v>
      </c>
      <c r="I177" s="134"/>
      <c r="J177" s="135">
        <f>ROUND(I177*H177,2)</f>
        <v>0</v>
      </c>
      <c r="K177" s="131" t="s">
        <v>19</v>
      </c>
      <c r="L177" s="33"/>
      <c r="M177" s="136" t="s">
        <v>19</v>
      </c>
      <c r="N177" s="137" t="s">
        <v>42</v>
      </c>
      <c r="P177" s="138">
        <f>O177*H177</f>
        <v>0</v>
      </c>
      <c r="Q177" s="138">
        <v>1.2E-4</v>
      </c>
      <c r="R177" s="138">
        <f>Q177*H177</f>
        <v>0.3248856</v>
      </c>
      <c r="S177" s="138">
        <v>0</v>
      </c>
      <c r="T177" s="139">
        <f>S177*H177</f>
        <v>0</v>
      </c>
      <c r="AR177" s="140" t="s">
        <v>317</v>
      </c>
      <c r="AT177" s="140" t="s">
        <v>218</v>
      </c>
      <c r="AU177" s="140" t="s">
        <v>81</v>
      </c>
      <c r="AY177" s="18" t="s">
        <v>216</v>
      </c>
      <c r="BE177" s="141">
        <f>IF(N177="základní",J177,0)</f>
        <v>0</v>
      </c>
      <c r="BF177" s="141">
        <f>IF(N177="snížená",J177,0)</f>
        <v>0</v>
      </c>
      <c r="BG177" s="141">
        <f>IF(N177="zákl. přenesená",J177,0)</f>
        <v>0</v>
      </c>
      <c r="BH177" s="141">
        <f>IF(N177="sníž. přenesená",J177,0)</f>
        <v>0</v>
      </c>
      <c r="BI177" s="141">
        <f>IF(N177="nulová",J177,0)</f>
        <v>0</v>
      </c>
      <c r="BJ177" s="18" t="s">
        <v>79</v>
      </c>
      <c r="BK177" s="141">
        <f>ROUND(I177*H177,2)</f>
        <v>0</v>
      </c>
      <c r="BL177" s="18" t="s">
        <v>317</v>
      </c>
      <c r="BM177" s="140" t="s">
        <v>2796</v>
      </c>
    </row>
    <row r="178" spans="2:65" s="12" customFormat="1" ht="33.75">
      <c r="B178" s="146"/>
      <c r="D178" s="147" t="s">
        <v>227</v>
      </c>
      <c r="E178" s="148" t="s">
        <v>19</v>
      </c>
      <c r="F178" s="149" t="s">
        <v>2797</v>
      </c>
      <c r="H178" s="150">
        <v>2082.6</v>
      </c>
      <c r="I178" s="151"/>
      <c r="L178" s="146"/>
      <c r="M178" s="152"/>
      <c r="T178" s="153"/>
      <c r="AT178" s="148" t="s">
        <v>227</v>
      </c>
      <c r="AU178" s="148" t="s">
        <v>81</v>
      </c>
      <c r="AV178" s="12" t="s">
        <v>81</v>
      </c>
      <c r="AW178" s="12" t="s">
        <v>32</v>
      </c>
      <c r="AX178" s="12" t="s">
        <v>71</v>
      </c>
      <c r="AY178" s="148" t="s">
        <v>216</v>
      </c>
    </row>
    <row r="179" spans="2:65" s="12" customFormat="1" ht="11.25">
      <c r="B179" s="146"/>
      <c r="D179" s="147" t="s">
        <v>227</v>
      </c>
      <c r="E179" s="148" t="s">
        <v>19</v>
      </c>
      <c r="F179" s="149" t="s">
        <v>2798</v>
      </c>
      <c r="H179" s="150">
        <v>2707.38</v>
      </c>
      <c r="I179" s="151"/>
      <c r="L179" s="146"/>
      <c r="M179" s="152"/>
      <c r="T179" s="153"/>
      <c r="AT179" s="148" t="s">
        <v>227</v>
      </c>
      <c r="AU179" s="148" t="s">
        <v>81</v>
      </c>
      <c r="AV179" s="12" t="s">
        <v>81</v>
      </c>
      <c r="AW179" s="12" t="s">
        <v>32</v>
      </c>
      <c r="AX179" s="12" t="s">
        <v>79</v>
      </c>
      <c r="AY179" s="148" t="s">
        <v>216</v>
      </c>
    </row>
    <row r="180" spans="2:65" s="1" customFormat="1" ht="21.75" customHeight="1">
      <c r="B180" s="33"/>
      <c r="C180" s="129" t="s">
        <v>689</v>
      </c>
      <c r="D180" s="129" t="s">
        <v>218</v>
      </c>
      <c r="E180" s="130" t="s">
        <v>2799</v>
      </c>
      <c r="F180" s="131" t="s">
        <v>2800</v>
      </c>
      <c r="G180" s="132" t="s">
        <v>357</v>
      </c>
      <c r="H180" s="133">
        <v>2000</v>
      </c>
      <c r="I180" s="134"/>
      <c r="J180" s="135">
        <f>ROUND(I180*H180,2)</f>
        <v>0</v>
      </c>
      <c r="K180" s="131" t="s">
        <v>19</v>
      </c>
      <c r="L180" s="33"/>
      <c r="M180" s="136" t="s">
        <v>19</v>
      </c>
      <c r="N180" s="137" t="s">
        <v>42</v>
      </c>
      <c r="P180" s="138">
        <f>O180*H180</f>
        <v>0</v>
      </c>
      <c r="Q180" s="138">
        <v>1.3999999999999999E-4</v>
      </c>
      <c r="R180" s="138">
        <f>Q180*H180</f>
        <v>0.27999999999999997</v>
      </c>
      <c r="S180" s="138">
        <v>0</v>
      </c>
      <c r="T180" s="139">
        <f>S180*H180</f>
        <v>0</v>
      </c>
      <c r="AR180" s="140" t="s">
        <v>317</v>
      </c>
      <c r="AT180" s="140" t="s">
        <v>218</v>
      </c>
      <c r="AU180" s="140" t="s">
        <v>81</v>
      </c>
      <c r="AY180" s="18" t="s">
        <v>216</v>
      </c>
      <c r="BE180" s="141">
        <f>IF(N180="základní",J180,0)</f>
        <v>0</v>
      </c>
      <c r="BF180" s="141">
        <f>IF(N180="snížená",J180,0)</f>
        <v>0</v>
      </c>
      <c r="BG180" s="141">
        <f>IF(N180="zákl. přenesená",J180,0)</f>
        <v>0</v>
      </c>
      <c r="BH180" s="141">
        <f>IF(N180="sníž. přenesená",J180,0)</f>
        <v>0</v>
      </c>
      <c r="BI180" s="141">
        <f>IF(N180="nulová",J180,0)</f>
        <v>0</v>
      </c>
      <c r="BJ180" s="18" t="s">
        <v>79</v>
      </c>
      <c r="BK180" s="141">
        <f>ROUND(I180*H180,2)</f>
        <v>0</v>
      </c>
      <c r="BL180" s="18" t="s">
        <v>317</v>
      </c>
      <c r="BM180" s="140" t="s">
        <v>2801</v>
      </c>
    </row>
    <row r="181" spans="2:65" s="1" customFormat="1" ht="24.2" customHeight="1">
      <c r="B181" s="33"/>
      <c r="C181" s="129" t="s">
        <v>694</v>
      </c>
      <c r="D181" s="129" t="s">
        <v>218</v>
      </c>
      <c r="E181" s="130" t="s">
        <v>2802</v>
      </c>
      <c r="F181" s="131" t="s">
        <v>2803</v>
      </c>
      <c r="G181" s="132" t="s">
        <v>368</v>
      </c>
      <c r="H181" s="133">
        <v>400</v>
      </c>
      <c r="I181" s="134"/>
      <c r="J181" s="135">
        <f>ROUND(I181*H181,2)</f>
        <v>0</v>
      </c>
      <c r="K181" s="131" t="s">
        <v>19</v>
      </c>
      <c r="L181" s="33"/>
      <c r="M181" s="136" t="s">
        <v>19</v>
      </c>
      <c r="N181" s="137" t="s">
        <v>42</v>
      </c>
      <c r="P181" s="138">
        <f>O181*H181</f>
        <v>0</v>
      </c>
      <c r="Q181" s="138">
        <v>3.6000000000000002E-4</v>
      </c>
      <c r="R181" s="138">
        <f>Q181*H181</f>
        <v>0.14400000000000002</v>
      </c>
      <c r="S181" s="138">
        <v>0</v>
      </c>
      <c r="T181" s="139">
        <f>S181*H181</f>
        <v>0</v>
      </c>
      <c r="AR181" s="140" t="s">
        <v>317</v>
      </c>
      <c r="AT181" s="140" t="s">
        <v>218</v>
      </c>
      <c r="AU181" s="140" t="s">
        <v>81</v>
      </c>
      <c r="AY181" s="18" t="s">
        <v>216</v>
      </c>
      <c r="BE181" s="141">
        <f>IF(N181="základní",J181,0)</f>
        <v>0</v>
      </c>
      <c r="BF181" s="141">
        <f>IF(N181="snížená",J181,0)</f>
        <v>0</v>
      </c>
      <c r="BG181" s="141">
        <f>IF(N181="zákl. přenesená",J181,0)</f>
        <v>0</v>
      </c>
      <c r="BH181" s="141">
        <f>IF(N181="sníž. přenesená",J181,0)</f>
        <v>0</v>
      </c>
      <c r="BI181" s="141">
        <f>IF(N181="nulová",J181,0)</f>
        <v>0</v>
      </c>
      <c r="BJ181" s="18" t="s">
        <v>79</v>
      </c>
      <c r="BK181" s="141">
        <f>ROUND(I181*H181,2)</f>
        <v>0</v>
      </c>
      <c r="BL181" s="18" t="s">
        <v>317</v>
      </c>
      <c r="BM181" s="140" t="s">
        <v>2804</v>
      </c>
    </row>
    <row r="182" spans="2:65" s="1" customFormat="1" ht="16.5" customHeight="1">
      <c r="B182" s="33"/>
      <c r="C182" s="129" t="s">
        <v>701</v>
      </c>
      <c r="D182" s="129" t="s">
        <v>218</v>
      </c>
      <c r="E182" s="130" t="s">
        <v>2805</v>
      </c>
      <c r="F182" s="131" t="s">
        <v>2806</v>
      </c>
      <c r="G182" s="132" t="s">
        <v>221</v>
      </c>
      <c r="H182" s="133">
        <v>446.29</v>
      </c>
      <c r="I182" s="134"/>
      <c r="J182" s="135">
        <f>ROUND(I182*H182,2)</f>
        <v>0</v>
      </c>
      <c r="K182" s="131" t="s">
        <v>19</v>
      </c>
      <c r="L182" s="33"/>
      <c r="M182" s="136" t="s">
        <v>19</v>
      </c>
      <c r="N182" s="137" t="s">
        <v>42</v>
      </c>
      <c r="P182" s="138">
        <f>O182*H182</f>
        <v>0</v>
      </c>
      <c r="Q182" s="138">
        <v>2.5000000000000001E-4</v>
      </c>
      <c r="R182" s="138">
        <f>Q182*H182</f>
        <v>0.11157250000000001</v>
      </c>
      <c r="S182" s="138">
        <v>0</v>
      </c>
      <c r="T182" s="139">
        <f>S182*H182</f>
        <v>0</v>
      </c>
      <c r="AR182" s="140" t="s">
        <v>317</v>
      </c>
      <c r="AT182" s="140" t="s">
        <v>218</v>
      </c>
      <c r="AU182" s="140" t="s">
        <v>81</v>
      </c>
      <c r="AY182" s="18" t="s">
        <v>216</v>
      </c>
      <c r="BE182" s="141">
        <f>IF(N182="základní",J182,0)</f>
        <v>0</v>
      </c>
      <c r="BF182" s="141">
        <f>IF(N182="snížená",J182,0)</f>
        <v>0</v>
      </c>
      <c r="BG182" s="141">
        <f>IF(N182="zákl. přenesená",J182,0)</f>
        <v>0</v>
      </c>
      <c r="BH182" s="141">
        <f>IF(N182="sníž. přenesená",J182,0)</f>
        <v>0</v>
      </c>
      <c r="BI182" s="141">
        <f>IF(N182="nulová",J182,0)</f>
        <v>0</v>
      </c>
      <c r="BJ182" s="18" t="s">
        <v>79</v>
      </c>
      <c r="BK182" s="141">
        <f>ROUND(I182*H182,2)</f>
        <v>0</v>
      </c>
      <c r="BL182" s="18" t="s">
        <v>317</v>
      </c>
      <c r="BM182" s="140" t="s">
        <v>2807</v>
      </c>
    </row>
    <row r="183" spans="2:65" s="12" customFormat="1" ht="11.25">
      <c r="B183" s="146"/>
      <c r="D183" s="147" t="s">
        <v>227</v>
      </c>
      <c r="E183" s="148" t="s">
        <v>19</v>
      </c>
      <c r="F183" s="149" t="s">
        <v>2808</v>
      </c>
      <c r="H183" s="150">
        <v>343.3</v>
      </c>
      <c r="I183" s="151"/>
      <c r="L183" s="146"/>
      <c r="M183" s="152"/>
      <c r="T183" s="153"/>
      <c r="AT183" s="148" t="s">
        <v>227</v>
      </c>
      <c r="AU183" s="148" t="s">
        <v>81</v>
      </c>
      <c r="AV183" s="12" t="s">
        <v>81</v>
      </c>
      <c r="AW183" s="12" t="s">
        <v>32</v>
      </c>
      <c r="AX183" s="12" t="s">
        <v>71</v>
      </c>
      <c r="AY183" s="148" t="s">
        <v>216</v>
      </c>
    </row>
    <row r="184" spans="2:65" s="12" customFormat="1" ht="11.25">
      <c r="B184" s="146"/>
      <c r="D184" s="147" t="s">
        <v>227</v>
      </c>
      <c r="E184" s="148" t="s">
        <v>19</v>
      </c>
      <c r="F184" s="149" t="s">
        <v>2809</v>
      </c>
      <c r="H184" s="150">
        <v>446.29</v>
      </c>
      <c r="I184" s="151"/>
      <c r="L184" s="146"/>
      <c r="M184" s="152"/>
      <c r="T184" s="153"/>
      <c r="AT184" s="148" t="s">
        <v>227</v>
      </c>
      <c r="AU184" s="148" t="s">
        <v>81</v>
      </c>
      <c r="AV184" s="12" t="s">
        <v>81</v>
      </c>
      <c r="AW184" s="12" t="s">
        <v>32</v>
      </c>
      <c r="AX184" s="12" t="s">
        <v>79</v>
      </c>
      <c r="AY184" s="148" t="s">
        <v>216</v>
      </c>
    </row>
    <row r="185" spans="2:65" s="1" customFormat="1" ht="24.2" customHeight="1">
      <c r="B185" s="33"/>
      <c r="C185" s="129" t="s">
        <v>707</v>
      </c>
      <c r="D185" s="129" t="s">
        <v>218</v>
      </c>
      <c r="E185" s="130" t="s">
        <v>2810</v>
      </c>
      <c r="F185" s="131" t="s">
        <v>2811</v>
      </c>
      <c r="G185" s="132" t="s">
        <v>368</v>
      </c>
      <c r="H185" s="133">
        <v>675</v>
      </c>
      <c r="I185" s="134"/>
      <c r="J185" s="135">
        <f>ROUND(I185*H185,2)</f>
        <v>0</v>
      </c>
      <c r="K185" s="131" t="s">
        <v>19</v>
      </c>
      <c r="L185" s="33"/>
      <c r="M185" s="136" t="s">
        <v>19</v>
      </c>
      <c r="N185" s="137" t="s">
        <v>42</v>
      </c>
      <c r="P185" s="138">
        <f>O185*H185</f>
        <v>0</v>
      </c>
      <c r="Q185" s="138">
        <v>6.9999999999999994E-5</v>
      </c>
      <c r="R185" s="138">
        <f>Q185*H185</f>
        <v>4.7249999999999993E-2</v>
      </c>
      <c r="S185" s="138">
        <v>0</v>
      </c>
      <c r="T185" s="139">
        <f>S185*H185</f>
        <v>0</v>
      </c>
      <c r="AR185" s="140" t="s">
        <v>317</v>
      </c>
      <c r="AT185" s="140" t="s">
        <v>218</v>
      </c>
      <c r="AU185" s="140" t="s">
        <v>81</v>
      </c>
      <c r="AY185" s="18" t="s">
        <v>216</v>
      </c>
      <c r="BE185" s="141">
        <f>IF(N185="základní",J185,0)</f>
        <v>0</v>
      </c>
      <c r="BF185" s="141">
        <f>IF(N185="snížená",J185,0)</f>
        <v>0</v>
      </c>
      <c r="BG185" s="141">
        <f>IF(N185="zákl. přenesená",J185,0)</f>
        <v>0</v>
      </c>
      <c r="BH185" s="141">
        <f>IF(N185="sníž. přenesená",J185,0)</f>
        <v>0</v>
      </c>
      <c r="BI185" s="141">
        <f>IF(N185="nulová",J185,0)</f>
        <v>0</v>
      </c>
      <c r="BJ185" s="18" t="s">
        <v>79</v>
      </c>
      <c r="BK185" s="141">
        <f>ROUND(I185*H185,2)</f>
        <v>0</v>
      </c>
      <c r="BL185" s="18" t="s">
        <v>317</v>
      </c>
      <c r="BM185" s="140" t="s">
        <v>2812</v>
      </c>
    </row>
    <row r="186" spans="2:65" s="12" customFormat="1" ht="11.25">
      <c r="B186" s="146"/>
      <c r="D186" s="147" t="s">
        <v>227</v>
      </c>
      <c r="E186" s="148" t="s">
        <v>19</v>
      </c>
      <c r="F186" s="149" t="s">
        <v>2813</v>
      </c>
      <c r="H186" s="150">
        <v>675</v>
      </c>
      <c r="I186" s="151"/>
      <c r="L186" s="146"/>
      <c r="M186" s="152"/>
      <c r="T186" s="153"/>
      <c r="AT186" s="148" t="s">
        <v>227</v>
      </c>
      <c r="AU186" s="148" t="s">
        <v>81</v>
      </c>
      <c r="AV186" s="12" t="s">
        <v>81</v>
      </c>
      <c r="AW186" s="12" t="s">
        <v>32</v>
      </c>
      <c r="AX186" s="12" t="s">
        <v>79</v>
      </c>
      <c r="AY186" s="148" t="s">
        <v>216</v>
      </c>
    </row>
    <row r="187" spans="2:65" s="1" customFormat="1" ht="24.2" customHeight="1">
      <c r="B187" s="33"/>
      <c r="C187" s="129" t="s">
        <v>713</v>
      </c>
      <c r="D187" s="129" t="s">
        <v>218</v>
      </c>
      <c r="E187" s="130" t="s">
        <v>2814</v>
      </c>
      <c r="F187" s="131" t="s">
        <v>2815</v>
      </c>
      <c r="G187" s="132" t="s">
        <v>357</v>
      </c>
      <c r="H187" s="133">
        <v>450</v>
      </c>
      <c r="I187" s="134"/>
      <c r="J187" s="135">
        <f t="shared" ref="J187:J198" si="50">ROUND(I187*H187,2)</f>
        <v>0</v>
      </c>
      <c r="K187" s="131" t="s">
        <v>19</v>
      </c>
      <c r="L187" s="33"/>
      <c r="M187" s="136" t="s">
        <v>19</v>
      </c>
      <c r="N187" s="137" t="s">
        <v>42</v>
      </c>
      <c r="P187" s="138">
        <f t="shared" ref="P187:P198" si="51">O187*H187</f>
        <v>0</v>
      </c>
      <c r="Q187" s="138">
        <v>9.0000000000000006E-5</v>
      </c>
      <c r="R187" s="138">
        <f t="shared" ref="R187:R198" si="52">Q187*H187</f>
        <v>4.0500000000000001E-2</v>
      </c>
      <c r="S187" s="138">
        <v>0</v>
      </c>
      <c r="T187" s="139">
        <f t="shared" ref="T187:T198" si="53">S187*H187</f>
        <v>0</v>
      </c>
      <c r="AR187" s="140" t="s">
        <v>317</v>
      </c>
      <c r="AT187" s="140" t="s">
        <v>218</v>
      </c>
      <c r="AU187" s="140" t="s">
        <v>81</v>
      </c>
      <c r="AY187" s="18" t="s">
        <v>216</v>
      </c>
      <c r="BE187" s="141">
        <f t="shared" ref="BE187:BE198" si="54">IF(N187="základní",J187,0)</f>
        <v>0</v>
      </c>
      <c r="BF187" s="141">
        <f t="shared" ref="BF187:BF198" si="55">IF(N187="snížená",J187,0)</f>
        <v>0</v>
      </c>
      <c r="BG187" s="141">
        <f t="shared" ref="BG187:BG198" si="56">IF(N187="zákl. přenesená",J187,0)</f>
        <v>0</v>
      </c>
      <c r="BH187" s="141">
        <f t="shared" ref="BH187:BH198" si="57">IF(N187="sníž. přenesená",J187,0)</f>
        <v>0</v>
      </c>
      <c r="BI187" s="141">
        <f t="shared" ref="BI187:BI198" si="58">IF(N187="nulová",J187,0)</f>
        <v>0</v>
      </c>
      <c r="BJ187" s="18" t="s">
        <v>79</v>
      </c>
      <c r="BK187" s="141">
        <f t="shared" ref="BK187:BK198" si="59">ROUND(I187*H187,2)</f>
        <v>0</v>
      </c>
      <c r="BL187" s="18" t="s">
        <v>317</v>
      </c>
      <c r="BM187" s="140" t="s">
        <v>2816</v>
      </c>
    </row>
    <row r="188" spans="2:65" s="1" customFormat="1" ht="24.2" customHeight="1">
      <c r="B188" s="33"/>
      <c r="C188" s="129" t="s">
        <v>720</v>
      </c>
      <c r="D188" s="129" t="s">
        <v>218</v>
      </c>
      <c r="E188" s="130" t="s">
        <v>2817</v>
      </c>
      <c r="F188" s="131" t="s">
        <v>2818</v>
      </c>
      <c r="G188" s="132" t="s">
        <v>357</v>
      </c>
      <c r="H188" s="133">
        <v>1</v>
      </c>
      <c r="I188" s="134"/>
      <c r="J188" s="135">
        <f t="shared" si="50"/>
        <v>0</v>
      </c>
      <c r="K188" s="131" t="s">
        <v>19</v>
      </c>
      <c r="L188" s="33"/>
      <c r="M188" s="136" t="s">
        <v>19</v>
      </c>
      <c r="N188" s="137" t="s">
        <v>42</v>
      </c>
      <c r="P188" s="138">
        <f t="shared" si="51"/>
        <v>0</v>
      </c>
      <c r="Q188" s="138">
        <v>2.6199999999999999E-3</v>
      </c>
      <c r="R188" s="138">
        <f t="shared" si="52"/>
        <v>2.6199999999999999E-3</v>
      </c>
      <c r="S188" s="138">
        <v>0</v>
      </c>
      <c r="T188" s="139">
        <f t="shared" si="53"/>
        <v>0</v>
      </c>
      <c r="AR188" s="140" t="s">
        <v>317</v>
      </c>
      <c r="AT188" s="140" t="s">
        <v>218</v>
      </c>
      <c r="AU188" s="140" t="s">
        <v>81</v>
      </c>
      <c r="AY188" s="18" t="s">
        <v>216</v>
      </c>
      <c r="BE188" s="141">
        <f t="shared" si="54"/>
        <v>0</v>
      </c>
      <c r="BF188" s="141">
        <f t="shared" si="55"/>
        <v>0</v>
      </c>
      <c r="BG188" s="141">
        <f t="shared" si="56"/>
        <v>0</v>
      </c>
      <c r="BH188" s="141">
        <f t="shared" si="57"/>
        <v>0</v>
      </c>
      <c r="BI188" s="141">
        <f t="shared" si="58"/>
        <v>0</v>
      </c>
      <c r="BJ188" s="18" t="s">
        <v>79</v>
      </c>
      <c r="BK188" s="141">
        <f t="shared" si="59"/>
        <v>0</v>
      </c>
      <c r="BL188" s="18" t="s">
        <v>317</v>
      </c>
      <c r="BM188" s="140" t="s">
        <v>2819</v>
      </c>
    </row>
    <row r="189" spans="2:65" s="1" customFormat="1" ht="24.2" customHeight="1">
      <c r="B189" s="33"/>
      <c r="C189" s="129" t="s">
        <v>724</v>
      </c>
      <c r="D189" s="129" t="s">
        <v>218</v>
      </c>
      <c r="E189" s="130" t="s">
        <v>2820</v>
      </c>
      <c r="F189" s="131" t="s">
        <v>2821</v>
      </c>
      <c r="G189" s="132" t="s">
        <v>357</v>
      </c>
      <c r="H189" s="133">
        <v>1</v>
      </c>
      <c r="I189" s="134"/>
      <c r="J189" s="135">
        <f t="shared" si="50"/>
        <v>0</v>
      </c>
      <c r="K189" s="131" t="s">
        <v>19</v>
      </c>
      <c r="L189" s="33"/>
      <c r="M189" s="136" t="s">
        <v>19</v>
      </c>
      <c r="N189" s="137" t="s">
        <v>42</v>
      </c>
      <c r="P189" s="138">
        <f t="shared" si="51"/>
        <v>0</v>
      </c>
      <c r="Q189" s="138">
        <v>4.1999999999999997E-3</v>
      </c>
      <c r="R189" s="138">
        <f t="shared" si="52"/>
        <v>4.1999999999999997E-3</v>
      </c>
      <c r="S189" s="138">
        <v>0</v>
      </c>
      <c r="T189" s="139">
        <f t="shared" si="53"/>
        <v>0</v>
      </c>
      <c r="AR189" s="140" t="s">
        <v>317</v>
      </c>
      <c r="AT189" s="140" t="s">
        <v>218</v>
      </c>
      <c r="AU189" s="140" t="s">
        <v>81</v>
      </c>
      <c r="AY189" s="18" t="s">
        <v>216</v>
      </c>
      <c r="BE189" s="141">
        <f t="shared" si="54"/>
        <v>0</v>
      </c>
      <c r="BF189" s="141">
        <f t="shared" si="55"/>
        <v>0</v>
      </c>
      <c r="BG189" s="141">
        <f t="shared" si="56"/>
        <v>0</v>
      </c>
      <c r="BH189" s="141">
        <f t="shared" si="57"/>
        <v>0</v>
      </c>
      <c r="BI189" s="141">
        <f t="shared" si="58"/>
        <v>0</v>
      </c>
      <c r="BJ189" s="18" t="s">
        <v>79</v>
      </c>
      <c r="BK189" s="141">
        <f t="shared" si="59"/>
        <v>0</v>
      </c>
      <c r="BL189" s="18" t="s">
        <v>317</v>
      </c>
      <c r="BM189" s="140" t="s">
        <v>2822</v>
      </c>
    </row>
    <row r="190" spans="2:65" s="1" customFormat="1" ht="24.2" customHeight="1">
      <c r="B190" s="33"/>
      <c r="C190" s="129" t="s">
        <v>730</v>
      </c>
      <c r="D190" s="129" t="s">
        <v>218</v>
      </c>
      <c r="E190" s="130" t="s">
        <v>2823</v>
      </c>
      <c r="F190" s="131" t="s">
        <v>2824</v>
      </c>
      <c r="G190" s="132" t="s">
        <v>357</v>
      </c>
      <c r="H190" s="133">
        <v>1</v>
      </c>
      <c r="I190" s="134"/>
      <c r="J190" s="135">
        <f t="shared" si="50"/>
        <v>0</v>
      </c>
      <c r="K190" s="131" t="s">
        <v>19</v>
      </c>
      <c r="L190" s="33"/>
      <c r="M190" s="136" t="s">
        <v>19</v>
      </c>
      <c r="N190" s="137" t="s">
        <v>42</v>
      </c>
      <c r="P190" s="138">
        <f t="shared" si="51"/>
        <v>0</v>
      </c>
      <c r="Q190" s="138">
        <v>5.3E-3</v>
      </c>
      <c r="R190" s="138">
        <f t="shared" si="52"/>
        <v>5.3E-3</v>
      </c>
      <c r="S190" s="138">
        <v>0</v>
      </c>
      <c r="T190" s="139">
        <f t="shared" si="53"/>
        <v>0</v>
      </c>
      <c r="AR190" s="140" t="s">
        <v>317</v>
      </c>
      <c r="AT190" s="140" t="s">
        <v>218</v>
      </c>
      <c r="AU190" s="140" t="s">
        <v>81</v>
      </c>
      <c r="AY190" s="18" t="s">
        <v>216</v>
      </c>
      <c r="BE190" s="141">
        <f t="shared" si="54"/>
        <v>0</v>
      </c>
      <c r="BF190" s="141">
        <f t="shared" si="55"/>
        <v>0</v>
      </c>
      <c r="BG190" s="141">
        <f t="shared" si="56"/>
        <v>0</v>
      </c>
      <c r="BH190" s="141">
        <f t="shared" si="57"/>
        <v>0</v>
      </c>
      <c r="BI190" s="141">
        <f t="shared" si="58"/>
        <v>0</v>
      </c>
      <c r="BJ190" s="18" t="s">
        <v>79</v>
      </c>
      <c r="BK190" s="141">
        <f t="shared" si="59"/>
        <v>0</v>
      </c>
      <c r="BL190" s="18" t="s">
        <v>317</v>
      </c>
      <c r="BM190" s="140" t="s">
        <v>2825</v>
      </c>
    </row>
    <row r="191" spans="2:65" s="1" customFormat="1" ht="24.2" customHeight="1">
      <c r="B191" s="33"/>
      <c r="C191" s="129" t="s">
        <v>734</v>
      </c>
      <c r="D191" s="129" t="s">
        <v>218</v>
      </c>
      <c r="E191" s="130" t="s">
        <v>2826</v>
      </c>
      <c r="F191" s="131" t="s">
        <v>2827</v>
      </c>
      <c r="G191" s="132" t="s">
        <v>357</v>
      </c>
      <c r="H191" s="133">
        <v>1</v>
      </c>
      <c r="I191" s="134"/>
      <c r="J191" s="135">
        <f t="shared" si="50"/>
        <v>0</v>
      </c>
      <c r="K191" s="131" t="s">
        <v>19</v>
      </c>
      <c r="L191" s="33"/>
      <c r="M191" s="136" t="s">
        <v>19</v>
      </c>
      <c r="N191" s="137" t="s">
        <v>42</v>
      </c>
      <c r="P191" s="138">
        <f t="shared" si="51"/>
        <v>0</v>
      </c>
      <c r="Q191" s="138">
        <v>5.8999999999999999E-3</v>
      </c>
      <c r="R191" s="138">
        <f t="shared" si="52"/>
        <v>5.8999999999999999E-3</v>
      </c>
      <c r="S191" s="138">
        <v>0</v>
      </c>
      <c r="T191" s="139">
        <f t="shared" si="53"/>
        <v>0</v>
      </c>
      <c r="AR191" s="140" t="s">
        <v>317</v>
      </c>
      <c r="AT191" s="140" t="s">
        <v>218</v>
      </c>
      <c r="AU191" s="140" t="s">
        <v>81</v>
      </c>
      <c r="AY191" s="18" t="s">
        <v>216</v>
      </c>
      <c r="BE191" s="141">
        <f t="shared" si="54"/>
        <v>0</v>
      </c>
      <c r="BF191" s="141">
        <f t="shared" si="55"/>
        <v>0</v>
      </c>
      <c r="BG191" s="141">
        <f t="shared" si="56"/>
        <v>0</v>
      </c>
      <c r="BH191" s="141">
        <f t="shared" si="57"/>
        <v>0</v>
      </c>
      <c r="BI191" s="141">
        <f t="shared" si="58"/>
        <v>0</v>
      </c>
      <c r="BJ191" s="18" t="s">
        <v>79</v>
      </c>
      <c r="BK191" s="141">
        <f t="shared" si="59"/>
        <v>0</v>
      </c>
      <c r="BL191" s="18" t="s">
        <v>317</v>
      </c>
      <c r="BM191" s="140" t="s">
        <v>2828</v>
      </c>
    </row>
    <row r="192" spans="2:65" s="1" customFormat="1" ht="24.2" customHeight="1">
      <c r="B192" s="33"/>
      <c r="C192" s="129" t="s">
        <v>740</v>
      </c>
      <c r="D192" s="129" t="s">
        <v>218</v>
      </c>
      <c r="E192" s="130" t="s">
        <v>2829</v>
      </c>
      <c r="F192" s="131" t="s">
        <v>2830</v>
      </c>
      <c r="G192" s="132" t="s">
        <v>357</v>
      </c>
      <c r="H192" s="133">
        <v>1</v>
      </c>
      <c r="I192" s="134"/>
      <c r="J192" s="135">
        <f t="shared" si="50"/>
        <v>0</v>
      </c>
      <c r="K192" s="131" t="s">
        <v>19</v>
      </c>
      <c r="L192" s="33"/>
      <c r="M192" s="136" t="s">
        <v>19</v>
      </c>
      <c r="N192" s="137" t="s">
        <v>42</v>
      </c>
      <c r="P192" s="138">
        <f t="shared" si="51"/>
        <v>0</v>
      </c>
      <c r="Q192" s="138">
        <v>9.1000000000000004E-3</v>
      </c>
      <c r="R192" s="138">
        <f t="shared" si="52"/>
        <v>9.1000000000000004E-3</v>
      </c>
      <c r="S192" s="138">
        <v>0</v>
      </c>
      <c r="T192" s="139">
        <f t="shared" si="53"/>
        <v>0</v>
      </c>
      <c r="AR192" s="140" t="s">
        <v>317</v>
      </c>
      <c r="AT192" s="140" t="s">
        <v>218</v>
      </c>
      <c r="AU192" s="140" t="s">
        <v>81</v>
      </c>
      <c r="AY192" s="18" t="s">
        <v>216</v>
      </c>
      <c r="BE192" s="141">
        <f t="shared" si="54"/>
        <v>0</v>
      </c>
      <c r="BF192" s="141">
        <f t="shared" si="55"/>
        <v>0</v>
      </c>
      <c r="BG192" s="141">
        <f t="shared" si="56"/>
        <v>0</v>
      </c>
      <c r="BH192" s="141">
        <f t="shared" si="57"/>
        <v>0</v>
      </c>
      <c r="BI192" s="141">
        <f t="shared" si="58"/>
        <v>0</v>
      </c>
      <c r="BJ192" s="18" t="s">
        <v>79</v>
      </c>
      <c r="BK192" s="141">
        <f t="shared" si="59"/>
        <v>0</v>
      </c>
      <c r="BL192" s="18" t="s">
        <v>317</v>
      </c>
      <c r="BM192" s="140" t="s">
        <v>2831</v>
      </c>
    </row>
    <row r="193" spans="2:65" s="1" customFormat="1" ht="24.2" customHeight="1">
      <c r="B193" s="33"/>
      <c r="C193" s="129" t="s">
        <v>745</v>
      </c>
      <c r="D193" s="129" t="s">
        <v>218</v>
      </c>
      <c r="E193" s="130" t="s">
        <v>2832</v>
      </c>
      <c r="F193" s="131" t="s">
        <v>2833</v>
      </c>
      <c r="G193" s="132" t="s">
        <v>357</v>
      </c>
      <c r="H193" s="133">
        <v>1</v>
      </c>
      <c r="I193" s="134"/>
      <c r="J193" s="135">
        <f t="shared" si="50"/>
        <v>0</v>
      </c>
      <c r="K193" s="131" t="s">
        <v>19</v>
      </c>
      <c r="L193" s="33"/>
      <c r="M193" s="136" t="s">
        <v>19</v>
      </c>
      <c r="N193" s="137" t="s">
        <v>42</v>
      </c>
      <c r="P193" s="138">
        <f t="shared" si="51"/>
        <v>0</v>
      </c>
      <c r="Q193" s="138">
        <v>9.1999999999999998E-3</v>
      </c>
      <c r="R193" s="138">
        <f t="shared" si="52"/>
        <v>9.1999999999999998E-3</v>
      </c>
      <c r="S193" s="138">
        <v>0</v>
      </c>
      <c r="T193" s="139">
        <f t="shared" si="53"/>
        <v>0</v>
      </c>
      <c r="AR193" s="140" t="s">
        <v>317</v>
      </c>
      <c r="AT193" s="140" t="s">
        <v>218</v>
      </c>
      <c r="AU193" s="140" t="s">
        <v>81</v>
      </c>
      <c r="AY193" s="18" t="s">
        <v>216</v>
      </c>
      <c r="BE193" s="141">
        <f t="shared" si="54"/>
        <v>0</v>
      </c>
      <c r="BF193" s="141">
        <f t="shared" si="55"/>
        <v>0</v>
      </c>
      <c r="BG193" s="141">
        <f t="shared" si="56"/>
        <v>0</v>
      </c>
      <c r="BH193" s="141">
        <f t="shared" si="57"/>
        <v>0</v>
      </c>
      <c r="BI193" s="141">
        <f t="shared" si="58"/>
        <v>0</v>
      </c>
      <c r="BJ193" s="18" t="s">
        <v>79</v>
      </c>
      <c r="BK193" s="141">
        <f t="shared" si="59"/>
        <v>0</v>
      </c>
      <c r="BL193" s="18" t="s">
        <v>317</v>
      </c>
      <c r="BM193" s="140" t="s">
        <v>2834</v>
      </c>
    </row>
    <row r="194" spans="2:65" s="1" customFormat="1" ht="24.2" customHeight="1">
      <c r="B194" s="33"/>
      <c r="C194" s="129" t="s">
        <v>750</v>
      </c>
      <c r="D194" s="129" t="s">
        <v>218</v>
      </c>
      <c r="E194" s="130" t="s">
        <v>2835</v>
      </c>
      <c r="F194" s="131" t="s">
        <v>2836</v>
      </c>
      <c r="G194" s="132" t="s">
        <v>357</v>
      </c>
      <c r="H194" s="133">
        <v>2</v>
      </c>
      <c r="I194" s="134"/>
      <c r="J194" s="135">
        <f t="shared" si="50"/>
        <v>0</v>
      </c>
      <c r="K194" s="131" t="s">
        <v>19</v>
      </c>
      <c r="L194" s="33"/>
      <c r="M194" s="136" t="s">
        <v>19</v>
      </c>
      <c r="N194" s="137" t="s">
        <v>42</v>
      </c>
      <c r="P194" s="138">
        <f t="shared" si="51"/>
        <v>0</v>
      </c>
      <c r="Q194" s="138">
        <v>1.0800000000000001E-2</v>
      </c>
      <c r="R194" s="138">
        <f t="shared" si="52"/>
        <v>2.1600000000000001E-2</v>
      </c>
      <c r="S194" s="138">
        <v>0</v>
      </c>
      <c r="T194" s="139">
        <f t="shared" si="53"/>
        <v>0</v>
      </c>
      <c r="AR194" s="140" t="s">
        <v>317</v>
      </c>
      <c r="AT194" s="140" t="s">
        <v>218</v>
      </c>
      <c r="AU194" s="140" t="s">
        <v>81</v>
      </c>
      <c r="AY194" s="18" t="s">
        <v>216</v>
      </c>
      <c r="BE194" s="141">
        <f t="shared" si="54"/>
        <v>0</v>
      </c>
      <c r="BF194" s="141">
        <f t="shared" si="55"/>
        <v>0</v>
      </c>
      <c r="BG194" s="141">
        <f t="shared" si="56"/>
        <v>0</v>
      </c>
      <c r="BH194" s="141">
        <f t="shared" si="57"/>
        <v>0</v>
      </c>
      <c r="BI194" s="141">
        <f t="shared" si="58"/>
        <v>0</v>
      </c>
      <c r="BJ194" s="18" t="s">
        <v>79</v>
      </c>
      <c r="BK194" s="141">
        <f t="shared" si="59"/>
        <v>0</v>
      </c>
      <c r="BL194" s="18" t="s">
        <v>317</v>
      </c>
      <c r="BM194" s="140" t="s">
        <v>2837</v>
      </c>
    </row>
    <row r="195" spans="2:65" s="1" customFormat="1" ht="24.2" customHeight="1">
      <c r="B195" s="33"/>
      <c r="C195" s="129" t="s">
        <v>756</v>
      </c>
      <c r="D195" s="129" t="s">
        <v>218</v>
      </c>
      <c r="E195" s="130" t="s">
        <v>2838</v>
      </c>
      <c r="F195" s="131" t="s">
        <v>2839</v>
      </c>
      <c r="G195" s="132" t="s">
        <v>357</v>
      </c>
      <c r="H195" s="133">
        <v>8</v>
      </c>
      <c r="I195" s="134"/>
      <c r="J195" s="135">
        <f t="shared" si="50"/>
        <v>0</v>
      </c>
      <c r="K195" s="131" t="s">
        <v>19</v>
      </c>
      <c r="L195" s="33"/>
      <c r="M195" s="136" t="s">
        <v>19</v>
      </c>
      <c r="N195" s="137" t="s">
        <v>42</v>
      </c>
      <c r="P195" s="138">
        <f t="shared" si="51"/>
        <v>0</v>
      </c>
      <c r="Q195" s="138">
        <v>6.9999999999999994E-5</v>
      </c>
      <c r="R195" s="138">
        <f t="shared" si="52"/>
        <v>5.5999999999999995E-4</v>
      </c>
      <c r="S195" s="138">
        <v>0</v>
      </c>
      <c r="T195" s="139">
        <f t="shared" si="53"/>
        <v>0</v>
      </c>
      <c r="AR195" s="140" t="s">
        <v>317</v>
      </c>
      <c r="AT195" s="140" t="s">
        <v>218</v>
      </c>
      <c r="AU195" s="140" t="s">
        <v>81</v>
      </c>
      <c r="AY195" s="18" t="s">
        <v>216</v>
      </c>
      <c r="BE195" s="141">
        <f t="shared" si="54"/>
        <v>0</v>
      </c>
      <c r="BF195" s="141">
        <f t="shared" si="55"/>
        <v>0</v>
      </c>
      <c r="BG195" s="141">
        <f t="shared" si="56"/>
        <v>0</v>
      </c>
      <c r="BH195" s="141">
        <f t="shared" si="57"/>
        <v>0</v>
      </c>
      <c r="BI195" s="141">
        <f t="shared" si="58"/>
        <v>0</v>
      </c>
      <c r="BJ195" s="18" t="s">
        <v>79</v>
      </c>
      <c r="BK195" s="141">
        <f t="shared" si="59"/>
        <v>0</v>
      </c>
      <c r="BL195" s="18" t="s">
        <v>317</v>
      </c>
      <c r="BM195" s="140" t="s">
        <v>2840</v>
      </c>
    </row>
    <row r="196" spans="2:65" s="1" customFormat="1" ht="24.2" customHeight="1">
      <c r="B196" s="33"/>
      <c r="C196" s="174" t="s">
        <v>761</v>
      </c>
      <c r="D196" s="174" t="s">
        <v>341</v>
      </c>
      <c r="E196" s="175" t="s">
        <v>2841</v>
      </c>
      <c r="F196" s="176" t="s">
        <v>2842</v>
      </c>
      <c r="G196" s="177" t="s">
        <v>357</v>
      </c>
      <c r="H196" s="178">
        <v>1</v>
      </c>
      <c r="I196" s="179"/>
      <c r="J196" s="180">
        <f t="shared" si="50"/>
        <v>0</v>
      </c>
      <c r="K196" s="176" t="s">
        <v>19</v>
      </c>
      <c r="L196" s="181"/>
      <c r="M196" s="182" t="s">
        <v>19</v>
      </c>
      <c r="N196" s="183" t="s">
        <v>42</v>
      </c>
      <c r="P196" s="138">
        <f t="shared" si="51"/>
        <v>0</v>
      </c>
      <c r="Q196" s="138">
        <v>0</v>
      </c>
      <c r="R196" s="138">
        <f t="shared" si="52"/>
        <v>0</v>
      </c>
      <c r="S196" s="138">
        <v>0</v>
      </c>
      <c r="T196" s="139">
        <f t="shared" si="53"/>
        <v>0</v>
      </c>
      <c r="AR196" s="140" t="s">
        <v>409</v>
      </c>
      <c r="AT196" s="140" t="s">
        <v>341</v>
      </c>
      <c r="AU196" s="140" t="s">
        <v>81</v>
      </c>
      <c r="AY196" s="18" t="s">
        <v>216</v>
      </c>
      <c r="BE196" s="141">
        <f t="shared" si="54"/>
        <v>0</v>
      </c>
      <c r="BF196" s="141">
        <f t="shared" si="55"/>
        <v>0</v>
      </c>
      <c r="BG196" s="141">
        <f t="shared" si="56"/>
        <v>0</v>
      </c>
      <c r="BH196" s="141">
        <f t="shared" si="57"/>
        <v>0</v>
      </c>
      <c r="BI196" s="141">
        <f t="shared" si="58"/>
        <v>0</v>
      </c>
      <c r="BJ196" s="18" t="s">
        <v>79</v>
      </c>
      <c r="BK196" s="141">
        <f t="shared" si="59"/>
        <v>0</v>
      </c>
      <c r="BL196" s="18" t="s">
        <v>317</v>
      </c>
      <c r="BM196" s="140" t="s">
        <v>2843</v>
      </c>
    </row>
    <row r="197" spans="2:65" s="1" customFormat="1" ht="37.9" customHeight="1">
      <c r="B197" s="33"/>
      <c r="C197" s="174" t="s">
        <v>765</v>
      </c>
      <c r="D197" s="174" t="s">
        <v>341</v>
      </c>
      <c r="E197" s="175" t="s">
        <v>2844</v>
      </c>
      <c r="F197" s="176" t="s">
        <v>2845</v>
      </c>
      <c r="G197" s="177" t="s">
        <v>357</v>
      </c>
      <c r="H197" s="178">
        <v>4</v>
      </c>
      <c r="I197" s="179"/>
      <c r="J197" s="180">
        <f t="shared" si="50"/>
        <v>0</v>
      </c>
      <c r="K197" s="176" t="s">
        <v>19</v>
      </c>
      <c r="L197" s="181"/>
      <c r="M197" s="182" t="s">
        <v>19</v>
      </c>
      <c r="N197" s="183" t="s">
        <v>42</v>
      </c>
      <c r="P197" s="138">
        <f t="shared" si="51"/>
        <v>0</v>
      </c>
      <c r="Q197" s="138">
        <v>1.434E-2</v>
      </c>
      <c r="R197" s="138">
        <f t="shared" si="52"/>
        <v>5.7360000000000001E-2</v>
      </c>
      <c r="S197" s="138">
        <v>0</v>
      </c>
      <c r="T197" s="139">
        <f t="shared" si="53"/>
        <v>0</v>
      </c>
      <c r="AR197" s="140" t="s">
        <v>409</v>
      </c>
      <c r="AT197" s="140" t="s">
        <v>341</v>
      </c>
      <c r="AU197" s="140" t="s">
        <v>81</v>
      </c>
      <c r="AY197" s="18" t="s">
        <v>216</v>
      </c>
      <c r="BE197" s="141">
        <f t="shared" si="54"/>
        <v>0</v>
      </c>
      <c r="BF197" s="141">
        <f t="shared" si="55"/>
        <v>0</v>
      </c>
      <c r="BG197" s="141">
        <f t="shared" si="56"/>
        <v>0</v>
      </c>
      <c r="BH197" s="141">
        <f t="shared" si="57"/>
        <v>0</v>
      </c>
      <c r="BI197" s="141">
        <f t="shared" si="58"/>
        <v>0</v>
      </c>
      <c r="BJ197" s="18" t="s">
        <v>79</v>
      </c>
      <c r="BK197" s="141">
        <f t="shared" si="59"/>
        <v>0</v>
      </c>
      <c r="BL197" s="18" t="s">
        <v>317</v>
      </c>
      <c r="BM197" s="140" t="s">
        <v>2846</v>
      </c>
    </row>
    <row r="198" spans="2:65" s="1" customFormat="1" ht="33" customHeight="1">
      <c r="B198" s="33"/>
      <c r="C198" s="174" t="s">
        <v>774</v>
      </c>
      <c r="D198" s="174" t="s">
        <v>341</v>
      </c>
      <c r="E198" s="175" t="s">
        <v>2847</v>
      </c>
      <c r="F198" s="176" t="s">
        <v>2848</v>
      </c>
      <c r="G198" s="177" t="s">
        <v>357</v>
      </c>
      <c r="H198" s="178">
        <v>16</v>
      </c>
      <c r="I198" s="179"/>
      <c r="J198" s="180">
        <f t="shared" si="50"/>
        <v>0</v>
      </c>
      <c r="K198" s="176" t="s">
        <v>19</v>
      </c>
      <c r="L198" s="181"/>
      <c r="M198" s="182" t="s">
        <v>19</v>
      </c>
      <c r="N198" s="183" t="s">
        <v>42</v>
      </c>
      <c r="P198" s="138">
        <f t="shared" si="51"/>
        <v>0</v>
      </c>
      <c r="Q198" s="138">
        <v>1.434E-2</v>
      </c>
      <c r="R198" s="138">
        <f t="shared" si="52"/>
        <v>0.22944000000000001</v>
      </c>
      <c r="S198" s="138">
        <v>0</v>
      </c>
      <c r="T198" s="139">
        <f t="shared" si="53"/>
        <v>0</v>
      </c>
      <c r="AR198" s="140" t="s">
        <v>409</v>
      </c>
      <c r="AT198" s="140" t="s">
        <v>341</v>
      </c>
      <c r="AU198" s="140" t="s">
        <v>81</v>
      </c>
      <c r="AY198" s="18" t="s">
        <v>216</v>
      </c>
      <c r="BE198" s="141">
        <f t="shared" si="54"/>
        <v>0</v>
      </c>
      <c r="BF198" s="141">
        <f t="shared" si="55"/>
        <v>0</v>
      </c>
      <c r="BG198" s="141">
        <f t="shared" si="56"/>
        <v>0</v>
      </c>
      <c r="BH198" s="141">
        <f t="shared" si="57"/>
        <v>0</v>
      </c>
      <c r="BI198" s="141">
        <f t="shared" si="58"/>
        <v>0</v>
      </c>
      <c r="BJ198" s="18" t="s">
        <v>79</v>
      </c>
      <c r="BK198" s="141">
        <f t="shared" si="59"/>
        <v>0</v>
      </c>
      <c r="BL198" s="18" t="s">
        <v>317</v>
      </c>
      <c r="BM198" s="140" t="s">
        <v>2849</v>
      </c>
    </row>
    <row r="199" spans="2:65" s="12" customFormat="1" ht="11.25">
      <c r="B199" s="146"/>
      <c r="D199" s="147" t="s">
        <v>227</v>
      </c>
      <c r="E199" s="148" t="s">
        <v>19</v>
      </c>
      <c r="F199" s="149" t="s">
        <v>2850</v>
      </c>
      <c r="H199" s="150">
        <v>16</v>
      </c>
      <c r="I199" s="151"/>
      <c r="L199" s="146"/>
      <c r="M199" s="152"/>
      <c r="T199" s="153"/>
      <c r="AT199" s="148" t="s">
        <v>227</v>
      </c>
      <c r="AU199" s="148" t="s">
        <v>81</v>
      </c>
      <c r="AV199" s="12" t="s">
        <v>81</v>
      </c>
      <c r="AW199" s="12" t="s">
        <v>32</v>
      </c>
      <c r="AX199" s="12" t="s">
        <v>79</v>
      </c>
      <c r="AY199" s="148" t="s">
        <v>216</v>
      </c>
    </row>
    <row r="200" spans="2:65" s="1" customFormat="1" ht="24.2" customHeight="1">
      <c r="B200" s="33"/>
      <c r="C200" s="174" t="s">
        <v>781</v>
      </c>
      <c r="D200" s="174" t="s">
        <v>341</v>
      </c>
      <c r="E200" s="175" t="s">
        <v>2851</v>
      </c>
      <c r="F200" s="176" t="s">
        <v>2852</v>
      </c>
      <c r="G200" s="177" t="s">
        <v>357</v>
      </c>
      <c r="H200" s="178">
        <v>4</v>
      </c>
      <c r="I200" s="179"/>
      <c r="J200" s="180">
        <f>ROUND(I200*H200,2)</f>
        <v>0</v>
      </c>
      <c r="K200" s="176" t="s">
        <v>19</v>
      </c>
      <c r="L200" s="181"/>
      <c r="M200" s="182" t="s">
        <v>19</v>
      </c>
      <c r="N200" s="183" t="s">
        <v>42</v>
      </c>
      <c r="P200" s="138">
        <f>O200*H200</f>
        <v>0</v>
      </c>
      <c r="Q200" s="138">
        <v>1.434E-2</v>
      </c>
      <c r="R200" s="138">
        <f>Q200*H200</f>
        <v>5.7360000000000001E-2</v>
      </c>
      <c r="S200" s="138">
        <v>0</v>
      </c>
      <c r="T200" s="139">
        <f>S200*H200</f>
        <v>0</v>
      </c>
      <c r="AR200" s="140" t="s">
        <v>409</v>
      </c>
      <c r="AT200" s="140" t="s">
        <v>341</v>
      </c>
      <c r="AU200" s="140" t="s">
        <v>81</v>
      </c>
      <c r="AY200" s="18" t="s">
        <v>216</v>
      </c>
      <c r="BE200" s="141">
        <f>IF(N200="základní",J200,0)</f>
        <v>0</v>
      </c>
      <c r="BF200" s="141">
        <f>IF(N200="snížená",J200,0)</f>
        <v>0</v>
      </c>
      <c r="BG200" s="141">
        <f>IF(N200="zákl. přenesená",J200,0)</f>
        <v>0</v>
      </c>
      <c r="BH200" s="141">
        <f>IF(N200="sníž. přenesená",J200,0)</f>
        <v>0</v>
      </c>
      <c r="BI200" s="141">
        <f>IF(N200="nulová",J200,0)</f>
        <v>0</v>
      </c>
      <c r="BJ200" s="18" t="s">
        <v>79</v>
      </c>
      <c r="BK200" s="141">
        <f>ROUND(I200*H200,2)</f>
        <v>0</v>
      </c>
      <c r="BL200" s="18" t="s">
        <v>317</v>
      </c>
      <c r="BM200" s="140" t="s">
        <v>2853</v>
      </c>
    </row>
    <row r="201" spans="2:65" s="1" customFormat="1" ht="37.9" customHeight="1">
      <c r="B201" s="33"/>
      <c r="C201" s="174" t="s">
        <v>785</v>
      </c>
      <c r="D201" s="174" t="s">
        <v>341</v>
      </c>
      <c r="E201" s="175" t="s">
        <v>2854</v>
      </c>
      <c r="F201" s="176" t="s">
        <v>2855</v>
      </c>
      <c r="G201" s="177" t="s">
        <v>357</v>
      </c>
      <c r="H201" s="178">
        <v>4</v>
      </c>
      <c r="I201" s="179"/>
      <c r="J201" s="180">
        <f>ROUND(I201*H201,2)</f>
        <v>0</v>
      </c>
      <c r="K201" s="176" t="s">
        <v>19</v>
      </c>
      <c r="L201" s="181"/>
      <c r="M201" s="192" t="s">
        <v>19</v>
      </c>
      <c r="N201" s="193" t="s">
        <v>42</v>
      </c>
      <c r="O201" s="186"/>
      <c r="P201" s="190">
        <f>O201*H201</f>
        <v>0</v>
      </c>
      <c r="Q201" s="190">
        <v>1.434E-2</v>
      </c>
      <c r="R201" s="190">
        <f>Q201*H201</f>
        <v>5.7360000000000001E-2</v>
      </c>
      <c r="S201" s="190">
        <v>0</v>
      </c>
      <c r="T201" s="191">
        <f>S201*H201</f>
        <v>0</v>
      </c>
      <c r="AR201" s="140" t="s">
        <v>409</v>
      </c>
      <c r="AT201" s="140" t="s">
        <v>341</v>
      </c>
      <c r="AU201" s="140" t="s">
        <v>81</v>
      </c>
      <c r="AY201" s="18" t="s">
        <v>216</v>
      </c>
      <c r="BE201" s="141">
        <f>IF(N201="základní",J201,0)</f>
        <v>0</v>
      </c>
      <c r="BF201" s="141">
        <f>IF(N201="snížená",J201,0)</f>
        <v>0</v>
      </c>
      <c r="BG201" s="141">
        <f>IF(N201="zákl. přenesená",J201,0)</f>
        <v>0</v>
      </c>
      <c r="BH201" s="141">
        <f>IF(N201="sníž. přenesená",J201,0)</f>
        <v>0</v>
      </c>
      <c r="BI201" s="141">
        <f>IF(N201="nulová",J201,0)</f>
        <v>0</v>
      </c>
      <c r="BJ201" s="18" t="s">
        <v>79</v>
      </c>
      <c r="BK201" s="141">
        <f>ROUND(I201*H201,2)</f>
        <v>0</v>
      </c>
      <c r="BL201" s="18" t="s">
        <v>317</v>
      </c>
      <c r="BM201" s="140" t="s">
        <v>2856</v>
      </c>
    </row>
    <row r="202" spans="2:65" s="1" customFormat="1" ht="6.95" customHeight="1">
      <c r="B202" s="42"/>
      <c r="C202" s="43"/>
      <c r="D202" s="43"/>
      <c r="E202" s="43"/>
      <c r="F202" s="43"/>
      <c r="G202" s="43"/>
      <c r="H202" s="43"/>
      <c r="I202" s="43"/>
      <c r="J202" s="43"/>
      <c r="K202" s="43"/>
      <c r="L202" s="33"/>
    </row>
  </sheetData>
  <sheetProtection algorithmName="SHA-512" hashValue="D/EmsmlGR+8h+XyDsWsbOtCO2/5SE9FUCVD2M++bVU7T16IVosSm09RdY30kQrOgsl3udzXo1D7NXAuIWUOtFg==" saltValue="O8YztIgcf+xM6GeNHY1+X6PDCzWsDSGxFRV4bUNAAXiOGgIZVJ3zCXS5JCwSG35pDSDuScOLbcqiyEJw5WkqPA==" spinCount="100000" sheet="1" objects="1" scenarios="1" formatColumns="0" formatRows="0" autoFilter="0"/>
  <autoFilter ref="C85:K201" xr:uid="{00000000-0009-0000-0000-000003000000}"/>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90</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2857</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tr">
        <f>IF('Rekapitulace stavby'!AN16="","",'Rekapitulace stavby'!AN16)</f>
        <v/>
      </c>
      <c r="L20" s="33"/>
    </row>
    <row r="21" spans="2:12" s="1" customFormat="1" ht="18" customHeight="1">
      <c r="B21" s="33"/>
      <c r="E21" s="26" t="str">
        <f>IF('Rekapitulace stavby'!E17="","",'Rekapitulace stavby'!E17)</f>
        <v>Energy Benefit Centre a.s.</v>
      </c>
      <c r="I21" s="28" t="s">
        <v>27</v>
      </c>
      <c r="J21" s="26" t="str">
        <f>IF('Rekapitulace stavby'!AN17="","",'Rekapitulace stavby'!AN17)</f>
        <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35</v>
      </c>
      <c r="L26" s="33"/>
    </row>
    <row r="27" spans="2:12" s="7" customFormat="1" ht="23.25" customHeight="1">
      <c r="B27" s="88"/>
      <c r="E27" s="313" t="s">
        <v>2858</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ROUND(J83,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ROUND((SUM(BE83:BE105)),  2)</f>
        <v>0</v>
      </c>
      <c r="I33" s="91">
        <v>0.21</v>
      </c>
      <c r="J33" s="90">
        <f>ROUND(((SUM(BE83:BE105))*I33),  2)</f>
        <v>0</v>
      </c>
      <c r="L33" s="33"/>
    </row>
    <row r="34" spans="2:12" s="1" customFormat="1" ht="14.45" customHeight="1">
      <c r="B34" s="33"/>
      <c r="E34" s="28" t="s">
        <v>43</v>
      </c>
      <c r="F34" s="90">
        <f>ROUND((SUM(BF83:BF105)),  2)</f>
        <v>0</v>
      </c>
      <c r="I34" s="91">
        <v>0.15</v>
      </c>
      <c r="J34" s="90">
        <f>ROUND(((SUM(BF83:BF105))*I34),  2)</f>
        <v>0</v>
      </c>
      <c r="L34" s="33"/>
    </row>
    <row r="35" spans="2:12" s="1" customFormat="1" ht="14.45" hidden="1" customHeight="1">
      <c r="B35" s="33"/>
      <c r="E35" s="28" t="s">
        <v>44</v>
      </c>
      <c r="F35" s="90">
        <f>ROUND((SUM(BG83:BG105)),  2)</f>
        <v>0</v>
      </c>
      <c r="I35" s="91">
        <v>0.21</v>
      </c>
      <c r="J35" s="90">
        <f>0</f>
        <v>0</v>
      </c>
      <c r="L35" s="33"/>
    </row>
    <row r="36" spans="2:12" s="1" customFormat="1" ht="14.45" hidden="1" customHeight="1">
      <c r="B36" s="33"/>
      <c r="E36" s="28" t="s">
        <v>45</v>
      </c>
      <c r="F36" s="90">
        <f>ROUND((SUM(BH83:BH105)),  2)</f>
        <v>0</v>
      </c>
      <c r="I36" s="91">
        <v>0.15</v>
      </c>
      <c r="J36" s="90">
        <f>0</f>
        <v>0</v>
      </c>
      <c r="L36" s="33"/>
    </row>
    <row r="37" spans="2:12" s="1" customFormat="1" ht="14.45" hidden="1" customHeight="1">
      <c r="B37" s="33"/>
      <c r="E37" s="28" t="s">
        <v>46</v>
      </c>
      <c r="F37" s="90">
        <f>ROUND((SUM(BI83:BI105)),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PL - Plynová zařízení</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J83</f>
        <v>0</v>
      </c>
      <c r="L59" s="33"/>
      <c r="AU59" s="18" t="s">
        <v>169</v>
      </c>
    </row>
    <row r="60" spans="2:47" s="8" customFormat="1" ht="24.95" customHeight="1">
      <c r="B60" s="101"/>
      <c r="D60" s="102" t="s">
        <v>170</v>
      </c>
      <c r="E60" s="103"/>
      <c r="F60" s="103"/>
      <c r="G60" s="103"/>
      <c r="H60" s="103"/>
      <c r="I60" s="103"/>
      <c r="J60" s="104">
        <f>J84</f>
        <v>0</v>
      </c>
      <c r="L60" s="101"/>
    </row>
    <row r="61" spans="2:47" s="9" customFormat="1" ht="19.899999999999999" customHeight="1">
      <c r="B61" s="105"/>
      <c r="D61" s="106" t="s">
        <v>2348</v>
      </c>
      <c r="E61" s="107"/>
      <c r="F61" s="107"/>
      <c r="G61" s="107"/>
      <c r="H61" s="107"/>
      <c r="I61" s="107"/>
      <c r="J61" s="108">
        <f>J85</f>
        <v>0</v>
      </c>
      <c r="L61" s="105"/>
    </row>
    <row r="62" spans="2:47" s="8" customFormat="1" ht="24.95" customHeight="1">
      <c r="B62" s="101"/>
      <c r="D62" s="102" t="s">
        <v>180</v>
      </c>
      <c r="E62" s="103"/>
      <c r="F62" s="103"/>
      <c r="G62" s="103"/>
      <c r="H62" s="103"/>
      <c r="I62" s="103"/>
      <c r="J62" s="104">
        <f>J89</f>
        <v>0</v>
      </c>
      <c r="L62" s="101"/>
    </row>
    <row r="63" spans="2:47" s="9" customFormat="1" ht="19.899999999999999" customHeight="1">
      <c r="B63" s="105"/>
      <c r="D63" s="106" t="s">
        <v>2859</v>
      </c>
      <c r="E63" s="107"/>
      <c r="F63" s="107"/>
      <c r="G63" s="107"/>
      <c r="H63" s="107"/>
      <c r="I63" s="107"/>
      <c r="J63" s="108">
        <f>J90</f>
        <v>0</v>
      </c>
      <c r="L63" s="105"/>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201</v>
      </c>
      <c r="L70" s="33"/>
    </row>
    <row r="71" spans="2:12" s="1" customFormat="1" ht="6.95" customHeight="1">
      <c r="B71" s="33"/>
      <c r="L71" s="33"/>
    </row>
    <row r="72" spans="2:12" s="1" customFormat="1" ht="12" customHeight="1">
      <c r="B72" s="33"/>
      <c r="C72" s="28" t="s">
        <v>16</v>
      </c>
      <c r="L72" s="33"/>
    </row>
    <row r="73" spans="2:12" s="1" customFormat="1" ht="26.25" customHeight="1">
      <c r="B73" s="33"/>
      <c r="E73" s="324" t="str">
        <f>E7</f>
        <v>Odstranění havarijního stavu, rekonstrukce a zajištění energ. úspor objektu Tylův dům</v>
      </c>
      <c r="F73" s="325"/>
      <c r="G73" s="325"/>
      <c r="H73" s="325"/>
      <c r="L73" s="33"/>
    </row>
    <row r="74" spans="2:12" s="1" customFormat="1" ht="12" customHeight="1">
      <c r="B74" s="33"/>
      <c r="C74" s="28" t="s">
        <v>122</v>
      </c>
      <c r="L74" s="33"/>
    </row>
    <row r="75" spans="2:12" s="1" customFormat="1" ht="16.5" customHeight="1">
      <c r="B75" s="33"/>
      <c r="E75" s="287" t="str">
        <f>E9</f>
        <v>PL - Plynová zařízení</v>
      </c>
      <c r="F75" s="326"/>
      <c r="G75" s="326"/>
      <c r="H75" s="326"/>
      <c r="L75" s="33"/>
    </row>
    <row r="76" spans="2:12" s="1" customFormat="1" ht="6.95" customHeight="1">
      <c r="B76" s="33"/>
      <c r="L76" s="33"/>
    </row>
    <row r="77" spans="2:12" s="1" customFormat="1" ht="12" customHeight="1">
      <c r="B77" s="33"/>
      <c r="C77" s="28" t="s">
        <v>21</v>
      </c>
      <c r="F77" s="26" t="str">
        <f>F12</f>
        <v>Tylova 507, Kutná Hora</v>
      </c>
      <c r="I77" s="28" t="s">
        <v>23</v>
      </c>
      <c r="J77" s="50" t="str">
        <f>IF(J12="","",J12)</f>
        <v>Vyplň údaj</v>
      </c>
      <c r="L77" s="33"/>
    </row>
    <row r="78" spans="2:12" s="1" customFormat="1" ht="6.95" customHeight="1">
      <c r="B78" s="33"/>
      <c r="L78" s="33"/>
    </row>
    <row r="79" spans="2:12" s="1" customFormat="1" ht="25.7" customHeight="1">
      <c r="B79" s="33"/>
      <c r="C79" s="28" t="s">
        <v>24</v>
      </c>
      <c r="F79" s="26" t="str">
        <f>E15</f>
        <v>České muzeum stříbra p.o.</v>
      </c>
      <c r="I79" s="28" t="s">
        <v>30</v>
      </c>
      <c r="J79" s="31" t="str">
        <f>E21</f>
        <v>Energy Benefit Centre a.s.</v>
      </c>
      <c r="L79" s="33"/>
    </row>
    <row r="80" spans="2:12" s="1" customFormat="1" ht="15.2" customHeight="1">
      <c r="B80" s="33"/>
      <c r="C80" s="28" t="s">
        <v>28</v>
      </c>
      <c r="F80" s="26" t="str">
        <f>IF(E18="","",E18)</f>
        <v>Vyplň údaj</v>
      </c>
      <c r="I80" s="28" t="s">
        <v>33</v>
      </c>
      <c r="J80" s="31" t="str">
        <f>E24</f>
        <v xml:space="preserve">  </v>
      </c>
      <c r="L80" s="33"/>
    </row>
    <row r="81" spans="2:65" s="1" customFormat="1" ht="10.35" customHeight="1">
      <c r="B81" s="33"/>
      <c r="L81" s="33"/>
    </row>
    <row r="82" spans="2:65" s="10" customFormat="1" ht="29.25" customHeight="1">
      <c r="B82" s="109"/>
      <c r="C82" s="110" t="s">
        <v>202</v>
      </c>
      <c r="D82" s="111" t="s">
        <v>56</v>
      </c>
      <c r="E82" s="111" t="s">
        <v>52</v>
      </c>
      <c r="F82" s="111" t="s">
        <v>53</v>
      </c>
      <c r="G82" s="111" t="s">
        <v>203</v>
      </c>
      <c r="H82" s="111" t="s">
        <v>204</v>
      </c>
      <c r="I82" s="111" t="s">
        <v>205</v>
      </c>
      <c r="J82" s="111" t="s">
        <v>168</v>
      </c>
      <c r="K82" s="112" t="s">
        <v>206</v>
      </c>
      <c r="L82" s="109"/>
      <c r="M82" s="57" t="s">
        <v>19</v>
      </c>
      <c r="N82" s="58" t="s">
        <v>41</v>
      </c>
      <c r="O82" s="58" t="s">
        <v>207</v>
      </c>
      <c r="P82" s="58" t="s">
        <v>208</v>
      </c>
      <c r="Q82" s="58" t="s">
        <v>209</v>
      </c>
      <c r="R82" s="58" t="s">
        <v>210</v>
      </c>
      <c r="S82" s="58" t="s">
        <v>211</v>
      </c>
      <c r="T82" s="59" t="s">
        <v>212</v>
      </c>
    </row>
    <row r="83" spans="2:65" s="1" customFormat="1" ht="22.9" customHeight="1">
      <c r="B83" s="33"/>
      <c r="C83" s="62" t="s">
        <v>213</v>
      </c>
      <c r="J83" s="113">
        <f>BK83</f>
        <v>0</v>
      </c>
      <c r="L83" s="33"/>
      <c r="M83" s="60"/>
      <c r="N83" s="51"/>
      <c r="O83" s="51"/>
      <c r="P83" s="114">
        <f>P84+P89</f>
        <v>0</v>
      </c>
      <c r="Q83" s="51"/>
      <c r="R83" s="114">
        <f>R84+R89</f>
        <v>0</v>
      </c>
      <c r="S83" s="51"/>
      <c r="T83" s="115">
        <f>T84+T89</f>
        <v>0</v>
      </c>
      <c r="AT83" s="18" t="s">
        <v>70</v>
      </c>
      <c r="AU83" s="18" t="s">
        <v>169</v>
      </c>
      <c r="BK83" s="116">
        <f>BK84+BK89</f>
        <v>0</v>
      </c>
    </row>
    <row r="84" spans="2:65" s="11" customFormat="1" ht="25.9" customHeight="1">
      <c r="B84" s="117"/>
      <c r="D84" s="118" t="s">
        <v>70</v>
      </c>
      <c r="E84" s="119" t="s">
        <v>214</v>
      </c>
      <c r="F84" s="119" t="s">
        <v>215</v>
      </c>
      <c r="I84" s="120"/>
      <c r="J84" s="121">
        <f>BK84</f>
        <v>0</v>
      </c>
      <c r="L84" s="117"/>
      <c r="M84" s="122"/>
      <c r="P84" s="123">
        <f>P85</f>
        <v>0</v>
      </c>
      <c r="R84" s="123">
        <f>R85</f>
        <v>0</v>
      </c>
      <c r="T84" s="124">
        <f>T85</f>
        <v>0</v>
      </c>
      <c r="AR84" s="118" t="s">
        <v>79</v>
      </c>
      <c r="AT84" s="125" t="s">
        <v>70</v>
      </c>
      <c r="AU84" s="125" t="s">
        <v>71</v>
      </c>
      <c r="AY84" s="118" t="s">
        <v>216</v>
      </c>
      <c r="BK84" s="126">
        <f>BK85</f>
        <v>0</v>
      </c>
    </row>
    <row r="85" spans="2:65" s="11" customFormat="1" ht="22.9" customHeight="1">
      <c r="B85" s="117"/>
      <c r="D85" s="118" t="s">
        <v>70</v>
      </c>
      <c r="E85" s="127" t="s">
        <v>79</v>
      </c>
      <c r="F85" s="127" t="s">
        <v>2357</v>
      </c>
      <c r="I85" s="120"/>
      <c r="J85" s="128">
        <f>BK85</f>
        <v>0</v>
      </c>
      <c r="L85" s="117"/>
      <c r="M85" s="122"/>
      <c r="P85" s="123">
        <f>SUM(P86:P88)</f>
        <v>0</v>
      </c>
      <c r="R85" s="123">
        <f>SUM(R86:R88)</f>
        <v>0</v>
      </c>
      <c r="T85" s="124">
        <f>SUM(T86:T88)</f>
        <v>0</v>
      </c>
      <c r="AR85" s="118" t="s">
        <v>79</v>
      </c>
      <c r="AT85" s="125" t="s">
        <v>70</v>
      </c>
      <c r="AU85" s="125" t="s">
        <v>79</v>
      </c>
      <c r="AY85" s="118" t="s">
        <v>216</v>
      </c>
      <c r="BK85" s="126">
        <f>SUM(BK86:BK88)</f>
        <v>0</v>
      </c>
    </row>
    <row r="86" spans="2:65" s="1" customFormat="1" ht="16.5" customHeight="1">
      <c r="B86" s="33"/>
      <c r="C86" s="129" t="s">
        <v>79</v>
      </c>
      <c r="D86" s="129" t="s">
        <v>218</v>
      </c>
      <c r="E86" s="130" t="s">
        <v>2860</v>
      </c>
      <c r="F86" s="131" t="s">
        <v>2359</v>
      </c>
      <c r="G86" s="132" t="s">
        <v>357</v>
      </c>
      <c r="H86" s="133">
        <v>1</v>
      </c>
      <c r="I86" s="134"/>
      <c r="J86" s="135">
        <f>ROUND(I86*H86,2)</f>
        <v>0</v>
      </c>
      <c r="K86" s="131" t="s">
        <v>19</v>
      </c>
      <c r="L86" s="33"/>
      <c r="M86" s="136" t="s">
        <v>19</v>
      </c>
      <c r="N86" s="137" t="s">
        <v>42</v>
      </c>
      <c r="P86" s="138">
        <f>O86*H86</f>
        <v>0</v>
      </c>
      <c r="Q86" s="138">
        <v>0</v>
      </c>
      <c r="R86" s="138">
        <f>Q86*H86</f>
        <v>0</v>
      </c>
      <c r="S86" s="138">
        <v>0</v>
      </c>
      <c r="T86" s="139">
        <f>S86*H86</f>
        <v>0</v>
      </c>
      <c r="AR86" s="140" t="s">
        <v>223</v>
      </c>
      <c r="AT86" s="140" t="s">
        <v>218</v>
      </c>
      <c r="AU86" s="140" t="s">
        <v>81</v>
      </c>
      <c r="AY86" s="18" t="s">
        <v>216</v>
      </c>
      <c r="BE86" s="141">
        <f>IF(N86="základní",J86,0)</f>
        <v>0</v>
      </c>
      <c r="BF86" s="141">
        <f>IF(N86="snížená",J86,0)</f>
        <v>0</v>
      </c>
      <c r="BG86" s="141">
        <f>IF(N86="zákl. přenesená",J86,0)</f>
        <v>0</v>
      </c>
      <c r="BH86" s="141">
        <f>IF(N86="sníž. přenesená",J86,0)</f>
        <v>0</v>
      </c>
      <c r="BI86" s="141">
        <f>IF(N86="nulová",J86,0)</f>
        <v>0</v>
      </c>
      <c r="BJ86" s="18" t="s">
        <v>79</v>
      </c>
      <c r="BK86" s="141">
        <f>ROUND(I86*H86,2)</f>
        <v>0</v>
      </c>
      <c r="BL86" s="18" t="s">
        <v>223</v>
      </c>
      <c r="BM86" s="140" t="s">
        <v>81</v>
      </c>
    </row>
    <row r="87" spans="2:65" s="1" customFormat="1" ht="16.5" customHeight="1">
      <c r="B87" s="33"/>
      <c r="C87" s="129" t="s">
        <v>81</v>
      </c>
      <c r="D87" s="129" t="s">
        <v>218</v>
      </c>
      <c r="E87" s="130" t="s">
        <v>2861</v>
      </c>
      <c r="F87" s="131" t="s">
        <v>2361</v>
      </c>
      <c r="G87" s="132" t="s">
        <v>357</v>
      </c>
      <c r="H87" s="133">
        <v>3</v>
      </c>
      <c r="I87" s="134"/>
      <c r="J87" s="135">
        <f>ROUND(I87*H87,2)</f>
        <v>0</v>
      </c>
      <c r="K87" s="131" t="s">
        <v>19</v>
      </c>
      <c r="L87" s="33"/>
      <c r="M87" s="136" t="s">
        <v>19</v>
      </c>
      <c r="N87" s="137" t="s">
        <v>42</v>
      </c>
      <c r="P87" s="138">
        <f>O87*H87</f>
        <v>0</v>
      </c>
      <c r="Q87" s="138">
        <v>0</v>
      </c>
      <c r="R87" s="138">
        <f>Q87*H87</f>
        <v>0</v>
      </c>
      <c r="S87" s="138">
        <v>0</v>
      </c>
      <c r="T87" s="139">
        <f>S87*H87</f>
        <v>0</v>
      </c>
      <c r="AR87" s="140" t="s">
        <v>223</v>
      </c>
      <c r="AT87" s="140" t="s">
        <v>218</v>
      </c>
      <c r="AU87" s="140" t="s">
        <v>81</v>
      </c>
      <c r="AY87" s="18" t="s">
        <v>216</v>
      </c>
      <c r="BE87" s="141">
        <f>IF(N87="základní",J87,0)</f>
        <v>0</v>
      </c>
      <c r="BF87" s="141">
        <f>IF(N87="snížená",J87,0)</f>
        <v>0</v>
      </c>
      <c r="BG87" s="141">
        <f>IF(N87="zákl. přenesená",J87,0)</f>
        <v>0</v>
      </c>
      <c r="BH87" s="141">
        <f>IF(N87="sníž. přenesená",J87,0)</f>
        <v>0</v>
      </c>
      <c r="BI87" s="141">
        <f>IF(N87="nulová",J87,0)</f>
        <v>0</v>
      </c>
      <c r="BJ87" s="18" t="s">
        <v>79</v>
      </c>
      <c r="BK87" s="141">
        <f>ROUND(I87*H87,2)</f>
        <v>0</v>
      </c>
      <c r="BL87" s="18" t="s">
        <v>223</v>
      </c>
      <c r="BM87" s="140" t="s">
        <v>223</v>
      </c>
    </row>
    <row r="88" spans="2:65" s="1" customFormat="1" ht="16.5" customHeight="1">
      <c r="B88" s="33"/>
      <c r="C88" s="129" t="s">
        <v>233</v>
      </c>
      <c r="D88" s="129" t="s">
        <v>218</v>
      </c>
      <c r="E88" s="130" t="s">
        <v>2862</v>
      </c>
      <c r="F88" s="131" t="s">
        <v>2863</v>
      </c>
      <c r="G88" s="132" t="s">
        <v>2364</v>
      </c>
      <c r="H88" s="133">
        <v>1</v>
      </c>
      <c r="I88" s="134"/>
      <c r="J88" s="135">
        <f>ROUND(I88*H88,2)</f>
        <v>0</v>
      </c>
      <c r="K88" s="131" t="s">
        <v>19</v>
      </c>
      <c r="L88" s="33"/>
      <c r="M88" s="136" t="s">
        <v>19</v>
      </c>
      <c r="N88" s="137" t="s">
        <v>42</v>
      </c>
      <c r="P88" s="138">
        <f>O88*H88</f>
        <v>0</v>
      </c>
      <c r="Q88" s="138">
        <v>0</v>
      </c>
      <c r="R88" s="138">
        <f>Q88*H88</f>
        <v>0</v>
      </c>
      <c r="S88" s="138">
        <v>0</v>
      </c>
      <c r="T88" s="139">
        <f>S88*H88</f>
        <v>0</v>
      </c>
      <c r="AR88" s="140" t="s">
        <v>223</v>
      </c>
      <c r="AT88" s="140" t="s">
        <v>218</v>
      </c>
      <c r="AU88" s="140" t="s">
        <v>81</v>
      </c>
      <c r="AY88" s="18" t="s">
        <v>216</v>
      </c>
      <c r="BE88" s="141">
        <f>IF(N88="základní",J88,0)</f>
        <v>0</v>
      </c>
      <c r="BF88" s="141">
        <f>IF(N88="snížená",J88,0)</f>
        <v>0</v>
      </c>
      <c r="BG88" s="141">
        <f>IF(N88="zákl. přenesená",J88,0)</f>
        <v>0</v>
      </c>
      <c r="BH88" s="141">
        <f>IF(N88="sníž. přenesená",J88,0)</f>
        <v>0</v>
      </c>
      <c r="BI88" s="141">
        <f>IF(N88="nulová",J88,0)</f>
        <v>0</v>
      </c>
      <c r="BJ88" s="18" t="s">
        <v>79</v>
      </c>
      <c r="BK88" s="141">
        <f>ROUND(I88*H88,2)</f>
        <v>0</v>
      </c>
      <c r="BL88" s="18" t="s">
        <v>223</v>
      </c>
      <c r="BM88" s="140" t="s">
        <v>257</v>
      </c>
    </row>
    <row r="89" spans="2:65" s="11" customFormat="1" ht="25.9" customHeight="1">
      <c r="B89" s="117"/>
      <c r="D89" s="118" t="s">
        <v>70</v>
      </c>
      <c r="E89" s="119" t="s">
        <v>1227</v>
      </c>
      <c r="F89" s="119" t="s">
        <v>1228</v>
      </c>
      <c r="I89" s="120"/>
      <c r="J89" s="121">
        <f>BK89</f>
        <v>0</v>
      </c>
      <c r="L89" s="117"/>
      <c r="M89" s="122"/>
      <c r="P89" s="123">
        <f>P90</f>
        <v>0</v>
      </c>
      <c r="R89" s="123">
        <f>R90</f>
        <v>0</v>
      </c>
      <c r="T89" s="124">
        <f>T90</f>
        <v>0</v>
      </c>
      <c r="AR89" s="118" t="s">
        <v>81</v>
      </c>
      <c r="AT89" s="125" t="s">
        <v>70</v>
      </c>
      <c r="AU89" s="125" t="s">
        <v>71</v>
      </c>
      <c r="AY89" s="118" t="s">
        <v>216</v>
      </c>
      <c r="BK89" s="126">
        <f>BK90</f>
        <v>0</v>
      </c>
    </row>
    <row r="90" spans="2:65" s="11" customFormat="1" ht="22.9" customHeight="1">
      <c r="B90" s="117"/>
      <c r="D90" s="118" t="s">
        <v>70</v>
      </c>
      <c r="E90" s="127" t="s">
        <v>81</v>
      </c>
      <c r="F90" s="127" t="s">
        <v>2864</v>
      </c>
      <c r="I90" s="120"/>
      <c r="J90" s="128">
        <f>BK90</f>
        <v>0</v>
      </c>
      <c r="L90" s="117"/>
      <c r="M90" s="122"/>
      <c r="P90" s="123">
        <f>SUM(P91:P105)</f>
        <v>0</v>
      </c>
      <c r="R90" s="123">
        <f>SUM(R91:R105)</f>
        <v>0</v>
      </c>
      <c r="T90" s="124">
        <f>SUM(T91:T105)</f>
        <v>0</v>
      </c>
      <c r="AR90" s="118" t="s">
        <v>79</v>
      </c>
      <c r="AT90" s="125" t="s">
        <v>70</v>
      </c>
      <c r="AU90" s="125" t="s">
        <v>79</v>
      </c>
      <c r="AY90" s="118" t="s">
        <v>216</v>
      </c>
      <c r="BK90" s="126">
        <f>SUM(BK91:BK105)</f>
        <v>0</v>
      </c>
    </row>
    <row r="91" spans="2:65" s="1" customFormat="1" ht="16.5" customHeight="1">
      <c r="B91" s="33"/>
      <c r="C91" s="129" t="s">
        <v>223</v>
      </c>
      <c r="D91" s="129" t="s">
        <v>218</v>
      </c>
      <c r="E91" s="130" t="s">
        <v>2865</v>
      </c>
      <c r="F91" s="131" t="s">
        <v>2866</v>
      </c>
      <c r="G91" s="132" t="s">
        <v>368</v>
      </c>
      <c r="H91" s="133">
        <v>10</v>
      </c>
      <c r="I91" s="134"/>
      <c r="J91" s="135">
        <f t="shared" ref="J91:J105" si="0">ROUND(I91*H91,2)</f>
        <v>0</v>
      </c>
      <c r="K91" s="131" t="s">
        <v>19</v>
      </c>
      <c r="L91" s="33"/>
      <c r="M91" s="136" t="s">
        <v>19</v>
      </c>
      <c r="N91" s="137" t="s">
        <v>42</v>
      </c>
      <c r="P91" s="138">
        <f t="shared" ref="P91:P105" si="1">O91*H91</f>
        <v>0</v>
      </c>
      <c r="Q91" s="138">
        <v>0</v>
      </c>
      <c r="R91" s="138">
        <f t="shared" ref="R91:R105" si="2">Q91*H91</f>
        <v>0</v>
      </c>
      <c r="S91" s="138">
        <v>0</v>
      </c>
      <c r="T91" s="139">
        <f t="shared" ref="T91:T105" si="3">S91*H91</f>
        <v>0</v>
      </c>
      <c r="AR91" s="140" t="s">
        <v>317</v>
      </c>
      <c r="AT91" s="140" t="s">
        <v>218</v>
      </c>
      <c r="AU91" s="140" t="s">
        <v>81</v>
      </c>
      <c r="AY91" s="18" t="s">
        <v>216</v>
      </c>
      <c r="BE91" s="141">
        <f t="shared" ref="BE91:BE105" si="4">IF(N91="základní",J91,0)</f>
        <v>0</v>
      </c>
      <c r="BF91" s="141">
        <f t="shared" ref="BF91:BF105" si="5">IF(N91="snížená",J91,0)</f>
        <v>0</v>
      </c>
      <c r="BG91" s="141">
        <f t="shared" ref="BG91:BG105" si="6">IF(N91="zákl. přenesená",J91,0)</f>
        <v>0</v>
      </c>
      <c r="BH91" s="141">
        <f t="shared" ref="BH91:BH105" si="7">IF(N91="sníž. přenesená",J91,0)</f>
        <v>0</v>
      </c>
      <c r="BI91" s="141">
        <f t="shared" ref="BI91:BI105" si="8">IF(N91="nulová",J91,0)</f>
        <v>0</v>
      </c>
      <c r="BJ91" s="18" t="s">
        <v>79</v>
      </c>
      <c r="BK91" s="141">
        <f t="shared" ref="BK91:BK105" si="9">ROUND(I91*H91,2)</f>
        <v>0</v>
      </c>
      <c r="BL91" s="18" t="s">
        <v>317</v>
      </c>
      <c r="BM91" s="140" t="s">
        <v>268</v>
      </c>
    </row>
    <row r="92" spans="2:65" s="1" customFormat="1" ht="16.5" customHeight="1">
      <c r="B92" s="33"/>
      <c r="C92" s="129" t="s">
        <v>251</v>
      </c>
      <c r="D92" s="129" t="s">
        <v>218</v>
      </c>
      <c r="E92" s="130" t="s">
        <v>2867</v>
      </c>
      <c r="F92" s="131" t="s">
        <v>2868</v>
      </c>
      <c r="G92" s="132" t="s">
        <v>368</v>
      </c>
      <c r="H92" s="133">
        <v>50</v>
      </c>
      <c r="I92" s="134"/>
      <c r="J92" s="135">
        <f t="shared" si="0"/>
        <v>0</v>
      </c>
      <c r="K92" s="131" t="s">
        <v>19</v>
      </c>
      <c r="L92" s="33"/>
      <c r="M92" s="136" t="s">
        <v>19</v>
      </c>
      <c r="N92" s="137" t="s">
        <v>42</v>
      </c>
      <c r="P92" s="138">
        <f t="shared" si="1"/>
        <v>0</v>
      </c>
      <c r="Q92" s="138">
        <v>0</v>
      </c>
      <c r="R92" s="138">
        <f t="shared" si="2"/>
        <v>0</v>
      </c>
      <c r="S92" s="138">
        <v>0</v>
      </c>
      <c r="T92" s="139">
        <f t="shared" si="3"/>
        <v>0</v>
      </c>
      <c r="AR92" s="140" t="s">
        <v>317</v>
      </c>
      <c r="AT92" s="140" t="s">
        <v>218</v>
      </c>
      <c r="AU92" s="140" t="s">
        <v>81</v>
      </c>
      <c r="AY92" s="18" t="s">
        <v>216</v>
      </c>
      <c r="BE92" s="141">
        <f t="shared" si="4"/>
        <v>0</v>
      </c>
      <c r="BF92" s="141">
        <f t="shared" si="5"/>
        <v>0</v>
      </c>
      <c r="BG92" s="141">
        <f t="shared" si="6"/>
        <v>0</v>
      </c>
      <c r="BH92" s="141">
        <f t="shared" si="7"/>
        <v>0</v>
      </c>
      <c r="BI92" s="141">
        <f t="shared" si="8"/>
        <v>0</v>
      </c>
      <c r="BJ92" s="18" t="s">
        <v>79</v>
      </c>
      <c r="BK92" s="141">
        <f t="shared" si="9"/>
        <v>0</v>
      </c>
      <c r="BL92" s="18" t="s">
        <v>317</v>
      </c>
      <c r="BM92" s="140" t="s">
        <v>278</v>
      </c>
    </row>
    <row r="93" spans="2:65" s="1" customFormat="1" ht="16.5" customHeight="1">
      <c r="B93" s="33"/>
      <c r="C93" s="129" t="s">
        <v>257</v>
      </c>
      <c r="D93" s="129" t="s">
        <v>218</v>
      </c>
      <c r="E93" s="130" t="s">
        <v>2869</v>
      </c>
      <c r="F93" s="131" t="s">
        <v>2870</v>
      </c>
      <c r="G93" s="132" t="s">
        <v>368</v>
      </c>
      <c r="H93" s="133">
        <v>1</v>
      </c>
      <c r="I93" s="134"/>
      <c r="J93" s="135">
        <f t="shared" si="0"/>
        <v>0</v>
      </c>
      <c r="K93" s="131" t="s">
        <v>19</v>
      </c>
      <c r="L93" s="33"/>
      <c r="M93" s="136" t="s">
        <v>19</v>
      </c>
      <c r="N93" s="137" t="s">
        <v>42</v>
      </c>
      <c r="P93" s="138">
        <f t="shared" si="1"/>
        <v>0</v>
      </c>
      <c r="Q93" s="138">
        <v>0</v>
      </c>
      <c r="R93" s="138">
        <f t="shared" si="2"/>
        <v>0</v>
      </c>
      <c r="S93" s="138">
        <v>0</v>
      </c>
      <c r="T93" s="139">
        <f t="shared" si="3"/>
        <v>0</v>
      </c>
      <c r="AR93" s="140" t="s">
        <v>317</v>
      </c>
      <c r="AT93" s="140" t="s">
        <v>218</v>
      </c>
      <c r="AU93" s="140" t="s">
        <v>81</v>
      </c>
      <c r="AY93" s="18" t="s">
        <v>216</v>
      </c>
      <c r="BE93" s="141">
        <f t="shared" si="4"/>
        <v>0</v>
      </c>
      <c r="BF93" s="141">
        <f t="shared" si="5"/>
        <v>0</v>
      </c>
      <c r="BG93" s="141">
        <f t="shared" si="6"/>
        <v>0</v>
      </c>
      <c r="BH93" s="141">
        <f t="shared" si="7"/>
        <v>0</v>
      </c>
      <c r="BI93" s="141">
        <f t="shared" si="8"/>
        <v>0</v>
      </c>
      <c r="BJ93" s="18" t="s">
        <v>79</v>
      </c>
      <c r="BK93" s="141">
        <f t="shared" si="9"/>
        <v>0</v>
      </c>
      <c r="BL93" s="18" t="s">
        <v>317</v>
      </c>
      <c r="BM93" s="140" t="s">
        <v>290</v>
      </c>
    </row>
    <row r="94" spans="2:65" s="1" customFormat="1" ht="16.5" customHeight="1">
      <c r="B94" s="33"/>
      <c r="C94" s="129" t="s">
        <v>262</v>
      </c>
      <c r="D94" s="129" t="s">
        <v>218</v>
      </c>
      <c r="E94" s="130" t="s">
        <v>2871</v>
      </c>
      <c r="F94" s="131" t="s">
        <v>2872</v>
      </c>
      <c r="G94" s="132" t="s">
        <v>368</v>
      </c>
      <c r="H94" s="133">
        <v>61</v>
      </c>
      <c r="I94" s="134"/>
      <c r="J94" s="135">
        <f t="shared" si="0"/>
        <v>0</v>
      </c>
      <c r="K94" s="131" t="s">
        <v>19</v>
      </c>
      <c r="L94" s="33"/>
      <c r="M94" s="136" t="s">
        <v>19</v>
      </c>
      <c r="N94" s="137" t="s">
        <v>42</v>
      </c>
      <c r="P94" s="138">
        <f t="shared" si="1"/>
        <v>0</v>
      </c>
      <c r="Q94" s="138">
        <v>0</v>
      </c>
      <c r="R94" s="138">
        <f t="shared" si="2"/>
        <v>0</v>
      </c>
      <c r="S94" s="138">
        <v>0</v>
      </c>
      <c r="T94" s="139">
        <f t="shared" si="3"/>
        <v>0</v>
      </c>
      <c r="AR94" s="140" t="s">
        <v>317</v>
      </c>
      <c r="AT94" s="140" t="s">
        <v>218</v>
      </c>
      <c r="AU94" s="140" t="s">
        <v>81</v>
      </c>
      <c r="AY94" s="18" t="s">
        <v>216</v>
      </c>
      <c r="BE94" s="141">
        <f t="shared" si="4"/>
        <v>0</v>
      </c>
      <c r="BF94" s="141">
        <f t="shared" si="5"/>
        <v>0</v>
      </c>
      <c r="BG94" s="141">
        <f t="shared" si="6"/>
        <v>0</v>
      </c>
      <c r="BH94" s="141">
        <f t="shared" si="7"/>
        <v>0</v>
      </c>
      <c r="BI94" s="141">
        <f t="shared" si="8"/>
        <v>0</v>
      </c>
      <c r="BJ94" s="18" t="s">
        <v>79</v>
      </c>
      <c r="BK94" s="141">
        <f t="shared" si="9"/>
        <v>0</v>
      </c>
      <c r="BL94" s="18" t="s">
        <v>317</v>
      </c>
      <c r="BM94" s="140" t="s">
        <v>303</v>
      </c>
    </row>
    <row r="95" spans="2:65" s="1" customFormat="1" ht="16.5" customHeight="1">
      <c r="B95" s="33"/>
      <c r="C95" s="129" t="s">
        <v>268</v>
      </c>
      <c r="D95" s="129" t="s">
        <v>218</v>
      </c>
      <c r="E95" s="130" t="s">
        <v>2873</v>
      </c>
      <c r="F95" s="131" t="s">
        <v>2874</v>
      </c>
      <c r="G95" s="132" t="s">
        <v>368</v>
      </c>
      <c r="H95" s="133">
        <v>5</v>
      </c>
      <c r="I95" s="134"/>
      <c r="J95" s="135">
        <f t="shared" si="0"/>
        <v>0</v>
      </c>
      <c r="K95" s="131" t="s">
        <v>19</v>
      </c>
      <c r="L95" s="33"/>
      <c r="M95" s="136" t="s">
        <v>19</v>
      </c>
      <c r="N95" s="137" t="s">
        <v>42</v>
      </c>
      <c r="P95" s="138">
        <f t="shared" si="1"/>
        <v>0</v>
      </c>
      <c r="Q95" s="138">
        <v>0</v>
      </c>
      <c r="R95" s="138">
        <f t="shared" si="2"/>
        <v>0</v>
      </c>
      <c r="S95" s="138">
        <v>0</v>
      </c>
      <c r="T95" s="139">
        <f t="shared" si="3"/>
        <v>0</v>
      </c>
      <c r="AR95" s="140" t="s">
        <v>317</v>
      </c>
      <c r="AT95" s="140" t="s">
        <v>218</v>
      </c>
      <c r="AU95" s="140" t="s">
        <v>81</v>
      </c>
      <c r="AY95" s="18" t="s">
        <v>216</v>
      </c>
      <c r="BE95" s="141">
        <f t="shared" si="4"/>
        <v>0</v>
      </c>
      <c r="BF95" s="141">
        <f t="shared" si="5"/>
        <v>0</v>
      </c>
      <c r="BG95" s="141">
        <f t="shared" si="6"/>
        <v>0</v>
      </c>
      <c r="BH95" s="141">
        <f t="shared" si="7"/>
        <v>0</v>
      </c>
      <c r="BI95" s="141">
        <f t="shared" si="8"/>
        <v>0</v>
      </c>
      <c r="BJ95" s="18" t="s">
        <v>79</v>
      </c>
      <c r="BK95" s="141">
        <f t="shared" si="9"/>
        <v>0</v>
      </c>
      <c r="BL95" s="18" t="s">
        <v>317</v>
      </c>
      <c r="BM95" s="140" t="s">
        <v>317</v>
      </c>
    </row>
    <row r="96" spans="2:65" s="1" customFormat="1" ht="16.5" customHeight="1">
      <c r="B96" s="33"/>
      <c r="C96" s="129" t="s">
        <v>273</v>
      </c>
      <c r="D96" s="129" t="s">
        <v>218</v>
      </c>
      <c r="E96" s="130" t="s">
        <v>2875</v>
      </c>
      <c r="F96" s="131" t="s">
        <v>2876</v>
      </c>
      <c r="G96" s="132" t="s">
        <v>344</v>
      </c>
      <c r="H96" s="133">
        <v>50</v>
      </c>
      <c r="I96" s="134"/>
      <c r="J96" s="135">
        <f t="shared" si="0"/>
        <v>0</v>
      </c>
      <c r="K96" s="131" t="s">
        <v>19</v>
      </c>
      <c r="L96" s="33"/>
      <c r="M96" s="136" t="s">
        <v>19</v>
      </c>
      <c r="N96" s="137" t="s">
        <v>42</v>
      </c>
      <c r="P96" s="138">
        <f t="shared" si="1"/>
        <v>0</v>
      </c>
      <c r="Q96" s="138">
        <v>0</v>
      </c>
      <c r="R96" s="138">
        <f t="shared" si="2"/>
        <v>0</v>
      </c>
      <c r="S96" s="138">
        <v>0</v>
      </c>
      <c r="T96" s="139">
        <f t="shared" si="3"/>
        <v>0</v>
      </c>
      <c r="AR96" s="140" t="s">
        <v>317</v>
      </c>
      <c r="AT96" s="140" t="s">
        <v>218</v>
      </c>
      <c r="AU96" s="140" t="s">
        <v>81</v>
      </c>
      <c r="AY96" s="18" t="s">
        <v>216</v>
      </c>
      <c r="BE96" s="141">
        <f t="shared" si="4"/>
        <v>0</v>
      </c>
      <c r="BF96" s="141">
        <f t="shared" si="5"/>
        <v>0</v>
      </c>
      <c r="BG96" s="141">
        <f t="shared" si="6"/>
        <v>0</v>
      </c>
      <c r="BH96" s="141">
        <f t="shared" si="7"/>
        <v>0</v>
      </c>
      <c r="BI96" s="141">
        <f t="shared" si="8"/>
        <v>0</v>
      </c>
      <c r="BJ96" s="18" t="s">
        <v>79</v>
      </c>
      <c r="BK96" s="141">
        <f t="shared" si="9"/>
        <v>0</v>
      </c>
      <c r="BL96" s="18" t="s">
        <v>317</v>
      </c>
      <c r="BM96" s="140" t="s">
        <v>330</v>
      </c>
    </row>
    <row r="97" spans="2:65" s="1" customFormat="1" ht="21.75" customHeight="1">
      <c r="B97" s="33"/>
      <c r="C97" s="129" t="s">
        <v>278</v>
      </c>
      <c r="D97" s="129" t="s">
        <v>218</v>
      </c>
      <c r="E97" s="130" t="s">
        <v>2877</v>
      </c>
      <c r="F97" s="131" t="s">
        <v>2878</v>
      </c>
      <c r="G97" s="132" t="s">
        <v>357</v>
      </c>
      <c r="H97" s="133">
        <v>2</v>
      </c>
      <c r="I97" s="134"/>
      <c r="J97" s="135">
        <f t="shared" si="0"/>
        <v>0</v>
      </c>
      <c r="K97" s="131" t="s">
        <v>19</v>
      </c>
      <c r="L97" s="33"/>
      <c r="M97" s="136" t="s">
        <v>19</v>
      </c>
      <c r="N97" s="137" t="s">
        <v>42</v>
      </c>
      <c r="P97" s="138">
        <f t="shared" si="1"/>
        <v>0</v>
      </c>
      <c r="Q97" s="138">
        <v>0</v>
      </c>
      <c r="R97" s="138">
        <f t="shared" si="2"/>
        <v>0</v>
      </c>
      <c r="S97" s="138">
        <v>0</v>
      </c>
      <c r="T97" s="139">
        <f t="shared" si="3"/>
        <v>0</v>
      </c>
      <c r="AR97" s="140" t="s">
        <v>317</v>
      </c>
      <c r="AT97" s="140" t="s">
        <v>218</v>
      </c>
      <c r="AU97" s="140" t="s">
        <v>81</v>
      </c>
      <c r="AY97" s="18" t="s">
        <v>216</v>
      </c>
      <c r="BE97" s="141">
        <f t="shared" si="4"/>
        <v>0</v>
      </c>
      <c r="BF97" s="141">
        <f t="shared" si="5"/>
        <v>0</v>
      </c>
      <c r="BG97" s="141">
        <f t="shared" si="6"/>
        <v>0</v>
      </c>
      <c r="BH97" s="141">
        <f t="shared" si="7"/>
        <v>0</v>
      </c>
      <c r="BI97" s="141">
        <f t="shared" si="8"/>
        <v>0</v>
      </c>
      <c r="BJ97" s="18" t="s">
        <v>79</v>
      </c>
      <c r="BK97" s="141">
        <f t="shared" si="9"/>
        <v>0</v>
      </c>
      <c r="BL97" s="18" t="s">
        <v>317</v>
      </c>
      <c r="BM97" s="140" t="s">
        <v>340</v>
      </c>
    </row>
    <row r="98" spans="2:65" s="1" customFormat="1" ht="16.5" customHeight="1">
      <c r="B98" s="33"/>
      <c r="C98" s="129" t="s">
        <v>283</v>
      </c>
      <c r="D98" s="129" t="s">
        <v>218</v>
      </c>
      <c r="E98" s="130" t="s">
        <v>2879</v>
      </c>
      <c r="F98" s="131" t="s">
        <v>2880</v>
      </c>
      <c r="G98" s="132" t="s">
        <v>357</v>
      </c>
      <c r="H98" s="133">
        <v>2</v>
      </c>
      <c r="I98" s="134"/>
      <c r="J98" s="135">
        <f t="shared" si="0"/>
        <v>0</v>
      </c>
      <c r="K98" s="131" t="s">
        <v>19</v>
      </c>
      <c r="L98" s="33"/>
      <c r="M98" s="136" t="s">
        <v>19</v>
      </c>
      <c r="N98" s="137" t="s">
        <v>42</v>
      </c>
      <c r="P98" s="138">
        <f t="shared" si="1"/>
        <v>0</v>
      </c>
      <c r="Q98" s="138">
        <v>0</v>
      </c>
      <c r="R98" s="138">
        <f t="shared" si="2"/>
        <v>0</v>
      </c>
      <c r="S98" s="138">
        <v>0</v>
      </c>
      <c r="T98" s="139">
        <f t="shared" si="3"/>
        <v>0</v>
      </c>
      <c r="AR98" s="140" t="s">
        <v>317</v>
      </c>
      <c r="AT98" s="140" t="s">
        <v>218</v>
      </c>
      <c r="AU98" s="140" t="s">
        <v>81</v>
      </c>
      <c r="AY98" s="18" t="s">
        <v>216</v>
      </c>
      <c r="BE98" s="141">
        <f t="shared" si="4"/>
        <v>0</v>
      </c>
      <c r="BF98" s="141">
        <f t="shared" si="5"/>
        <v>0</v>
      </c>
      <c r="BG98" s="141">
        <f t="shared" si="6"/>
        <v>0</v>
      </c>
      <c r="BH98" s="141">
        <f t="shared" si="7"/>
        <v>0</v>
      </c>
      <c r="BI98" s="141">
        <f t="shared" si="8"/>
        <v>0</v>
      </c>
      <c r="BJ98" s="18" t="s">
        <v>79</v>
      </c>
      <c r="BK98" s="141">
        <f t="shared" si="9"/>
        <v>0</v>
      </c>
      <c r="BL98" s="18" t="s">
        <v>317</v>
      </c>
      <c r="BM98" s="140" t="s">
        <v>350</v>
      </c>
    </row>
    <row r="99" spans="2:65" s="1" customFormat="1" ht="16.5" customHeight="1">
      <c r="B99" s="33"/>
      <c r="C99" s="129" t="s">
        <v>290</v>
      </c>
      <c r="D99" s="129" t="s">
        <v>218</v>
      </c>
      <c r="E99" s="130" t="s">
        <v>2881</v>
      </c>
      <c r="F99" s="131" t="s">
        <v>2511</v>
      </c>
      <c r="G99" s="132" t="s">
        <v>357</v>
      </c>
      <c r="H99" s="133">
        <v>2</v>
      </c>
      <c r="I99" s="134"/>
      <c r="J99" s="135">
        <f t="shared" si="0"/>
        <v>0</v>
      </c>
      <c r="K99" s="131" t="s">
        <v>19</v>
      </c>
      <c r="L99" s="33"/>
      <c r="M99" s="136" t="s">
        <v>19</v>
      </c>
      <c r="N99" s="137" t="s">
        <v>42</v>
      </c>
      <c r="P99" s="138">
        <f t="shared" si="1"/>
        <v>0</v>
      </c>
      <c r="Q99" s="138">
        <v>0</v>
      </c>
      <c r="R99" s="138">
        <f t="shared" si="2"/>
        <v>0</v>
      </c>
      <c r="S99" s="138">
        <v>0</v>
      </c>
      <c r="T99" s="139">
        <f t="shared" si="3"/>
        <v>0</v>
      </c>
      <c r="AR99" s="140" t="s">
        <v>317</v>
      </c>
      <c r="AT99" s="140" t="s">
        <v>218</v>
      </c>
      <c r="AU99" s="140" t="s">
        <v>81</v>
      </c>
      <c r="AY99" s="18" t="s">
        <v>216</v>
      </c>
      <c r="BE99" s="141">
        <f t="shared" si="4"/>
        <v>0</v>
      </c>
      <c r="BF99" s="141">
        <f t="shared" si="5"/>
        <v>0</v>
      </c>
      <c r="BG99" s="141">
        <f t="shared" si="6"/>
        <v>0</v>
      </c>
      <c r="BH99" s="141">
        <f t="shared" si="7"/>
        <v>0</v>
      </c>
      <c r="BI99" s="141">
        <f t="shared" si="8"/>
        <v>0</v>
      </c>
      <c r="BJ99" s="18" t="s">
        <v>79</v>
      </c>
      <c r="BK99" s="141">
        <f t="shared" si="9"/>
        <v>0</v>
      </c>
      <c r="BL99" s="18" t="s">
        <v>317</v>
      </c>
      <c r="BM99" s="140" t="s">
        <v>360</v>
      </c>
    </row>
    <row r="100" spans="2:65" s="1" customFormat="1" ht="16.5" customHeight="1">
      <c r="B100" s="33"/>
      <c r="C100" s="129" t="s">
        <v>297</v>
      </c>
      <c r="D100" s="129" t="s">
        <v>218</v>
      </c>
      <c r="E100" s="130" t="s">
        <v>2882</v>
      </c>
      <c r="F100" s="131" t="s">
        <v>2883</v>
      </c>
      <c r="G100" s="132" t="s">
        <v>357</v>
      </c>
      <c r="H100" s="133">
        <v>1</v>
      </c>
      <c r="I100" s="134"/>
      <c r="J100" s="135">
        <f t="shared" si="0"/>
        <v>0</v>
      </c>
      <c r="K100" s="131" t="s">
        <v>19</v>
      </c>
      <c r="L100" s="33"/>
      <c r="M100" s="136" t="s">
        <v>19</v>
      </c>
      <c r="N100" s="137" t="s">
        <v>42</v>
      </c>
      <c r="P100" s="138">
        <f t="shared" si="1"/>
        <v>0</v>
      </c>
      <c r="Q100" s="138">
        <v>0</v>
      </c>
      <c r="R100" s="138">
        <f t="shared" si="2"/>
        <v>0</v>
      </c>
      <c r="S100" s="138">
        <v>0</v>
      </c>
      <c r="T100" s="139">
        <f t="shared" si="3"/>
        <v>0</v>
      </c>
      <c r="AR100" s="140" t="s">
        <v>317</v>
      </c>
      <c r="AT100" s="140" t="s">
        <v>218</v>
      </c>
      <c r="AU100" s="140" t="s">
        <v>81</v>
      </c>
      <c r="AY100" s="18" t="s">
        <v>216</v>
      </c>
      <c r="BE100" s="141">
        <f t="shared" si="4"/>
        <v>0</v>
      </c>
      <c r="BF100" s="141">
        <f t="shared" si="5"/>
        <v>0</v>
      </c>
      <c r="BG100" s="141">
        <f t="shared" si="6"/>
        <v>0</v>
      </c>
      <c r="BH100" s="141">
        <f t="shared" si="7"/>
        <v>0</v>
      </c>
      <c r="BI100" s="141">
        <f t="shared" si="8"/>
        <v>0</v>
      </c>
      <c r="BJ100" s="18" t="s">
        <v>79</v>
      </c>
      <c r="BK100" s="141">
        <f t="shared" si="9"/>
        <v>0</v>
      </c>
      <c r="BL100" s="18" t="s">
        <v>317</v>
      </c>
      <c r="BM100" s="140" t="s">
        <v>371</v>
      </c>
    </row>
    <row r="101" spans="2:65" s="1" customFormat="1" ht="24.2" customHeight="1">
      <c r="B101" s="33"/>
      <c r="C101" s="129" t="s">
        <v>303</v>
      </c>
      <c r="D101" s="129" t="s">
        <v>218</v>
      </c>
      <c r="E101" s="130" t="s">
        <v>2884</v>
      </c>
      <c r="F101" s="131" t="s">
        <v>2885</v>
      </c>
      <c r="G101" s="132" t="s">
        <v>357</v>
      </c>
      <c r="H101" s="133">
        <v>1</v>
      </c>
      <c r="I101" s="134"/>
      <c r="J101" s="135">
        <f t="shared" si="0"/>
        <v>0</v>
      </c>
      <c r="K101" s="131" t="s">
        <v>19</v>
      </c>
      <c r="L101" s="33"/>
      <c r="M101" s="136" t="s">
        <v>19</v>
      </c>
      <c r="N101" s="137" t="s">
        <v>42</v>
      </c>
      <c r="P101" s="138">
        <f t="shared" si="1"/>
        <v>0</v>
      </c>
      <c r="Q101" s="138">
        <v>0</v>
      </c>
      <c r="R101" s="138">
        <f t="shared" si="2"/>
        <v>0</v>
      </c>
      <c r="S101" s="138">
        <v>0</v>
      </c>
      <c r="T101" s="139">
        <f t="shared" si="3"/>
        <v>0</v>
      </c>
      <c r="AR101" s="140" t="s">
        <v>317</v>
      </c>
      <c r="AT101" s="140" t="s">
        <v>218</v>
      </c>
      <c r="AU101" s="140" t="s">
        <v>81</v>
      </c>
      <c r="AY101" s="18" t="s">
        <v>216</v>
      </c>
      <c r="BE101" s="141">
        <f t="shared" si="4"/>
        <v>0</v>
      </c>
      <c r="BF101" s="141">
        <f t="shared" si="5"/>
        <v>0</v>
      </c>
      <c r="BG101" s="141">
        <f t="shared" si="6"/>
        <v>0</v>
      </c>
      <c r="BH101" s="141">
        <f t="shared" si="7"/>
        <v>0</v>
      </c>
      <c r="BI101" s="141">
        <f t="shared" si="8"/>
        <v>0</v>
      </c>
      <c r="BJ101" s="18" t="s">
        <v>79</v>
      </c>
      <c r="BK101" s="141">
        <f t="shared" si="9"/>
        <v>0</v>
      </c>
      <c r="BL101" s="18" t="s">
        <v>317</v>
      </c>
      <c r="BM101" s="140" t="s">
        <v>384</v>
      </c>
    </row>
    <row r="102" spans="2:65" s="1" customFormat="1" ht="16.5" customHeight="1">
      <c r="B102" s="33"/>
      <c r="C102" s="129" t="s">
        <v>8</v>
      </c>
      <c r="D102" s="129" t="s">
        <v>218</v>
      </c>
      <c r="E102" s="130" t="s">
        <v>2886</v>
      </c>
      <c r="F102" s="131" t="s">
        <v>2887</v>
      </c>
      <c r="G102" s="132" t="s">
        <v>357</v>
      </c>
      <c r="H102" s="133">
        <v>1</v>
      </c>
      <c r="I102" s="134"/>
      <c r="J102" s="135">
        <f t="shared" si="0"/>
        <v>0</v>
      </c>
      <c r="K102" s="131" t="s">
        <v>19</v>
      </c>
      <c r="L102" s="33"/>
      <c r="M102" s="136" t="s">
        <v>19</v>
      </c>
      <c r="N102" s="137" t="s">
        <v>42</v>
      </c>
      <c r="P102" s="138">
        <f t="shared" si="1"/>
        <v>0</v>
      </c>
      <c r="Q102" s="138">
        <v>0</v>
      </c>
      <c r="R102" s="138">
        <f t="shared" si="2"/>
        <v>0</v>
      </c>
      <c r="S102" s="138">
        <v>0</v>
      </c>
      <c r="T102" s="139">
        <f t="shared" si="3"/>
        <v>0</v>
      </c>
      <c r="AR102" s="140" t="s">
        <v>317</v>
      </c>
      <c r="AT102" s="140" t="s">
        <v>218</v>
      </c>
      <c r="AU102" s="140" t="s">
        <v>81</v>
      </c>
      <c r="AY102" s="18" t="s">
        <v>216</v>
      </c>
      <c r="BE102" s="141">
        <f t="shared" si="4"/>
        <v>0</v>
      </c>
      <c r="BF102" s="141">
        <f t="shared" si="5"/>
        <v>0</v>
      </c>
      <c r="BG102" s="141">
        <f t="shared" si="6"/>
        <v>0</v>
      </c>
      <c r="BH102" s="141">
        <f t="shared" si="7"/>
        <v>0</v>
      </c>
      <c r="BI102" s="141">
        <f t="shared" si="8"/>
        <v>0</v>
      </c>
      <c r="BJ102" s="18" t="s">
        <v>79</v>
      </c>
      <c r="BK102" s="141">
        <f t="shared" si="9"/>
        <v>0</v>
      </c>
      <c r="BL102" s="18" t="s">
        <v>317</v>
      </c>
      <c r="BM102" s="140" t="s">
        <v>396</v>
      </c>
    </row>
    <row r="103" spans="2:65" s="1" customFormat="1" ht="16.5" customHeight="1">
      <c r="B103" s="33"/>
      <c r="C103" s="129" t="s">
        <v>317</v>
      </c>
      <c r="D103" s="129" t="s">
        <v>218</v>
      </c>
      <c r="E103" s="130" t="s">
        <v>2888</v>
      </c>
      <c r="F103" s="131" t="s">
        <v>2889</v>
      </c>
      <c r="G103" s="132" t="s">
        <v>357</v>
      </c>
      <c r="H103" s="133">
        <v>1</v>
      </c>
      <c r="I103" s="134"/>
      <c r="J103" s="135">
        <f t="shared" si="0"/>
        <v>0</v>
      </c>
      <c r="K103" s="131" t="s">
        <v>19</v>
      </c>
      <c r="L103" s="33"/>
      <c r="M103" s="136" t="s">
        <v>19</v>
      </c>
      <c r="N103" s="137" t="s">
        <v>42</v>
      </c>
      <c r="P103" s="138">
        <f t="shared" si="1"/>
        <v>0</v>
      </c>
      <c r="Q103" s="138">
        <v>0</v>
      </c>
      <c r="R103" s="138">
        <f t="shared" si="2"/>
        <v>0</v>
      </c>
      <c r="S103" s="138">
        <v>0</v>
      </c>
      <c r="T103" s="139">
        <f t="shared" si="3"/>
        <v>0</v>
      </c>
      <c r="AR103" s="140" t="s">
        <v>317</v>
      </c>
      <c r="AT103" s="140" t="s">
        <v>218</v>
      </c>
      <c r="AU103" s="140" t="s">
        <v>81</v>
      </c>
      <c r="AY103" s="18" t="s">
        <v>216</v>
      </c>
      <c r="BE103" s="141">
        <f t="shared" si="4"/>
        <v>0</v>
      </c>
      <c r="BF103" s="141">
        <f t="shared" si="5"/>
        <v>0</v>
      </c>
      <c r="BG103" s="141">
        <f t="shared" si="6"/>
        <v>0</v>
      </c>
      <c r="BH103" s="141">
        <f t="shared" si="7"/>
        <v>0</v>
      </c>
      <c r="BI103" s="141">
        <f t="shared" si="8"/>
        <v>0</v>
      </c>
      <c r="BJ103" s="18" t="s">
        <v>79</v>
      </c>
      <c r="BK103" s="141">
        <f t="shared" si="9"/>
        <v>0</v>
      </c>
      <c r="BL103" s="18" t="s">
        <v>317</v>
      </c>
      <c r="BM103" s="140" t="s">
        <v>409</v>
      </c>
    </row>
    <row r="104" spans="2:65" s="1" customFormat="1" ht="16.5" customHeight="1">
      <c r="B104" s="33"/>
      <c r="C104" s="129" t="s">
        <v>325</v>
      </c>
      <c r="D104" s="129" t="s">
        <v>218</v>
      </c>
      <c r="E104" s="130" t="s">
        <v>2890</v>
      </c>
      <c r="F104" s="131" t="s">
        <v>2891</v>
      </c>
      <c r="G104" s="132" t="s">
        <v>357</v>
      </c>
      <c r="H104" s="133">
        <v>1</v>
      </c>
      <c r="I104" s="134"/>
      <c r="J104" s="135">
        <f t="shared" si="0"/>
        <v>0</v>
      </c>
      <c r="K104" s="131" t="s">
        <v>19</v>
      </c>
      <c r="L104" s="33"/>
      <c r="M104" s="136" t="s">
        <v>19</v>
      </c>
      <c r="N104" s="137" t="s">
        <v>42</v>
      </c>
      <c r="P104" s="138">
        <f t="shared" si="1"/>
        <v>0</v>
      </c>
      <c r="Q104" s="138">
        <v>0</v>
      </c>
      <c r="R104" s="138">
        <f t="shared" si="2"/>
        <v>0</v>
      </c>
      <c r="S104" s="138">
        <v>0</v>
      </c>
      <c r="T104" s="139">
        <f t="shared" si="3"/>
        <v>0</v>
      </c>
      <c r="AR104" s="140" t="s">
        <v>317</v>
      </c>
      <c r="AT104" s="140" t="s">
        <v>218</v>
      </c>
      <c r="AU104" s="140" t="s">
        <v>81</v>
      </c>
      <c r="AY104" s="18" t="s">
        <v>216</v>
      </c>
      <c r="BE104" s="141">
        <f t="shared" si="4"/>
        <v>0</v>
      </c>
      <c r="BF104" s="141">
        <f t="shared" si="5"/>
        <v>0</v>
      </c>
      <c r="BG104" s="141">
        <f t="shared" si="6"/>
        <v>0</v>
      </c>
      <c r="BH104" s="141">
        <f t="shared" si="7"/>
        <v>0</v>
      </c>
      <c r="BI104" s="141">
        <f t="shared" si="8"/>
        <v>0</v>
      </c>
      <c r="BJ104" s="18" t="s">
        <v>79</v>
      </c>
      <c r="BK104" s="141">
        <f t="shared" si="9"/>
        <v>0</v>
      </c>
      <c r="BL104" s="18" t="s">
        <v>317</v>
      </c>
      <c r="BM104" s="140" t="s">
        <v>422</v>
      </c>
    </row>
    <row r="105" spans="2:65" s="1" customFormat="1" ht="21.75" customHeight="1">
      <c r="B105" s="33"/>
      <c r="C105" s="129" t="s">
        <v>330</v>
      </c>
      <c r="D105" s="129" t="s">
        <v>218</v>
      </c>
      <c r="E105" s="130" t="s">
        <v>2892</v>
      </c>
      <c r="F105" s="131" t="s">
        <v>2379</v>
      </c>
      <c r="G105" s="132" t="s">
        <v>1307</v>
      </c>
      <c r="H105" s="184"/>
      <c r="I105" s="134"/>
      <c r="J105" s="135">
        <f t="shared" si="0"/>
        <v>0</v>
      </c>
      <c r="K105" s="131" t="s">
        <v>19</v>
      </c>
      <c r="L105" s="33"/>
      <c r="M105" s="188" t="s">
        <v>19</v>
      </c>
      <c r="N105" s="189" t="s">
        <v>42</v>
      </c>
      <c r="O105" s="186"/>
      <c r="P105" s="190">
        <f t="shared" si="1"/>
        <v>0</v>
      </c>
      <c r="Q105" s="190">
        <v>0</v>
      </c>
      <c r="R105" s="190">
        <f t="shared" si="2"/>
        <v>0</v>
      </c>
      <c r="S105" s="190">
        <v>0</v>
      </c>
      <c r="T105" s="191">
        <f t="shared" si="3"/>
        <v>0</v>
      </c>
      <c r="AR105" s="140" t="s">
        <v>317</v>
      </c>
      <c r="AT105" s="140" t="s">
        <v>218</v>
      </c>
      <c r="AU105" s="140" t="s">
        <v>81</v>
      </c>
      <c r="AY105" s="18" t="s">
        <v>216</v>
      </c>
      <c r="BE105" s="141">
        <f t="shared" si="4"/>
        <v>0</v>
      </c>
      <c r="BF105" s="141">
        <f t="shared" si="5"/>
        <v>0</v>
      </c>
      <c r="BG105" s="141">
        <f t="shared" si="6"/>
        <v>0</v>
      </c>
      <c r="BH105" s="141">
        <f t="shared" si="7"/>
        <v>0</v>
      </c>
      <c r="BI105" s="141">
        <f t="shared" si="8"/>
        <v>0</v>
      </c>
      <c r="BJ105" s="18" t="s">
        <v>79</v>
      </c>
      <c r="BK105" s="141">
        <f t="shared" si="9"/>
        <v>0</v>
      </c>
      <c r="BL105" s="18" t="s">
        <v>317</v>
      </c>
      <c r="BM105" s="140" t="s">
        <v>437</v>
      </c>
    </row>
    <row r="106" spans="2:65" s="1" customFormat="1" ht="6.95" customHeight="1">
      <c r="B106" s="42"/>
      <c r="C106" s="43"/>
      <c r="D106" s="43"/>
      <c r="E106" s="43"/>
      <c r="F106" s="43"/>
      <c r="G106" s="43"/>
      <c r="H106" s="43"/>
      <c r="I106" s="43"/>
      <c r="J106" s="43"/>
      <c r="K106" s="43"/>
      <c r="L106" s="33"/>
    </row>
  </sheetData>
  <sheetProtection algorithmName="SHA-512" hashValue="asEFpmkEPoCIZdQXi+Ym7SyCnY25VtPZoWYuaPF3DJ4ucL6acRD8yjRUhlrFl0dQm2gK8COi/yPe0Y2wGVylHw==" saltValue="OpK/f6MDWucvalhZqwwD+Yr3C7/h7EdIP68ewrYGmYkI2/PsOqRpla1GY8P7E4Q4saFGqVyVTt8yezEHtjU6mw==" spinCount="100000" sheet="1" objects="1" scenarios="1" formatColumns="0" formatRows="0" autoFilter="0"/>
  <autoFilter ref="C82:K105" xr:uid="{00000000-0009-0000-0000-00000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93</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2893</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tr">
        <f>IF('Rekapitulace stavby'!AN16="","",'Rekapitulace stavby'!AN16)</f>
        <v/>
      </c>
      <c r="L20" s="33"/>
    </row>
    <row r="21" spans="2:12" s="1" customFormat="1" ht="18" customHeight="1">
      <c r="B21" s="33"/>
      <c r="E21" s="26" t="str">
        <f>IF('Rekapitulace stavby'!E17="","",'Rekapitulace stavby'!E17)</f>
        <v>Energy Benefit Centre a.s.</v>
      </c>
      <c r="I21" s="28" t="s">
        <v>27</v>
      </c>
      <c r="J21" s="26" t="str">
        <f>IF('Rekapitulace stavby'!AN17="","",'Rekapitulace stavby'!AN17)</f>
        <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35</v>
      </c>
      <c r="L26" s="33"/>
    </row>
    <row r="27" spans="2:12" s="7" customFormat="1" ht="16.5" customHeight="1">
      <c r="B27" s="88"/>
      <c r="E27" s="313" t="s">
        <v>19</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ROUND(J83,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ROUND((SUM(BE83:BE186)),  2)</f>
        <v>0</v>
      </c>
      <c r="I33" s="91">
        <v>0.21</v>
      </c>
      <c r="J33" s="90">
        <f>ROUND(((SUM(BE83:BE186))*I33),  2)</f>
        <v>0</v>
      </c>
      <c r="L33" s="33"/>
    </row>
    <row r="34" spans="2:12" s="1" customFormat="1" ht="14.45" customHeight="1">
      <c r="B34" s="33"/>
      <c r="E34" s="28" t="s">
        <v>43</v>
      </c>
      <c r="F34" s="90">
        <f>ROUND((SUM(BF83:BF186)),  2)</f>
        <v>0</v>
      </c>
      <c r="I34" s="91">
        <v>0.15</v>
      </c>
      <c r="J34" s="90">
        <f>ROUND(((SUM(BF83:BF186))*I34),  2)</f>
        <v>0</v>
      </c>
      <c r="L34" s="33"/>
    </row>
    <row r="35" spans="2:12" s="1" customFormat="1" ht="14.45" hidden="1" customHeight="1">
      <c r="B35" s="33"/>
      <c r="E35" s="28" t="s">
        <v>44</v>
      </c>
      <c r="F35" s="90">
        <f>ROUND((SUM(BG83:BG186)),  2)</f>
        <v>0</v>
      </c>
      <c r="I35" s="91">
        <v>0.21</v>
      </c>
      <c r="J35" s="90">
        <f>0</f>
        <v>0</v>
      </c>
      <c r="L35" s="33"/>
    </row>
    <row r="36" spans="2:12" s="1" customFormat="1" ht="14.45" hidden="1" customHeight="1">
      <c r="B36" s="33"/>
      <c r="E36" s="28" t="s">
        <v>45</v>
      </c>
      <c r="F36" s="90">
        <f>ROUND((SUM(BH83:BH186)),  2)</f>
        <v>0</v>
      </c>
      <c r="I36" s="91">
        <v>0.15</v>
      </c>
      <c r="J36" s="90">
        <f>0</f>
        <v>0</v>
      </c>
      <c r="L36" s="33"/>
    </row>
    <row r="37" spans="2:12" s="1" customFormat="1" ht="14.45" hidden="1" customHeight="1">
      <c r="B37" s="33"/>
      <c r="E37" s="28" t="s">
        <v>46</v>
      </c>
      <c r="F37" s="90">
        <f>ROUND((SUM(BI83:BI186)),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EL - Elektroinstalace</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J83</f>
        <v>0</v>
      </c>
      <c r="L59" s="33"/>
      <c r="AU59" s="18" t="s">
        <v>169</v>
      </c>
    </row>
    <row r="60" spans="2:47" s="8" customFormat="1" ht="24.95" customHeight="1">
      <c r="B60" s="101"/>
      <c r="D60" s="102" t="s">
        <v>2894</v>
      </c>
      <c r="E60" s="103"/>
      <c r="F60" s="103"/>
      <c r="G60" s="103"/>
      <c r="H60" s="103"/>
      <c r="I60" s="103"/>
      <c r="J60" s="104">
        <f>J84</f>
        <v>0</v>
      </c>
      <c r="L60" s="101"/>
    </row>
    <row r="61" spans="2:47" s="8" customFormat="1" ht="24.95" customHeight="1">
      <c r="B61" s="101"/>
      <c r="D61" s="102" t="s">
        <v>2895</v>
      </c>
      <c r="E61" s="103"/>
      <c r="F61" s="103"/>
      <c r="G61" s="103"/>
      <c r="H61" s="103"/>
      <c r="I61" s="103"/>
      <c r="J61" s="104">
        <f>J89</f>
        <v>0</v>
      </c>
      <c r="L61" s="101"/>
    </row>
    <row r="62" spans="2:47" s="8" customFormat="1" ht="24.95" customHeight="1">
      <c r="B62" s="101"/>
      <c r="D62" s="102" t="s">
        <v>2896</v>
      </c>
      <c r="E62" s="103"/>
      <c r="F62" s="103"/>
      <c r="G62" s="103"/>
      <c r="H62" s="103"/>
      <c r="I62" s="103"/>
      <c r="J62" s="104">
        <f>J179</f>
        <v>0</v>
      </c>
      <c r="L62" s="101"/>
    </row>
    <row r="63" spans="2:47" s="8" customFormat="1" ht="24.95" customHeight="1">
      <c r="B63" s="101"/>
      <c r="D63" s="102" t="s">
        <v>2897</v>
      </c>
      <c r="E63" s="103"/>
      <c r="F63" s="103"/>
      <c r="G63" s="103"/>
      <c r="H63" s="103"/>
      <c r="I63" s="103"/>
      <c r="J63" s="104">
        <f>J184</f>
        <v>0</v>
      </c>
      <c r="L63" s="101"/>
    </row>
    <row r="64" spans="2:47" s="1" customFormat="1" ht="21.75" customHeight="1">
      <c r="B64" s="33"/>
      <c r="L64" s="33"/>
    </row>
    <row r="65" spans="2:12" s="1" customFormat="1" ht="6.95" customHeight="1">
      <c r="B65" s="42"/>
      <c r="C65" s="43"/>
      <c r="D65" s="43"/>
      <c r="E65" s="43"/>
      <c r="F65" s="43"/>
      <c r="G65" s="43"/>
      <c r="H65" s="43"/>
      <c r="I65" s="43"/>
      <c r="J65" s="43"/>
      <c r="K65" s="43"/>
      <c r="L65" s="33"/>
    </row>
    <row r="69" spans="2:12" s="1" customFormat="1" ht="6.95" customHeight="1">
      <c r="B69" s="44"/>
      <c r="C69" s="45"/>
      <c r="D69" s="45"/>
      <c r="E69" s="45"/>
      <c r="F69" s="45"/>
      <c r="G69" s="45"/>
      <c r="H69" s="45"/>
      <c r="I69" s="45"/>
      <c r="J69" s="45"/>
      <c r="K69" s="45"/>
      <c r="L69" s="33"/>
    </row>
    <row r="70" spans="2:12" s="1" customFormat="1" ht="24.95" customHeight="1">
      <c r="B70" s="33"/>
      <c r="C70" s="22" t="s">
        <v>201</v>
      </c>
      <c r="L70" s="33"/>
    </row>
    <row r="71" spans="2:12" s="1" customFormat="1" ht="6.95" customHeight="1">
      <c r="B71" s="33"/>
      <c r="L71" s="33"/>
    </row>
    <row r="72" spans="2:12" s="1" customFormat="1" ht="12" customHeight="1">
      <c r="B72" s="33"/>
      <c r="C72" s="28" t="s">
        <v>16</v>
      </c>
      <c r="L72" s="33"/>
    </row>
    <row r="73" spans="2:12" s="1" customFormat="1" ht="26.25" customHeight="1">
      <c r="B73" s="33"/>
      <c r="E73" s="324" t="str">
        <f>E7</f>
        <v>Odstranění havarijního stavu, rekonstrukce a zajištění energ. úspor objektu Tylův dům</v>
      </c>
      <c r="F73" s="325"/>
      <c r="G73" s="325"/>
      <c r="H73" s="325"/>
      <c r="L73" s="33"/>
    </row>
    <row r="74" spans="2:12" s="1" customFormat="1" ht="12" customHeight="1">
      <c r="B74" s="33"/>
      <c r="C74" s="28" t="s">
        <v>122</v>
      </c>
      <c r="L74" s="33"/>
    </row>
    <row r="75" spans="2:12" s="1" customFormat="1" ht="16.5" customHeight="1">
      <c r="B75" s="33"/>
      <c r="E75" s="287" t="str">
        <f>E9</f>
        <v>EL - Elektroinstalace</v>
      </c>
      <c r="F75" s="326"/>
      <c r="G75" s="326"/>
      <c r="H75" s="326"/>
      <c r="L75" s="33"/>
    </row>
    <row r="76" spans="2:12" s="1" customFormat="1" ht="6.95" customHeight="1">
      <c r="B76" s="33"/>
      <c r="L76" s="33"/>
    </row>
    <row r="77" spans="2:12" s="1" customFormat="1" ht="12" customHeight="1">
      <c r="B77" s="33"/>
      <c r="C77" s="28" t="s">
        <v>21</v>
      </c>
      <c r="F77" s="26" t="str">
        <f>F12</f>
        <v>Tylova 507, Kutná Hora</v>
      </c>
      <c r="I77" s="28" t="s">
        <v>23</v>
      </c>
      <c r="J77" s="50" t="str">
        <f>IF(J12="","",J12)</f>
        <v>Vyplň údaj</v>
      </c>
      <c r="L77" s="33"/>
    </row>
    <row r="78" spans="2:12" s="1" customFormat="1" ht="6.95" customHeight="1">
      <c r="B78" s="33"/>
      <c r="L78" s="33"/>
    </row>
    <row r="79" spans="2:12" s="1" customFormat="1" ht="25.7" customHeight="1">
      <c r="B79" s="33"/>
      <c r="C79" s="28" t="s">
        <v>24</v>
      </c>
      <c r="F79" s="26" t="str">
        <f>E15</f>
        <v>České muzeum stříbra p.o.</v>
      </c>
      <c r="I79" s="28" t="s">
        <v>30</v>
      </c>
      <c r="J79" s="31" t="str">
        <f>E21</f>
        <v>Energy Benefit Centre a.s.</v>
      </c>
      <c r="L79" s="33"/>
    </row>
    <row r="80" spans="2:12" s="1" customFormat="1" ht="15.2" customHeight="1">
      <c r="B80" s="33"/>
      <c r="C80" s="28" t="s">
        <v>28</v>
      </c>
      <c r="F80" s="26" t="str">
        <f>IF(E18="","",E18)</f>
        <v>Vyplň údaj</v>
      </c>
      <c r="I80" s="28" t="s">
        <v>33</v>
      </c>
      <c r="J80" s="31" t="str">
        <f>E24</f>
        <v xml:space="preserve">  </v>
      </c>
      <c r="L80" s="33"/>
    </row>
    <row r="81" spans="2:65" s="1" customFormat="1" ht="10.35" customHeight="1">
      <c r="B81" s="33"/>
      <c r="L81" s="33"/>
    </row>
    <row r="82" spans="2:65" s="10" customFormat="1" ht="29.25" customHeight="1">
      <c r="B82" s="109"/>
      <c r="C82" s="110" t="s">
        <v>202</v>
      </c>
      <c r="D82" s="111" t="s">
        <v>56</v>
      </c>
      <c r="E82" s="111" t="s">
        <v>52</v>
      </c>
      <c r="F82" s="111" t="s">
        <v>53</v>
      </c>
      <c r="G82" s="111" t="s">
        <v>203</v>
      </c>
      <c r="H82" s="111" t="s">
        <v>204</v>
      </c>
      <c r="I82" s="111" t="s">
        <v>205</v>
      </c>
      <c r="J82" s="111" t="s">
        <v>168</v>
      </c>
      <c r="K82" s="112" t="s">
        <v>206</v>
      </c>
      <c r="L82" s="109"/>
      <c r="M82" s="57" t="s">
        <v>19</v>
      </c>
      <c r="N82" s="58" t="s">
        <v>41</v>
      </c>
      <c r="O82" s="58" t="s">
        <v>207</v>
      </c>
      <c r="P82" s="58" t="s">
        <v>208</v>
      </c>
      <c r="Q82" s="58" t="s">
        <v>209</v>
      </c>
      <c r="R82" s="58" t="s">
        <v>210</v>
      </c>
      <c r="S82" s="58" t="s">
        <v>211</v>
      </c>
      <c r="T82" s="59" t="s">
        <v>212</v>
      </c>
    </row>
    <row r="83" spans="2:65" s="1" customFormat="1" ht="22.9" customHeight="1">
      <c r="B83" s="33"/>
      <c r="C83" s="62" t="s">
        <v>213</v>
      </c>
      <c r="J83" s="113">
        <f>BK83</f>
        <v>0</v>
      </c>
      <c r="L83" s="33"/>
      <c r="M83" s="60"/>
      <c r="N83" s="51"/>
      <c r="O83" s="51"/>
      <c r="P83" s="114">
        <f>P84+P89+P179+P184</f>
        <v>0</v>
      </c>
      <c r="Q83" s="51"/>
      <c r="R83" s="114">
        <f>R84+R89+R179+R184</f>
        <v>0</v>
      </c>
      <c r="S83" s="51"/>
      <c r="T83" s="115">
        <f>T84+T89+T179+T184</f>
        <v>0</v>
      </c>
      <c r="AT83" s="18" t="s">
        <v>70</v>
      </c>
      <c r="AU83" s="18" t="s">
        <v>169</v>
      </c>
      <c r="BK83" s="116">
        <f>BK84+BK89+BK179+BK184</f>
        <v>0</v>
      </c>
    </row>
    <row r="84" spans="2:65" s="11" customFormat="1" ht="25.9" customHeight="1">
      <c r="B84" s="117"/>
      <c r="D84" s="118" t="s">
        <v>70</v>
      </c>
      <c r="E84" s="119" t="s">
        <v>790</v>
      </c>
      <c r="F84" s="119" t="s">
        <v>2898</v>
      </c>
      <c r="I84" s="120"/>
      <c r="J84" s="121">
        <f>BK84</f>
        <v>0</v>
      </c>
      <c r="L84" s="117"/>
      <c r="M84" s="122"/>
      <c r="P84" s="123">
        <f>SUM(P85:P88)</f>
        <v>0</v>
      </c>
      <c r="R84" s="123">
        <f>SUM(R85:R88)</f>
        <v>0</v>
      </c>
      <c r="T84" s="124">
        <f>SUM(T85:T88)</f>
        <v>0</v>
      </c>
      <c r="AR84" s="118" t="s">
        <v>79</v>
      </c>
      <c r="AT84" s="125" t="s">
        <v>70</v>
      </c>
      <c r="AU84" s="125" t="s">
        <v>71</v>
      </c>
      <c r="AY84" s="118" t="s">
        <v>216</v>
      </c>
      <c r="BK84" s="126">
        <f>SUM(BK85:BK88)</f>
        <v>0</v>
      </c>
    </row>
    <row r="85" spans="2:65" s="1" customFormat="1" ht="16.5" customHeight="1">
      <c r="B85" s="33"/>
      <c r="C85" s="129" t="s">
        <v>79</v>
      </c>
      <c r="D85" s="129" t="s">
        <v>218</v>
      </c>
      <c r="E85" s="130" t="s">
        <v>2899</v>
      </c>
      <c r="F85" s="131" t="s">
        <v>2900</v>
      </c>
      <c r="G85" s="132" t="s">
        <v>368</v>
      </c>
      <c r="H85" s="133">
        <v>806</v>
      </c>
      <c r="I85" s="134"/>
      <c r="J85" s="135">
        <f>ROUND(I85*H85,2)</f>
        <v>0</v>
      </c>
      <c r="K85" s="131" t="s">
        <v>19</v>
      </c>
      <c r="L85" s="33"/>
      <c r="M85" s="136" t="s">
        <v>19</v>
      </c>
      <c r="N85" s="137" t="s">
        <v>42</v>
      </c>
      <c r="P85" s="138">
        <f>O85*H85</f>
        <v>0</v>
      </c>
      <c r="Q85" s="138">
        <v>0</v>
      </c>
      <c r="R85" s="138">
        <f>Q85*H85</f>
        <v>0</v>
      </c>
      <c r="S85" s="138">
        <v>0</v>
      </c>
      <c r="T85" s="139">
        <f>S85*H85</f>
        <v>0</v>
      </c>
      <c r="AR85" s="140" t="s">
        <v>223</v>
      </c>
      <c r="AT85" s="140" t="s">
        <v>218</v>
      </c>
      <c r="AU85" s="140" t="s">
        <v>79</v>
      </c>
      <c r="AY85" s="18" t="s">
        <v>216</v>
      </c>
      <c r="BE85" s="141">
        <f>IF(N85="základní",J85,0)</f>
        <v>0</v>
      </c>
      <c r="BF85" s="141">
        <f>IF(N85="snížená",J85,0)</f>
        <v>0</v>
      </c>
      <c r="BG85" s="141">
        <f>IF(N85="zákl. přenesená",J85,0)</f>
        <v>0</v>
      </c>
      <c r="BH85" s="141">
        <f>IF(N85="sníž. přenesená",J85,0)</f>
        <v>0</v>
      </c>
      <c r="BI85" s="141">
        <f>IF(N85="nulová",J85,0)</f>
        <v>0</v>
      </c>
      <c r="BJ85" s="18" t="s">
        <v>79</v>
      </c>
      <c r="BK85" s="141">
        <f>ROUND(I85*H85,2)</f>
        <v>0</v>
      </c>
      <c r="BL85" s="18" t="s">
        <v>223</v>
      </c>
      <c r="BM85" s="140" t="s">
        <v>81</v>
      </c>
    </row>
    <row r="86" spans="2:65" s="1" customFormat="1" ht="16.5" customHeight="1">
      <c r="B86" s="33"/>
      <c r="C86" s="129" t="s">
        <v>81</v>
      </c>
      <c r="D86" s="129" t="s">
        <v>218</v>
      </c>
      <c r="E86" s="130" t="s">
        <v>2901</v>
      </c>
      <c r="F86" s="131" t="s">
        <v>2902</v>
      </c>
      <c r="G86" s="132" t="s">
        <v>368</v>
      </c>
      <c r="H86" s="133">
        <v>402</v>
      </c>
      <c r="I86" s="134"/>
      <c r="J86" s="135">
        <f>ROUND(I86*H86,2)</f>
        <v>0</v>
      </c>
      <c r="K86" s="131" t="s">
        <v>19</v>
      </c>
      <c r="L86" s="33"/>
      <c r="M86" s="136" t="s">
        <v>19</v>
      </c>
      <c r="N86" s="137" t="s">
        <v>42</v>
      </c>
      <c r="P86" s="138">
        <f>O86*H86</f>
        <v>0</v>
      </c>
      <c r="Q86" s="138">
        <v>0</v>
      </c>
      <c r="R86" s="138">
        <f>Q86*H86</f>
        <v>0</v>
      </c>
      <c r="S86" s="138">
        <v>0</v>
      </c>
      <c r="T86" s="139">
        <f>S86*H86</f>
        <v>0</v>
      </c>
      <c r="AR86" s="140" t="s">
        <v>223</v>
      </c>
      <c r="AT86" s="140" t="s">
        <v>218</v>
      </c>
      <c r="AU86" s="140" t="s">
        <v>79</v>
      </c>
      <c r="AY86" s="18" t="s">
        <v>216</v>
      </c>
      <c r="BE86" s="141">
        <f>IF(N86="základní",J86,0)</f>
        <v>0</v>
      </c>
      <c r="BF86" s="141">
        <f>IF(N86="snížená",J86,0)</f>
        <v>0</v>
      </c>
      <c r="BG86" s="141">
        <f>IF(N86="zákl. přenesená",J86,0)</f>
        <v>0</v>
      </c>
      <c r="BH86" s="141">
        <f>IF(N86="sníž. přenesená",J86,0)</f>
        <v>0</v>
      </c>
      <c r="BI86" s="141">
        <f>IF(N86="nulová",J86,0)</f>
        <v>0</v>
      </c>
      <c r="BJ86" s="18" t="s">
        <v>79</v>
      </c>
      <c r="BK86" s="141">
        <f>ROUND(I86*H86,2)</f>
        <v>0</v>
      </c>
      <c r="BL86" s="18" t="s">
        <v>223</v>
      </c>
      <c r="BM86" s="140" t="s">
        <v>223</v>
      </c>
    </row>
    <row r="87" spans="2:65" s="1" customFormat="1" ht="16.5" customHeight="1">
      <c r="B87" s="33"/>
      <c r="C87" s="129" t="s">
        <v>233</v>
      </c>
      <c r="D87" s="129" t="s">
        <v>218</v>
      </c>
      <c r="E87" s="130" t="s">
        <v>2903</v>
      </c>
      <c r="F87" s="131" t="s">
        <v>2904</v>
      </c>
      <c r="G87" s="132" t="s">
        <v>368</v>
      </c>
      <c r="H87" s="133">
        <v>106</v>
      </c>
      <c r="I87" s="134"/>
      <c r="J87" s="135">
        <f>ROUND(I87*H87,2)</f>
        <v>0</v>
      </c>
      <c r="K87" s="131" t="s">
        <v>19</v>
      </c>
      <c r="L87" s="33"/>
      <c r="M87" s="136" t="s">
        <v>19</v>
      </c>
      <c r="N87" s="137" t="s">
        <v>42</v>
      </c>
      <c r="P87" s="138">
        <f>O87*H87</f>
        <v>0</v>
      </c>
      <c r="Q87" s="138">
        <v>0</v>
      </c>
      <c r="R87" s="138">
        <f>Q87*H87</f>
        <v>0</v>
      </c>
      <c r="S87" s="138">
        <v>0</v>
      </c>
      <c r="T87" s="139">
        <f>S87*H87</f>
        <v>0</v>
      </c>
      <c r="AR87" s="140" t="s">
        <v>223</v>
      </c>
      <c r="AT87" s="140" t="s">
        <v>218</v>
      </c>
      <c r="AU87" s="140" t="s">
        <v>79</v>
      </c>
      <c r="AY87" s="18" t="s">
        <v>216</v>
      </c>
      <c r="BE87" s="141">
        <f>IF(N87="základní",J87,0)</f>
        <v>0</v>
      </c>
      <c r="BF87" s="141">
        <f>IF(N87="snížená",J87,0)</f>
        <v>0</v>
      </c>
      <c r="BG87" s="141">
        <f>IF(N87="zákl. přenesená",J87,0)</f>
        <v>0</v>
      </c>
      <c r="BH87" s="141">
        <f>IF(N87="sníž. přenesená",J87,0)</f>
        <v>0</v>
      </c>
      <c r="BI87" s="141">
        <f>IF(N87="nulová",J87,0)</f>
        <v>0</v>
      </c>
      <c r="BJ87" s="18" t="s">
        <v>79</v>
      </c>
      <c r="BK87" s="141">
        <f>ROUND(I87*H87,2)</f>
        <v>0</v>
      </c>
      <c r="BL87" s="18" t="s">
        <v>223</v>
      </c>
      <c r="BM87" s="140" t="s">
        <v>257</v>
      </c>
    </row>
    <row r="88" spans="2:65" s="1" customFormat="1" ht="21.75" customHeight="1">
      <c r="B88" s="33"/>
      <c r="C88" s="129" t="s">
        <v>223</v>
      </c>
      <c r="D88" s="129" t="s">
        <v>218</v>
      </c>
      <c r="E88" s="130" t="s">
        <v>2905</v>
      </c>
      <c r="F88" s="131" t="s">
        <v>2906</v>
      </c>
      <c r="G88" s="132" t="s">
        <v>312</v>
      </c>
      <c r="H88" s="133">
        <v>1</v>
      </c>
      <c r="I88" s="134"/>
      <c r="J88" s="135">
        <f>ROUND(I88*H88,2)</f>
        <v>0</v>
      </c>
      <c r="K88" s="131" t="s">
        <v>19</v>
      </c>
      <c r="L88" s="33"/>
      <c r="M88" s="136" t="s">
        <v>19</v>
      </c>
      <c r="N88" s="137" t="s">
        <v>42</v>
      </c>
      <c r="P88" s="138">
        <f>O88*H88</f>
        <v>0</v>
      </c>
      <c r="Q88" s="138">
        <v>0</v>
      </c>
      <c r="R88" s="138">
        <f>Q88*H88</f>
        <v>0</v>
      </c>
      <c r="S88" s="138">
        <v>0</v>
      </c>
      <c r="T88" s="139">
        <f>S88*H88</f>
        <v>0</v>
      </c>
      <c r="AR88" s="140" t="s">
        <v>223</v>
      </c>
      <c r="AT88" s="140" t="s">
        <v>218</v>
      </c>
      <c r="AU88" s="140" t="s">
        <v>79</v>
      </c>
      <c r="AY88" s="18" t="s">
        <v>216</v>
      </c>
      <c r="BE88" s="141">
        <f>IF(N88="základní",J88,0)</f>
        <v>0</v>
      </c>
      <c r="BF88" s="141">
        <f>IF(N88="snížená",J88,0)</f>
        <v>0</v>
      </c>
      <c r="BG88" s="141">
        <f>IF(N88="zákl. přenesená",J88,0)</f>
        <v>0</v>
      </c>
      <c r="BH88" s="141">
        <f>IF(N88="sníž. přenesená",J88,0)</f>
        <v>0</v>
      </c>
      <c r="BI88" s="141">
        <f>IF(N88="nulová",J88,0)</f>
        <v>0</v>
      </c>
      <c r="BJ88" s="18" t="s">
        <v>79</v>
      </c>
      <c r="BK88" s="141">
        <f>ROUND(I88*H88,2)</f>
        <v>0</v>
      </c>
      <c r="BL88" s="18" t="s">
        <v>223</v>
      </c>
      <c r="BM88" s="140" t="s">
        <v>268</v>
      </c>
    </row>
    <row r="89" spans="2:65" s="11" customFormat="1" ht="25.9" customHeight="1">
      <c r="B89" s="117"/>
      <c r="D89" s="118" t="s">
        <v>70</v>
      </c>
      <c r="E89" s="119" t="s">
        <v>2907</v>
      </c>
      <c r="F89" s="119" t="s">
        <v>2908</v>
      </c>
      <c r="I89" s="120"/>
      <c r="J89" s="121">
        <f>BK89</f>
        <v>0</v>
      </c>
      <c r="L89" s="117"/>
      <c r="M89" s="122"/>
      <c r="P89" s="123">
        <f>SUM(P90:P178)</f>
        <v>0</v>
      </c>
      <c r="R89" s="123">
        <f>SUM(R90:R178)</f>
        <v>0</v>
      </c>
      <c r="T89" s="124">
        <f>SUM(T90:T178)</f>
        <v>0</v>
      </c>
      <c r="AR89" s="118" t="s">
        <v>79</v>
      </c>
      <c r="AT89" s="125" t="s">
        <v>70</v>
      </c>
      <c r="AU89" s="125" t="s">
        <v>71</v>
      </c>
      <c r="AY89" s="118" t="s">
        <v>216</v>
      </c>
      <c r="BK89" s="126">
        <f>SUM(BK90:BK178)</f>
        <v>0</v>
      </c>
    </row>
    <row r="90" spans="2:65" s="1" customFormat="1" ht="16.5" customHeight="1">
      <c r="B90" s="33"/>
      <c r="C90" s="129" t="s">
        <v>251</v>
      </c>
      <c r="D90" s="129" t="s">
        <v>218</v>
      </c>
      <c r="E90" s="130" t="s">
        <v>79</v>
      </c>
      <c r="F90" s="131" t="s">
        <v>2909</v>
      </c>
      <c r="G90" s="132" t="s">
        <v>1578</v>
      </c>
      <c r="H90" s="133">
        <v>1</v>
      </c>
      <c r="I90" s="134"/>
      <c r="J90" s="135">
        <f t="shared" ref="J90:J121" si="0">ROUND(I90*H90,2)</f>
        <v>0</v>
      </c>
      <c r="K90" s="131" t="s">
        <v>19</v>
      </c>
      <c r="L90" s="33"/>
      <c r="M90" s="136" t="s">
        <v>19</v>
      </c>
      <c r="N90" s="137" t="s">
        <v>42</v>
      </c>
      <c r="P90" s="138">
        <f t="shared" ref="P90:P121" si="1">O90*H90</f>
        <v>0</v>
      </c>
      <c r="Q90" s="138">
        <v>0</v>
      </c>
      <c r="R90" s="138">
        <f t="shared" ref="R90:R121" si="2">Q90*H90</f>
        <v>0</v>
      </c>
      <c r="S90" s="138">
        <v>0</v>
      </c>
      <c r="T90" s="139">
        <f t="shared" ref="T90:T121" si="3">S90*H90</f>
        <v>0</v>
      </c>
      <c r="AR90" s="140" t="s">
        <v>223</v>
      </c>
      <c r="AT90" s="140" t="s">
        <v>218</v>
      </c>
      <c r="AU90" s="140" t="s">
        <v>79</v>
      </c>
      <c r="AY90" s="18" t="s">
        <v>216</v>
      </c>
      <c r="BE90" s="141">
        <f t="shared" ref="BE90:BE121" si="4">IF(N90="základní",J90,0)</f>
        <v>0</v>
      </c>
      <c r="BF90" s="141">
        <f t="shared" ref="BF90:BF121" si="5">IF(N90="snížená",J90,0)</f>
        <v>0</v>
      </c>
      <c r="BG90" s="141">
        <f t="shared" ref="BG90:BG121" si="6">IF(N90="zákl. přenesená",J90,0)</f>
        <v>0</v>
      </c>
      <c r="BH90" s="141">
        <f t="shared" ref="BH90:BH121" si="7">IF(N90="sníž. přenesená",J90,0)</f>
        <v>0</v>
      </c>
      <c r="BI90" s="141">
        <f t="shared" ref="BI90:BI121" si="8">IF(N90="nulová",J90,0)</f>
        <v>0</v>
      </c>
      <c r="BJ90" s="18" t="s">
        <v>79</v>
      </c>
      <c r="BK90" s="141">
        <f t="shared" ref="BK90:BK121" si="9">ROUND(I90*H90,2)</f>
        <v>0</v>
      </c>
      <c r="BL90" s="18" t="s">
        <v>223</v>
      </c>
      <c r="BM90" s="140" t="s">
        <v>278</v>
      </c>
    </row>
    <row r="91" spans="2:65" s="1" customFormat="1" ht="16.5" customHeight="1">
      <c r="B91" s="33"/>
      <c r="C91" s="129" t="s">
        <v>257</v>
      </c>
      <c r="D91" s="129" t="s">
        <v>218</v>
      </c>
      <c r="E91" s="130" t="s">
        <v>81</v>
      </c>
      <c r="F91" s="131" t="s">
        <v>2910</v>
      </c>
      <c r="G91" s="132" t="s">
        <v>1578</v>
      </c>
      <c r="H91" s="133">
        <v>1</v>
      </c>
      <c r="I91" s="134"/>
      <c r="J91" s="135">
        <f t="shared" si="0"/>
        <v>0</v>
      </c>
      <c r="K91" s="131" t="s">
        <v>19</v>
      </c>
      <c r="L91" s="33"/>
      <c r="M91" s="136" t="s">
        <v>19</v>
      </c>
      <c r="N91" s="137" t="s">
        <v>42</v>
      </c>
      <c r="P91" s="138">
        <f t="shared" si="1"/>
        <v>0</v>
      </c>
      <c r="Q91" s="138">
        <v>0</v>
      </c>
      <c r="R91" s="138">
        <f t="shared" si="2"/>
        <v>0</v>
      </c>
      <c r="S91" s="138">
        <v>0</v>
      </c>
      <c r="T91" s="139">
        <f t="shared" si="3"/>
        <v>0</v>
      </c>
      <c r="AR91" s="140" t="s">
        <v>223</v>
      </c>
      <c r="AT91" s="140" t="s">
        <v>218</v>
      </c>
      <c r="AU91" s="140" t="s">
        <v>79</v>
      </c>
      <c r="AY91" s="18" t="s">
        <v>216</v>
      </c>
      <c r="BE91" s="141">
        <f t="shared" si="4"/>
        <v>0</v>
      </c>
      <c r="BF91" s="141">
        <f t="shared" si="5"/>
        <v>0</v>
      </c>
      <c r="BG91" s="141">
        <f t="shared" si="6"/>
        <v>0</v>
      </c>
      <c r="BH91" s="141">
        <f t="shared" si="7"/>
        <v>0</v>
      </c>
      <c r="BI91" s="141">
        <f t="shared" si="8"/>
        <v>0</v>
      </c>
      <c r="BJ91" s="18" t="s">
        <v>79</v>
      </c>
      <c r="BK91" s="141">
        <f t="shared" si="9"/>
        <v>0</v>
      </c>
      <c r="BL91" s="18" t="s">
        <v>223</v>
      </c>
      <c r="BM91" s="140" t="s">
        <v>290</v>
      </c>
    </row>
    <row r="92" spans="2:65" s="1" customFormat="1" ht="16.5" customHeight="1">
      <c r="B92" s="33"/>
      <c r="C92" s="129" t="s">
        <v>262</v>
      </c>
      <c r="D92" s="129" t="s">
        <v>218</v>
      </c>
      <c r="E92" s="130" t="s">
        <v>233</v>
      </c>
      <c r="F92" s="131" t="s">
        <v>2911</v>
      </c>
      <c r="G92" s="132" t="s">
        <v>1578</v>
      </c>
      <c r="H92" s="133">
        <v>1</v>
      </c>
      <c r="I92" s="134"/>
      <c r="J92" s="135">
        <f t="shared" si="0"/>
        <v>0</v>
      </c>
      <c r="K92" s="131" t="s">
        <v>19</v>
      </c>
      <c r="L92" s="33"/>
      <c r="M92" s="136" t="s">
        <v>19</v>
      </c>
      <c r="N92" s="137" t="s">
        <v>42</v>
      </c>
      <c r="P92" s="138">
        <f t="shared" si="1"/>
        <v>0</v>
      </c>
      <c r="Q92" s="138">
        <v>0</v>
      </c>
      <c r="R92" s="138">
        <f t="shared" si="2"/>
        <v>0</v>
      </c>
      <c r="S92" s="138">
        <v>0</v>
      </c>
      <c r="T92" s="139">
        <f t="shared" si="3"/>
        <v>0</v>
      </c>
      <c r="AR92" s="140" t="s">
        <v>223</v>
      </c>
      <c r="AT92" s="140" t="s">
        <v>218</v>
      </c>
      <c r="AU92" s="140" t="s">
        <v>79</v>
      </c>
      <c r="AY92" s="18" t="s">
        <v>216</v>
      </c>
      <c r="BE92" s="141">
        <f t="shared" si="4"/>
        <v>0</v>
      </c>
      <c r="BF92" s="141">
        <f t="shared" si="5"/>
        <v>0</v>
      </c>
      <c r="BG92" s="141">
        <f t="shared" si="6"/>
        <v>0</v>
      </c>
      <c r="BH92" s="141">
        <f t="shared" si="7"/>
        <v>0</v>
      </c>
      <c r="BI92" s="141">
        <f t="shared" si="8"/>
        <v>0</v>
      </c>
      <c r="BJ92" s="18" t="s">
        <v>79</v>
      </c>
      <c r="BK92" s="141">
        <f t="shared" si="9"/>
        <v>0</v>
      </c>
      <c r="BL92" s="18" t="s">
        <v>223</v>
      </c>
      <c r="BM92" s="140" t="s">
        <v>303</v>
      </c>
    </row>
    <row r="93" spans="2:65" s="1" customFormat="1" ht="16.5" customHeight="1">
      <c r="B93" s="33"/>
      <c r="C93" s="129" t="s">
        <v>268</v>
      </c>
      <c r="D93" s="129" t="s">
        <v>218</v>
      </c>
      <c r="E93" s="130" t="s">
        <v>223</v>
      </c>
      <c r="F93" s="131" t="s">
        <v>2912</v>
      </c>
      <c r="G93" s="132" t="s">
        <v>1578</v>
      </c>
      <c r="H93" s="133">
        <v>1</v>
      </c>
      <c r="I93" s="134"/>
      <c r="J93" s="135">
        <f t="shared" si="0"/>
        <v>0</v>
      </c>
      <c r="K93" s="131" t="s">
        <v>19</v>
      </c>
      <c r="L93" s="33"/>
      <c r="M93" s="136" t="s">
        <v>19</v>
      </c>
      <c r="N93" s="137" t="s">
        <v>42</v>
      </c>
      <c r="P93" s="138">
        <f t="shared" si="1"/>
        <v>0</v>
      </c>
      <c r="Q93" s="138">
        <v>0</v>
      </c>
      <c r="R93" s="138">
        <f t="shared" si="2"/>
        <v>0</v>
      </c>
      <c r="S93" s="138">
        <v>0</v>
      </c>
      <c r="T93" s="139">
        <f t="shared" si="3"/>
        <v>0</v>
      </c>
      <c r="AR93" s="140" t="s">
        <v>223</v>
      </c>
      <c r="AT93" s="140" t="s">
        <v>218</v>
      </c>
      <c r="AU93" s="140" t="s">
        <v>79</v>
      </c>
      <c r="AY93" s="18" t="s">
        <v>216</v>
      </c>
      <c r="BE93" s="141">
        <f t="shared" si="4"/>
        <v>0</v>
      </c>
      <c r="BF93" s="141">
        <f t="shared" si="5"/>
        <v>0</v>
      </c>
      <c r="BG93" s="141">
        <f t="shared" si="6"/>
        <v>0</v>
      </c>
      <c r="BH93" s="141">
        <f t="shared" si="7"/>
        <v>0</v>
      </c>
      <c r="BI93" s="141">
        <f t="shared" si="8"/>
        <v>0</v>
      </c>
      <c r="BJ93" s="18" t="s">
        <v>79</v>
      </c>
      <c r="BK93" s="141">
        <f t="shared" si="9"/>
        <v>0</v>
      </c>
      <c r="BL93" s="18" t="s">
        <v>223</v>
      </c>
      <c r="BM93" s="140" t="s">
        <v>317</v>
      </c>
    </row>
    <row r="94" spans="2:65" s="1" customFormat="1" ht="16.5" customHeight="1">
      <c r="B94" s="33"/>
      <c r="C94" s="129" t="s">
        <v>273</v>
      </c>
      <c r="D94" s="129" t="s">
        <v>218</v>
      </c>
      <c r="E94" s="130" t="s">
        <v>2913</v>
      </c>
      <c r="F94" s="131" t="s">
        <v>2914</v>
      </c>
      <c r="G94" s="132" t="s">
        <v>357</v>
      </c>
      <c r="H94" s="133">
        <v>1</v>
      </c>
      <c r="I94" s="134"/>
      <c r="J94" s="135">
        <f t="shared" si="0"/>
        <v>0</v>
      </c>
      <c r="K94" s="131" t="s">
        <v>19</v>
      </c>
      <c r="L94" s="33"/>
      <c r="M94" s="136" t="s">
        <v>19</v>
      </c>
      <c r="N94" s="137" t="s">
        <v>42</v>
      </c>
      <c r="P94" s="138">
        <f t="shared" si="1"/>
        <v>0</v>
      </c>
      <c r="Q94" s="138">
        <v>0</v>
      </c>
      <c r="R94" s="138">
        <f t="shared" si="2"/>
        <v>0</v>
      </c>
      <c r="S94" s="138">
        <v>0</v>
      </c>
      <c r="T94" s="139">
        <f t="shared" si="3"/>
        <v>0</v>
      </c>
      <c r="AR94" s="140" t="s">
        <v>223</v>
      </c>
      <c r="AT94" s="140" t="s">
        <v>218</v>
      </c>
      <c r="AU94" s="140" t="s">
        <v>79</v>
      </c>
      <c r="AY94" s="18" t="s">
        <v>216</v>
      </c>
      <c r="BE94" s="141">
        <f t="shared" si="4"/>
        <v>0</v>
      </c>
      <c r="BF94" s="141">
        <f t="shared" si="5"/>
        <v>0</v>
      </c>
      <c r="BG94" s="141">
        <f t="shared" si="6"/>
        <v>0</v>
      </c>
      <c r="BH94" s="141">
        <f t="shared" si="7"/>
        <v>0</v>
      </c>
      <c r="BI94" s="141">
        <f t="shared" si="8"/>
        <v>0</v>
      </c>
      <c r="BJ94" s="18" t="s">
        <v>79</v>
      </c>
      <c r="BK94" s="141">
        <f t="shared" si="9"/>
        <v>0</v>
      </c>
      <c r="BL94" s="18" t="s">
        <v>223</v>
      </c>
      <c r="BM94" s="140" t="s">
        <v>330</v>
      </c>
    </row>
    <row r="95" spans="2:65" s="1" customFormat="1" ht="16.5" customHeight="1">
      <c r="B95" s="33"/>
      <c r="C95" s="129" t="s">
        <v>278</v>
      </c>
      <c r="D95" s="129" t="s">
        <v>218</v>
      </c>
      <c r="E95" s="130" t="s">
        <v>2915</v>
      </c>
      <c r="F95" s="131" t="s">
        <v>2916</v>
      </c>
      <c r="G95" s="132" t="s">
        <v>357</v>
      </c>
      <c r="H95" s="133">
        <v>3</v>
      </c>
      <c r="I95" s="134"/>
      <c r="J95" s="135">
        <f t="shared" si="0"/>
        <v>0</v>
      </c>
      <c r="K95" s="131" t="s">
        <v>19</v>
      </c>
      <c r="L95" s="33"/>
      <c r="M95" s="136" t="s">
        <v>19</v>
      </c>
      <c r="N95" s="137" t="s">
        <v>42</v>
      </c>
      <c r="P95" s="138">
        <f t="shared" si="1"/>
        <v>0</v>
      </c>
      <c r="Q95" s="138">
        <v>0</v>
      </c>
      <c r="R95" s="138">
        <f t="shared" si="2"/>
        <v>0</v>
      </c>
      <c r="S95" s="138">
        <v>0</v>
      </c>
      <c r="T95" s="139">
        <f t="shared" si="3"/>
        <v>0</v>
      </c>
      <c r="AR95" s="140" t="s">
        <v>223</v>
      </c>
      <c r="AT95" s="140" t="s">
        <v>218</v>
      </c>
      <c r="AU95" s="140" t="s">
        <v>79</v>
      </c>
      <c r="AY95" s="18" t="s">
        <v>216</v>
      </c>
      <c r="BE95" s="141">
        <f t="shared" si="4"/>
        <v>0</v>
      </c>
      <c r="BF95" s="141">
        <f t="shared" si="5"/>
        <v>0</v>
      </c>
      <c r="BG95" s="141">
        <f t="shared" si="6"/>
        <v>0</v>
      </c>
      <c r="BH95" s="141">
        <f t="shared" si="7"/>
        <v>0</v>
      </c>
      <c r="BI95" s="141">
        <f t="shared" si="8"/>
        <v>0</v>
      </c>
      <c r="BJ95" s="18" t="s">
        <v>79</v>
      </c>
      <c r="BK95" s="141">
        <f t="shared" si="9"/>
        <v>0</v>
      </c>
      <c r="BL95" s="18" t="s">
        <v>223</v>
      </c>
      <c r="BM95" s="140" t="s">
        <v>340</v>
      </c>
    </row>
    <row r="96" spans="2:65" s="1" customFormat="1" ht="16.5" customHeight="1">
      <c r="B96" s="33"/>
      <c r="C96" s="129" t="s">
        <v>283</v>
      </c>
      <c r="D96" s="129" t="s">
        <v>218</v>
      </c>
      <c r="E96" s="130" t="s">
        <v>251</v>
      </c>
      <c r="F96" s="131" t="s">
        <v>2917</v>
      </c>
      <c r="G96" s="132" t="s">
        <v>1578</v>
      </c>
      <c r="H96" s="133">
        <v>39</v>
      </c>
      <c r="I96" s="134"/>
      <c r="J96" s="135">
        <f t="shared" si="0"/>
        <v>0</v>
      </c>
      <c r="K96" s="131" t="s">
        <v>19</v>
      </c>
      <c r="L96" s="33"/>
      <c r="M96" s="136" t="s">
        <v>19</v>
      </c>
      <c r="N96" s="137" t="s">
        <v>42</v>
      </c>
      <c r="P96" s="138">
        <f t="shared" si="1"/>
        <v>0</v>
      </c>
      <c r="Q96" s="138">
        <v>0</v>
      </c>
      <c r="R96" s="138">
        <f t="shared" si="2"/>
        <v>0</v>
      </c>
      <c r="S96" s="138">
        <v>0</v>
      </c>
      <c r="T96" s="139">
        <f t="shared" si="3"/>
        <v>0</v>
      </c>
      <c r="AR96" s="140" t="s">
        <v>223</v>
      </c>
      <c r="AT96" s="140" t="s">
        <v>218</v>
      </c>
      <c r="AU96" s="140" t="s">
        <v>79</v>
      </c>
      <c r="AY96" s="18" t="s">
        <v>216</v>
      </c>
      <c r="BE96" s="141">
        <f t="shared" si="4"/>
        <v>0</v>
      </c>
      <c r="BF96" s="141">
        <f t="shared" si="5"/>
        <v>0</v>
      </c>
      <c r="BG96" s="141">
        <f t="shared" si="6"/>
        <v>0</v>
      </c>
      <c r="BH96" s="141">
        <f t="shared" si="7"/>
        <v>0</v>
      </c>
      <c r="BI96" s="141">
        <f t="shared" si="8"/>
        <v>0</v>
      </c>
      <c r="BJ96" s="18" t="s">
        <v>79</v>
      </c>
      <c r="BK96" s="141">
        <f t="shared" si="9"/>
        <v>0</v>
      </c>
      <c r="BL96" s="18" t="s">
        <v>223</v>
      </c>
      <c r="BM96" s="140" t="s">
        <v>350</v>
      </c>
    </row>
    <row r="97" spans="2:65" s="1" customFormat="1" ht="16.5" customHeight="1">
      <c r="B97" s="33"/>
      <c r="C97" s="129" t="s">
        <v>290</v>
      </c>
      <c r="D97" s="129" t="s">
        <v>218</v>
      </c>
      <c r="E97" s="130" t="s">
        <v>257</v>
      </c>
      <c r="F97" s="131" t="s">
        <v>2918</v>
      </c>
      <c r="G97" s="132" t="s">
        <v>1578</v>
      </c>
      <c r="H97" s="133">
        <v>26</v>
      </c>
      <c r="I97" s="134"/>
      <c r="J97" s="135">
        <f t="shared" si="0"/>
        <v>0</v>
      </c>
      <c r="K97" s="131" t="s">
        <v>19</v>
      </c>
      <c r="L97" s="33"/>
      <c r="M97" s="136" t="s">
        <v>19</v>
      </c>
      <c r="N97" s="137" t="s">
        <v>42</v>
      </c>
      <c r="P97" s="138">
        <f t="shared" si="1"/>
        <v>0</v>
      </c>
      <c r="Q97" s="138">
        <v>0</v>
      </c>
      <c r="R97" s="138">
        <f t="shared" si="2"/>
        <v>0</v>
      </c>
      <c r="S97" s="138">
        <v>0</v>
      </c>
      <c r="T97" s="139">
        <f t="shared" si="3"/>
        <v>0</v>
      </c>
      <c r="AR97" s="140" t="s">
        <v>223</v>
      </c>
      <c r="AT97" s="140" t="s">
        <v>218</v>
      </c>
      <c r="AU97" s="140" t="s">
        <v>79</v>
      </c>
      <c r="AY97" s="18" t="s">
        <v>216</v>
      </c>
      <c r="BE97" s="141">
        <f t="shared" si="4"/>
        <v>0</v>
      </c>
      <c r="BF97" s="141">
        <f t="shared" si="5"/>
        <v>0</v>
      </c>
      <c r="BG97" s="141">
        <f t="shared" si="6"/>
        <v>0</v>
      </c>
      <c r="BH97" s="141">
        <f t="shared" si="7"/>
        <v>0</v>
      </c>
      <c r="BI97" s="141">
        <f t="shared" si="8"/>
        <v>0</v>
      </c>
      <c r="BJ97" s="18" t="s">
        <v>79</v>
      </c>
      <c r="BK97" s="141">
        <f t="shared" si="9"/>
        <v>0</v>
      </c>
      <c r="BL97" s="18" t="s">
        <v>223</v>
      </c>
      <c r="BM97" s="140" t="s">
        <v>360</v>
      </c>
    </row>
    <row r="98" spans="2:65" s="1" customFormat="1" ht="16.5" customHeight="1">
      <c r="B98" s="33"/>
      <c r="C98" s="129" t="s">
        <v>297</v>
      </c>
      <c r="D98" s="129" t="s">
        <v>218</v>
      </c>
      <c r="E98" s="130" t="s">
        <v>262</v>
      </c>
      <c r="F98" s="131" t="s">
        <v>2919</v>
      </c>
      <c r="G98" s="132" t="s">
        <v>1578</v>
      </c>
      <c r="H98" s="133">
        <v>2</v>
      </c>
      <c r="I98" s="134"/>
      <c r="J98" s="135">
        <f t="shared" si="0"/>
        <v>0</v>
      </c>
      <c r="K98" s="131" t="s">
        <v>19</v>
      </c>
      <c r="L98" s="33"/>
      <c r="M98" s="136" t="s">
        <v>19</v>
      </c>
      <c r="N98" s="137" t="s">
        <v>42</v>
      </c>
      <c r="P98" s="138">
        <f t="shared" si="1"/>
        <v>0</v>
      </c>
      <c r="Q98" s="138">
        <v>0</v>
      </c>
      <c r="R98" s="138">
        <f t="shared" si="2"/>
        <v>0</v>
      </c>
      <c r="S98" s="138">
        <v>0</v>
      </c>
      <c r="T98" s="139">
        <f t="shared" si="3"/>
        <v>0</v>
      </c>
      <c r="AR98" s="140" t="s">
        <v>223</v>
      </c>
      <c r="AT98" s="140" t="s">
        <v>218</v>
      </c>
      <c r="AU98" s="140" t="s">
        <v>79</v>
      </c>
      <c r="AY98" s="18" t="s">
        <v>216</v>
      </c>
      <c r="BE98" s="141">
        <f t="shared" si="4"/>
        <v>0</v>
      </c>
      <c r="BF98" s="141">
        <f t="shared" si="5"/>
        <v>0</v>
      </c>
      <c r="BG98" s="141">
        <f t="shared" si="6"/>
        <v>0</v>
      </c>
      <c r="BH98" s="141">
        <f t="shared" si="7"/>
        <v>0</v>
      </c>
      <c r="BI98" s="141">
        <f t="shared" si="8"/>
        <v>0</v>
      </c>
      <c r="BJ98" s="18" t="s">
        <v>79</v>
      </c>
      <c r="BK98" s="141">
        <f t="shared" si="9"/>
        <v>0</v>
      </c>
      <c r="BL98" s="18" t="s">
        <v>223</v>
      </c>
      <c r="BM98" s="140" t="s">
        <v>371</v>
      </c>
    </row>
    <row r="99" spans="2:65" s="1" customFormat="1" ht="16.5" customHeight="1">
      <c r="B99" s="33"/>
      <c r="C99" s="129" t="s">
        <v>303</v>
      </c>
      <c r="D99" s="129" t="s">
        <v>218</v>
      </c>
      <c r="E99" s="130" t="s">
        <v>268</v>
      </c>
      <c r="F99" s="131" t="s">
        <v>2920</v>
      </c>
      <c r="G99" s="132" t="s">
        <v>1578</v>
      </c>
      <c r="H99" s="133">
        <v>66</v>
      </c>
      <c r="I99" s="134"/>
      <c r="J99" s="135">
        <f t="shared" si="0"/>
        <v>0</v>
      </c>
      <c r="K99" s="131" t="s">
        <v>19</v>
      </c>
      <c r="L99" s="33"/>
      <c r="M99" s="136" t="s">
        <v>19</v>
      </c>
      <c r="N99" s="137" t="s">
        <v>42</v>
      </c>
      <c r="P99" s="138">
        <f t="shared" si="1"/>
        <v>0</v>
      </c>
      <c r="Q99" s="138">
        <v>0</v>
      </c>
      <c r="R99" s="138">
        <f t="shared" si="2"/>
        <v>0</v>
      </c>
      <c r="S99" s="138">
        <v>0</v>
      </c>
      <c r="T99" s="139">
        <f t="shared" si="3"/>
        <v>0</v>
      </c>
      <c r="AR99" s="140" t="s">
        <v>223</v>
      </c>
      <c r="AT99" s="140" t="s">
        <v>218</v>
      </c>
      <c r="AU99" s="140" t="s">
        <v>79</v>
      </c>
      <c r="AY99" s="18" t="s">
        <v>216</v>
      </c>
      <c r="BE99" s="141">
        <f t="shared" si="4"/>
        <v>0</v>
      </c>
      <c r="BF99" s="141">
        <f t="shared" si="5"/>
        <v>0</v>
      </c>
      <c r="BG99" s="141">
        <f t="shared" si="6"/>
        <v>0</v>
      </c>
      <c r="BH99" s="141">
        <f t="shared" si="7"/>
        <v>0</v>
      </c>
      <c r="BI99" s="141">
        <f t="shared" si="8"/>
        <v>0</v>
      </c>
      <c r="BJ99" s="18" t="s">
        <v>79</v>
      </c>
      <c r="BK99" s="141">
        <f t="shared" si="9"/>
        <v>0</v>
      </c>
      <c r="BL99" s="18" t="s">
        <v>223</v>
      </c>
      <c r="BM99" s="140" t="s">
        <v>384</v>
      </c>
    </row>
    <row r="100" spans="2:65" s="1" customFormat="1" ht="16.5" customHeight="1">
      <c r="B100" s="33"/>
      <c r="C100" s="129" t="s">
        <v>8</v>
      </c>
      <c r="D100" s="129" t="s">
        <v>218</v>
      </c>
      <c r="E100" s="130" t="s">
        <v>273</v>
      </c>
      <c r="F100" s="131" t="s">
        <v>2921</v>
      </c>
      <c r="G100" s="132" t="s">
        <v>1578</v>
      </c>
      <c r="H100" s="133">
        <v>21</v>
      </c>
      <c r="I100" s="134"/>
      <c r="J100" s="135">
        <f t="shared" si="0"/>
        <v>0</v>
      </c>
      <c r="K100" s="131" t="s">
        <v>19</v>
      </c>
      <c r="L100" s="33"/>
      <c r="M100" s="136" t="s">
        <v>19</v>
      </c>
      <c r="N100" s="137" t="s">
        <v>42</v>
      </c>
      <c r="P100" s="138">
        <f t="shared" si="1"/>
        <v>0</v>
      </c>
      <c r="Q100" s="138">
        <v>0</v>
      </c>
      <c r="R100" s="138">
        <f t="shared" si="2"/>
        <v>0</v>
      </c>
      <c r="S100" s="138">
        <v>0</v>
      </c>
      <c r="T100" s="139">
        <f t="shared" si="3"/>
        <v>0</v>
      </c>
      <c r="AR100" s="140" t="s">
        <v>223</v>
      </c>
      <c r="AT100" s="140" t="s">
        <v>218</v>
      </c>
      <c r="AU100" s="140" t="s">
        <v>79</v>
      </c>
      <c r="AY100" s="18" t="s">
        <v>216</v>
      </c>
      <c r="BE100" s="141">
        <f t="shared" si="4"/>
        <v>0</v>
      </c>
      <c r="BF100" s="141">
        <f t="shared" si="5"/>
        <v>0</v>
      </c>
      <c r="BG100" s="141">
        <f t="shared" si="6"/>
        <v>0</v>
      </c>
      <c r="BH100" s="141">
        <f t="shared" si="7"/>
        <v>0</v>
      </c>
      <c r="BI100" s="141">
        <f t="shared" si="8"/>
        <v>0</v>
      </c>
      <c r="BJ100" s="18" t="s">
        <v>79</v>
      </c>
      <c r="BK100" s="141">
        <f t="shared" si="9"/>
        <v>0</v>
      </c>
      <c r="BL100" s="18" t="s">
        <v>223</v>
      </c>
      <c r="BM100" s="140" t="s">
        <v>396</v>
      </c>
    </row>
    <row r="101" spans="2:65" s="1" customFormat="1" ht="16.5" customHeight="1">
      <c r="B101" s="33"/>
      <c r="C101" s="129" t="s">
        <v>317</v>
      </c>
      <c r="D101" s="129" t="s">
        <v>218</v>
      </c>
      <c r="E101" s="130" t="s">
        <v>278</v>
      </c>
      <c r="F101" s="131" t="s">
        <v>2922</v>
      </c>
      <c r="G101" s="132" t="s">
        <v>1578</v>
      </c>
      <c r="H101" s="133">
        <v>2</v>
      </c>
      <c r="I101" s="134"/>
      <c r="J101" s="135">
        <f t="shared" si="0"/>
        <v>0</v>
      </c>
      <c r="K101" s="131" t="s">
        <v>19</v>
      </c>
      <c r="L101" s="33"/>
      <c r="M101" s="136" t="s">
        <v>19</v>
      </c>
      <c r="N101" s="137" t="s">
        <v>42</v>
      </c>
      <c r="P101" s="138">
        <f t="shared" si="1"/>
        <v>0</v>
      </c>
      <c r="Q101" s="138">
        <v>0</v>
      </c>
      <c r="R101" s="138">
        <f t="shared" si="2"/>
        <v>0</v>
      </c>
      <c r="S101" s="138">
        <v>0</v>
      </c>
      <c r="T101" s="139">
        <f t="shared" si="3"/>
        <v>0</v>
      </c>
      <c r="AR101" s="140" t="s">
        <v>223</v>
      </c>
      <c r="AT101" s="140" t="s">
        <v>218</v>
      </c>
      <c r="AU101" s="140" t="s">
        <v>79</v>
      </c>
      <c r="AY101" s="18" t="s">
        <v>216</v>
      </c>
      <c r="BE101" s="141">
        <f t="shared" si="4"/>
        <v>0</v>
      </c>
      <c r="BF101" s="141">
        <f t="shared" si="5"/>
        <v>0</v>
      </c>
      <c r="BG101" s="141">
        <f t="shared" si="6"/>
        <v>0</v>
      </c>
      <c r="BH101" s="141">
        <f t="shared" si="7"/>
        <v>0</v>
      </c>
      <c r="BI101" s="141">
        <f t="shared" si="8"/>
        <v>0</v>
      </c>
      <c r="BJ101" s="18" t="s">
        <v>79</v>
      </c>
      <c r="BK101" s="141">
        <f t="shared" si="9"/>
        <v>0</v>
      </c>
      <c r="BL101" s="18" t="s">
        <v>223</v>
      </c>
      <c r="BM101" s="140" t="s">
        <v>409</v>
      </c>
    </row>
    <row r="102" spans="2:65" s="1" customFormat="1" ht="16.5" customHeight="1">
      <c r="B102" s="33"/>
      <c r="C102" s="129" t="s">
        <v>325</v>
      </c>
      <c r="D102" s="129" t="s">
        <v>218</v>
      </c>
      <c r="E102" s="130" t="s">
        <v>283</v>
      </c>
      <c r="F102" s="131" t="s">
        <v>2923</v>
      </c>
      <c r="G102" s="132" t="s">
        <v>1578</v>
      </c>
      <c r="H102" s="133">
        <v>1</v>
      </c>
      <c r="I102" s="134"/>
      <c r="J102" s="135">
        <f t="shared" si="0"/>
        <v>0</v>
      </c>
      <c r="K102" s="131" t="s">
        <v>19</v>
      </c>
      <c r="L102" s="33"/>
      <c r="M102" s="136" t="s">
        <v>19</v>
      </c>
      <c r="N102" s="137" t="s">
        <v>42</v>
      </c>
      <c r="P102" s="138">
        <f t="shared" si="1"/>
        <v>0</v>
      </c>
      <c r="Q102" s="138">
        <v>0</v>
      </c>
      <c r="R102" s="138">
        <f t="shared" si="2"/>
        <v>0</v>
      </c>
      <c r="S102" s="138">
        <v>0</v>
      </c>
      <c r="T102" s="139">
        <f t="shared" si="3"/>
        <v>0</v>
      </c>
      <c r="AR102" s="140" t="s">
        <v>223</v>
      </c>
      <c r="AT102" s="140" t="s">
        <v>218</v>
      </c>
      <c r="AU102" s="140" t="s">
        <v>79</v>
      </c>
      <c r="AY102" s="18" t="s">
        <v>216</v>
      </c>
      <c r="BE102" s="141">
        <f t="shared" si="4"/>
        <v>0</v>
      </c>
      <c r="BF102" s="141">
        <f t="shared" si="5"/>
        <v>0</v>
      </c>
      <c r="BG102" s="141">
        <f t="shared" si="6"/>
        <v>0</v>
      </c>
      <c r="BH102" s="141">
        <f t="shared" si="7"/>
        <v>0</v>
      </c>
      <c r="BI102" s="141">
        <f t="shared" si="8"/>
        <v>0</v>
      </c>
      <c r="BJ102" s="18" t="s">
        <v>79</v>
      </c>
      <c r="BK102" s="141">
        <f t="shared" si="9"/>
        <v>0</v>
      </c>
      <c r="BL102" s="18" t="s">
        <v>223</v>
      </c>
      <c r="BM102" s="140" t="s">
        <v>422</v>
      </c>
    </row>
    <row r="103" spans="2:65" s="1" customFormat="1" ht="16.5" customHeight="1">
      <c r="B103" s="33"/>
      <c r="C103" s="129" t="s">
        <v>330</v>
      </c>
      <c r="D103" s="129" t="s">
        <v>218</v>
      </c>
      <c r="E103" s="130" t="s">
        <v>290</v>
      </c>
      <c r="F103" s="131" t="s">
        <v>2924</v>
      </c>
      <c r="G103" s="132" t="s">
        <v>1578</v>
      </c>
      <c r="H103" s="133">
        <v>1</v>
      </c>
      <c r="I103" s="134"/>
      <c r="J103" s="135">
        <f t="shared" si="0"/>
        <v>0</v>
      </c>
      <c r="K103" s="131" t="s">
        <v>19</v>
      </c>
      <c r="L103" s="33"/>
      <c r="M103" s="136" t="s">
        <v>19</v>
      </c>
      <c r="N103" s="137" t="s">
        <v>42</v>
      </c>
      <c r="P103" s="138">
        <f t="shared" si="1"/>
        <v>0</v>
      </c>
      <c r="Q103" s="138">
        <v>0</v>
      </c>
      <c r="R103" s="138">
        <f t="shared" si="2"/>
        <v>0</v>
      </c>
      <c r="S103" s="138">
        <v>0</v>
      </c>
      <c r="T103" s="139">
        <f t="shared" si="3"/>
        <v>0</v>
      </c>
      <c r="AR103" s="140" t="s">
        <v>223</v>
      </c>
      <c r="AT103" s="140" t="s">
        <v>218</v>
      </c>
      <c r="AU103" s="140" t="s">
        <v>79</v>
      </c>
      <c r="AY103" s="18" t="s">
        <v>216</v>
      </c>
      <c r="BE103" s="141">
        <f t="shared" si="4"/>
        <v>0</v>
      </c>
      <c r="BF103" s="141">
        <f t="shared" si="5"/>
        <v>0</v>
      </c>
      <c r="BG103" s="141">
        <f t="shared" si="6"/>
        <v>0</v>
      </c>
      <c r="BH103" s="141">
        <f t="shared" si="7"/>
        <v>0</v>
      </c>
      <c r="BI103" s="141">
        <f t="shared" si="8"/>
        <v>0</v>
      </c>
      <c r="BJ103" s="18" t="s">
        <v>79</v>
      </c>
      <c r="BK103" s="141">
        <f t="shared" si="9"/>
        <v>0</v>
      </c>
      <c r="BL103" s="18" t="s">
        <v>223</v>
      </c>
      <c r="BM103" s="140" t="s">
        <v>437</v>
      </c>
    </row>
    <row r="104" spans="2:65" s="1" customFormat="1" ht="16.5" customHeight="1">
      <c r="B104" s="33"/>
      <c r="C104" s="129" t="s">
        <v>335</v>
      </c>
      <c r="D104" s="129" t="s">
        <v>218</v>
      </c>
      <c r="E104" s="130" t="s">
        <v>297</v>
      </c>
      <c r="F104" s="131" t="s">
        <v>2925</v>
      </c>
      <c r="G104" s="132" t="s">
        <v>1578</v>
      </c>
      <c r="H104" s="133">
        <v>12</v>
      </c>
      <c r="I104" s="134"/>
      <c r="J104" s="135">
        <f t="shared" si="0"/>
        <v>0</v>
      </c>
      <c r="K104" s="131" t="s">
        <v>19</v>
      </c>
      <c r="L104" s="33"/>
      <c r="M104" s="136" t="s">
        <v>19</v>
      </c>
      <c r="N104" s="137" t="s">
        <v>42</v>
      </c>
      <c r="P104" s="138">
        <f t="shared" si="1"/>
        <v>0</v>
      </c>
      <c r="Q104" s="138">
        <v>0</v>
      </c>
      <c r="R104" s="138">
        <f t="shared" si="2"/>
        <v>0</v>
      </c>
      <c r="S104" s="138">
        <v>0</v>
      </c>
      <c r="T104" s="139">
        <f t="shared" si="3"/>
        <v>0</v>
      </c>
      <c r="AR104" s="140" t="s">
        <v>223</v>
      </c>
      <c r="AT104" s="140" t="s">
        <v>218</v>
      </c>
      <c r="AU104" s="140" t="s">
        <v>79</v>
      </c>
      <c r="AY104" s="18" t="s">
        <v>216</v>
      </c>
      <c r="BE104" s="141">
        <f t="shared" si="4"/>
        <v>0</v>
      </c>
      <c r="BF104" s="141">
        <f t="shared" si="5"/>
        <v>0</v>
      </c>
      <c r="BG104" s="141">
        <f t="shared" si="6"/>
        <v>0</v>
      </c>
      <c r="BH104" s="141">
        <f t="shared" si="7"/>
        <v>0</v>
      </c>
      <c r="BI104" s="141">
        <f t="shared" si="8"/>
        <v>0</v>
      </c>
      <c r="BJ104" s="18" t="s">
        <v>79</v>
      </c>
      <c r="BK104" s="141">
        <f t="shared" si="9"/>
        <v>0</v>
      </c>
      <c r="BL104" s="18" t="s">
        <v>223</v>
      </c>
      <c r="BM104" s="140" t="s">
        <v>449</v>
      </c>
    </row>
    <row r="105" spans="2:65" s="1" customFormat="1" ht="16.5" customHeight="1">
      <c r="B105" s="33"/>
      <c r="C105" s="129" t="s">
        <v>340</v>
      </c>
      <c r="D105" s="129" t="s">
        <v>218</v>
      </c>
      <c r="E105" s="130" t="s">
        <v>303</v>
      </c>
      <c r="F105" s="131" t="s">
        <v>2926</v>
      </c>
      <c r="G105" s="132" t="s">
        <v>1578</v>
      </c>
      <c r="H105" s="133">
        <v>45</v>
      </c>
      <c r="I105" s="134"/>
      <c r="J105" s="135">
        <f t="shared" si="0"/>
        <v>0</v>
      </c>
      <c r="K105" s="131" t="s">
        <v>19</v>
      </c>
      <c r="L105" s="33"/>
      <c r="M105" s="136" t="s">
        <v>19</v>
      </c>
      <c r="N105" s="137" t="s">
        <v>42</v>
      </c>
      <c r="P105" s="138">
        <f t="shared" si="1"/>
        <v>0</v>
      </c>
      <c r="Q105" s="138">
        <v>0</v>
      </c>
      <c r="R105" s="138">
        <f t="shared" si="2"/>
        <v>0</v>
      </c>
      <c r="S105" s="138">
        <v>0</v>
      </c>
      <c r="T105" s="139">
        <f t="shared" si="3"/>
        <v>0</v>
      </c>
      <c r="AR105" s="140" t="s">
        <v>223</v>
      </c>
      <c r="AT105" s="140" t="s">
        <v>218</v>
      </c>
      <c r="AU105" s="140" t="s">
        <v>79</v>
      </c>
      <c r="AY105" s="18" t="s">
        <v>216</v>
      </c>
      <c r="BE105" s="141">
        <f t="shared" si="4"/>
        <v>0</v>
      </c>
      <c r="BF105" s="141">
        <f t="shared" si="5"/>
        <v>0</v>
      </c>
      <c r="BG105" s="141">
        <f t="shared" si="6"/>
        <v>0</v>
      </c>
      <c r="BH105" s="141">
        <f t="shared" si="7"/>
        <v>0</v>
      </c>
      <c r="BI105" s="141">
        <f t="shared" si="8"/>
        <v>0</v>
      </c>
      <c r="BJ105" s="18" t="s">
        <v>79</v>
      </c>
      <c r="BK105" s="141">
        <f t="shared" si="9"/>
        <v>0</v>
      </c>
      <c r="BL105" s="18" t="s">
        <v>223</v>
      </c>
      <c r="BM105" s="140" t="s">
        <v>460</v>
      </c>
    </row>
    <row r="106" spans="2:65" s="1" customFormat="1" ht="16.5" customHeight="1">
      <c r="B106" s="33"/>
      <c r="C106" s="129" t="s">
        <v>7</v>
      </c>
      <c r="D106" s="129" t="s">
        <v>218</v>
      </c>
      <c r="E106" s="130" t="s">
        <v>8</v>
      </c>
      <c r="F106" s="131" t="s">
        <v>2927</v>
      </c>
      <c r="G106" s="132" t="s">
        <v>1578</v>
      </c>
      <c r="H106" s="133">
        <v>1</v>
      </c>
      <c r="I106" s="134"/>
      <c r="J106" s="135">
        <f t="shared" si="0"/>
        <v>0</v>
      </c>
      <c r="K106" s="131" t="s">
        <v>19</v>
      </c>
      <c r="L106" s="33"/>
      <c r="M106" s="136" t="s">
        <v>19</v>
      </c>
      <c r="N106" s="137" t="s">
        <v>42</v>
      </c>
      <c r="P106" s="138">
        <f t="shared" si="1"/>
        <v>0</v>
      </c>
      <c r="Q106" s="138">
        <v>0</v>
      </c>
      <c r="R106" s="138">
        <f t="shared" si="2"/>
        <v>0</v>
      </c>
      <c r="S106" s="138">
        <v>0</v>
      </c>
      <c r="T106" s="139">
        <f t="shared" si="3"/>
        <v>0</v>
      </c>
      <c r="AR106" s="140" t="s">
        <v>223</v>
      </c>
      <c r="AT106" s="140" t="s">
        <v>218</v>
      </c>
      <c r="AU106" s="140" t="s">
        <v>79</v>
      </c>
      <c r="AY106" s="18" t="s">
        <v>216</v>
      </c>
      <c r="BE106" s="141">
        <f t="shared" si="4"/>
        <v>0</v>
      </c>
      <c r="BF106" s="141">
        <f t="shared" si="5"/>
        <v>0</v>
      </c>
      <c r="BG106" s="141">
        <f t="shared" si="6"/>
        <v>0</v>
      </c>
      <c r="BH106" s="141">
        <f t="shared" si="7"/>
        <v>0</v>
      </c>
      <c r="BI106" s="141">
        <f t="shared" si="8"/>
        <v>0</v>
      </c>
      <c r="BJ106" s="18" t="s">
        <v>79</v>
      </c>
      <c r="BK106" s="141">
        <f t="shared" si="9"/>
        <v>0</v>
      </c>
      <c r="BL106" s="18" t="s">
        <v>223</v>
      </c>
      <c r="BM106" s="140" t="s">
        <v>471</v>
      </c>
    </row>
    <row r="107" spans="2:65" s="1" customFormat="1" ht="16.5" customHeight="1">
      <c r="B107" s="33"/>
      <c r="C107" s="129" t="s">
        <v>350</v>
      </c>
      <c r="D107" s="129" t="s">
        <v>218</v>
      </c>
      <c r="E107" s="130" t="s">
        <v>317</v>
      </c>
      <c r="F107" s="131" t="s">
        <v>2928</v>
      </c>
      <c r="G107" s="132" t="s">
        <v>1578</v>
      </c>
      <c r="H107" s="133">
        <v>3</v>
      </c>
      <c r="I107" s="134"/>
      <c r="J107" s="135">
        <f t="shared" si="0"/>
        <v>0</v>
      </c>
      <c r="K107" s="131" t="s">
        <v>19</v>
      </c>
      <c r="L107" s="33"/>
      <c r="M107" s="136" t="s">
        <v>19</v>
      </c>
      <c r="N107" s="137" t="s">
        <v>42</v>
      </c>
      <c r="P107" s="138">
        <f t="shared" si="1"/>
        <v>0</v>
      </c>
      <c r="Q107" s="138">
        <v>0</v>
      </c>
      <c r="R107" s="138">
        <f t="shared" si="2"/>
        <v>0</v>
      </c>
      <c r="S107" s="138">
        <v>0</v>
      </c>
      <c r="T107" s="139">
        <f t="shared" si="3"/>
        <v>0</v>
      </c>
      <c r="AR107" s="140" t="s">
        <v>223</v>
      </c>
      <c r="AT107" s="140" t="s">
        <v>218</v>
      </c>
      <c r="AU107" s="140" t="s">
        <v>79</v>
      </c>
      <c r="AY107" s="18" t="s">
        <v>216</v>
      </c>
      <c r="BE107" s="141">
        <f t="shared" si="4"/>
        <v>0</v>
      </c>
      <c r="BF107" s="141">
        <f t="shared" si="5"/>
        <v>0</v>
      </c>
      <c r="BG107" s="141">
        <f t="shared" si="6"/>
        <v>0</v>
      </c>
      <c r="BH107" s="141">
        <f t="shared" si="7"/>
        <v>0</v>
      </c>
      <c r="BI107" s="141">
        <f t="shared" si="8"/>
        <v>0</v>
      </c>
      <c r="BJ107" s="18" t="s">
        <v>79</v>
      </c>
      <c r="BK107" s="141">
        <f t="shared" si="9"/>
        <v>0</v>
      </c>
      <c r="BL107" s="18" t="s">
        <v>223</v>
      </c>
      <c r="BM107" s="140" t="s">
        <v>482</v>
      </c>
    </row>
    <row r="108" spans="2:65" s="1" customFormat="1" ht="16.5" customHeight="1">
      <c r="B108" s="33"/>
      <c r="C108" s="129" t="s">
        <v>354</v>
      </c>
      <c r="D108" s="129" t="s">
        <v>218</v>
      </c>
      <c r="E108" s="130" t="s">
        <v>325</v>
      </c>
      <c r="F108" s="131" t="s">
        <v>2929</v>
      </c>
      <c r="G108" s="132" t="s">
        <v>1578</v>
      </c>
      <c r="H108" s="133">
        <v>1</v>
      </c>
      <c r="I108" s="134"/>
      <c r="J108" s="135">
        <f t="shared" si="0"/>
        <v>0</v>
      </c>
      <c r="K108" s="131" t="s">
        <v>19</v>
      </c>
      <c r="L108" s="33"/>
      <c r="M108" s="136" t="s">
        <v>19</v>
      </c>
      <c r="N108" s="137" t="s">
        <v>42</v>
      </c>
      <c r="P108" s="138">
        <f t="shared" si="1"/>
        <v>0</v>
      </c>
      <c r="Q108" s="138">
        <v>0</v>
      </c>
      <c r="R108" s="138">
        <f t="shared" si="2"/>
        <v>0</v>
      </c>
      <c r="S108" s="138">
        <v>0</v>
      </c>
      <c r="T108" s="139">
        <f t="shared" si="3"/>
        <v>0</v>
      </c>
      <c r="AR108" s="140" t="s">
        <v>223</v>
      </c>
      <c r="AT108" s="140" t="s">
        <v>218</v>
      </c>
      <c r="AU108" s="140" t="s">
        <v>79</v>
      </c>
      <c r="AY108" s="18" t="s">
        <v>216</v>
      </c>
      <c r="BE108" s="141">
        <f t="shared" si="4"/>
        <v>0</v>
      </c>
      <c r="BF108" s="141">
        <f t="shared" si="5"/>
        <v>0</v>
      </c>
      <c r="BG108" s="141">
        <f t="shared" si="6"/>
        <v>0</v>
      </c>
      <c r="BH108" s="141">
        <f t="shared" si="7"/>
        <v>0</v>
      </c>
      <c r="BI108" s="141">
        <f t="shared" si="8"/>
        <v>0</v>
      </c>
      <c r="BJ108" s="18" t="s">
        <v>79</v>
      </c>
      <c r="BK108" s="141">
        <f t="shared" si="9"/>
        <v>0</v>
      </c>
      <c r="BL108" s="18" t="s">
        <v>223</v>
      </c>
      <c r="BM108" s="140" t="s">
        <v>493</v>
      </c>
    </row>
    <row r="109" spans="2:65" s="1" customFormat="1" ht="24.2" customHeight="1">
      <c r="B109" s="33"/>
      <c r="C109" s="129" t="s">
        <v>360</v>
      </c>
      <c r="D109" s="129" t="s">
        <v>218</v>
      </c>
      <c r="E109" s="130" t="s">
        <v>2930</v>
      </c>
      <c r="F109" s="131" t="s">
        <v>2931</v>
      </c>
      <c r="G109" s="132" t="s">
        <v>357</v>
      </c>
      <c r="H109" s="133">
        <v>12</v>
      </c>
      <c r="I109" s="134"/>
      <c r="J109" s="135">
        <f t="shared" si="0"/>
        <v>0</v>
      </c>
      <c r="K109" s="131" t="s">
        <v>19</v>
      </c>
      <c r="L109" s="33"/>
      <c r="M109" s="136" t="s">
        <v>19</v>
      </c>
      <c r="N109" s="137" t="s">
        <v>42</v>
      </c>
      <c r="P109" s="138">
        <f t="shared" si="1"/>
        <v>0</v>
      </c>
      <c r="Q109" s="138">
        <v>0</v>
      </c>
      <c r="R109" s="138">
        <f t="shared" si="2"/>
        <v>0</v>
      </c>
      <c r="S109" s="138">
        <v>0</v>
      </c>
      <c r="T109" s="139">
        <f t="shared" si="3"/>
        <v>0</v>
      </c>
      <c r="AR109" s="140" t="s">
        <v>223</v>
      </c>
      <c r="AT109" s="140" t="s">
        <v>218</v>
      </c>
      <c r="AU109" s="140" t="s">
        <v>79</v>
      </c>
      <c r="AY109" s="18" t="s">
        <v>216</v>
      </c>
      <c r="BE109" s="141">
        <f t="shared" si="4"/>
        <v>0</v>
      </c>
      <c r="BF109" s="141">
        <f t="shared" si="5"/>
        <v>0</v>
      </c>
      <c r="BG109" s="141">
        <f t="shared" si="6"/>
        <v>0</v>
      </c>
      <c r="BH109" s="141">
        <f t="shared" si="7"/>
        <v>0</v>
      </c>
      <c r="BI109" s="141">
        <f t="shared" si="8"/>
        <v>0</v>
      </c>
      <c r="BJ109" s="18" t="s">
        <v>79</v>
      </c>
      <c r="BK109" s="141">
        <f t="shared" si="9"/>
        <v>0</v>
      </c>
      <c r="BL109" s="18" t="s">
        <v>223</v>
      </c>
      <c r="BM109" s="140" t="s">
        <v>504</v>
      </c>
    </row>
    <row r="110" spans="2:65" s="1" customFormat="1" ht="24.2" customHeight="1">
      <c r="B110" s="33"/>
      <c r="C110" s="129" t="s">
        <v>365</v>
      </c>
      <c r="D110" s="129" t="s">
        <v>218</v>
      </c>
      <c r="E110" s="130" t="s">
        <v>2932</v>
      </c>
      <c r="F110" s="131" t="s">
        <v>2933</v>
      </c>
      <c r="G110" s="132" t="s">
        <v>357</v>
      </c>
      <c r="H110" s="133">
        <v>5</v>
      </c>
      <c r="I110" s="134"/>
      <c r="J110" s="135">
        <f t="shared" si="0"/>
        <v>0</v>
      </c>
      <c r="K110" s="131" t="s">
        <v>19</v>
      </c>
      <c r="L110" s="33"/>
      <c r="M110" s="136" t="s">
        <v>19</v>
      </c>
      <c r="N110" s="137" t="s">
        <v>42</v>
      </c>
      <c r="P110" s="138">
        <f t="shared" si="1"/>
        <v>0</v>
      </c>
      <c r="Q110" s="138">
        <v>0</v>
      </c>
      <c r="R110" s="138">
        <f t="shared" si="2"/>
        <v>0</v>
      </c>
      <c r="S110" s="138">
        <v>0</v>
      </c>
      <c r="T110" s="139">
        <f t="shared" si="3"/>
        <v>0</v>
      </c>
      <c r="AR110" s="140" t="s">
        <v>223</v>
      </c>
      <c r="AT110" s="140" t="s">
        <v>218</v>
      </c>
      <c r="AU110" s="140" t="s">
        <v>79</v>
      </c>
      <c r="AY110" s="18" t="s">
        <v>216</v>
      </c>
      <c r="BE110" s="141">
        <f t="shared" si="4"/>
        <v>0</v>
      </c>
      <c r="BF110" s="141">
        <f t="shared" si="5"/>
        <v>0</v>
      </c>
      <c r="BG110" s="141">
        <f t="shared" si="6"/>
        <v>0</v>
      </c>
      <c r="BH110" s="141">
        <f t="shared" si="7"/>
        <v>0</v>
      </c>
      <c r="BI110" s="141">
        <f t="shared" si="8"/>
        <v>0</v>
      </c>
      <c r="BJ110" s="18" t="s">
        <v>79</v>
      </c>
      <c r="BK110" s="141">
        <f t="shared" si="9"/>
        <v>0</v>
      </c>
      <c r="BL110" s="18" t="s">
        <v>223</v>
      </c>
      <c r="BM110" s="140" t="s">
        <v>516</v>
      </c>
    </row>
    <row r="111" spans="2:65" s="1" customFormat="1" ht="24.2" customHeight="1">
      <c r="B111" s="33"/>
      <c r="C111" s="129" t="s">
        <v>371</v>
      </c>
      <c r="D111" s="129" t="s">
        <v>218</v>
      </c>
      <c r="E111" s="130" t="s">
        <v>2934</v>
      </c>
      <c r="F111" s="131" t="s">
        <v>2935</v>
      </c>
      <c r="G111" s="132" t="s">
        <v>357</v>
      </c>
      <c r="H111" s="133">
        <v>9</v>
      </c>
      <c r="I111" s="134"/>
      <c r="J111" s="135">
        <f t="shared" si="0"/>
        <v>0</v>
      </c>
      <c r="K111" s="131" t="s">
        <v>19</v>
      </c>
      <c r="L111" s="33"/>
      <c r="M111" s="136" t="s">
        <v>19</v>
      </c>
      <c r="N111" s="137" t="s">
        <v>42</v>
      </c>
      <c r="P111" s="138">
        <f t="shared" si="1"/>
        <v>0</v>
      </c>
      <c r="Q111" s="138">
        <v>0</v>
      </c>
      <c r="R111" s="138">
        <f t="shared" si="2"/>
        <v>0</v>
      </c>
      <c r="S111" s="138">
        <v>0</v>
      </c>
      <c r="T111" s="139">
        <f t="shared" si="3"/>
        <v>0</v>
      </c>
      <c r="AR111" s="140" t="s">
        <v>223</v>
      </c>
      <c r="AT111" s="140" t="s">
        <v>218</v>
      </c>
      <c r="AU111" s="140" t="s">
        <v>79</v>
      </c>
      <c r="AY111" s="18" t="s">
        <v>216</v>
      </c>
      <c r="BE111" s="141">
        <f t="shared" si="4"/>
        <v>0</v>
      </c>
      <c r="BF111" s="141">
        <f t="shared" si="5"/>
        <v>0</v>
      </c>
      <c r="BG111" s="141">
        <f t="shared" si="6"/>
        <v>0</v>
      </c>
      <c r="BH111" s="141">
        <f t="shared" si="7"/>
        <v>0</v>
      </c>
      <c r="BI111" s="141">
        <f t="shared" si="8"/>
        <v>0</v>
      </c>
      <c r="BJ111" s="18" t="s">
        <v>79</v>
      </c>
      <c r="BK111" s="141">
        <f t="shared" si="9"/>
        <v>0</v>
      </c>
      <c r="BL111" s="18" t="s">
        <v>223</v>
      </c>
      <c r="BM111" s="140" t="s">
        <v>528</v>
      </c>
    </row>
    <row r="112" spans="2:65" s="1" customFormat="1" ht="24.2" customHeight="1">
      <c r="B112" s="33"/>
      <c r="C112" s="129" t="s">
        <v>377</v>
      </c>
      <c r="D112" s="129" t="s">
        <v>218</v>
      </c>
      <c r="E112" s="130" t="s">
        <v>2936</v>
      </c>
      <c r="F112" s="131" t="s">
        <v>2937</v>
      </c>
      <c r="G112" s="132" t="s">
        <v>357</v>
      </c>
      <c r="H112" s="133">
        <v>12</v>
      </c>
      <c r="I112" s="134"/>
      <c r="J112" s="135">
        <f t="shared" si="0"/>
        <v>0</v>
      </c>
      <c r="K112" s="131" t="s">
        <v>19</v>
      </c>
      <c r="L112" s="33"/>
      <c r="M112" s="136" t="s">
        <v>19</v>
      </c>
      <c r="N112" s="137" t="s">
        <v>42</v>
      </c>
      <c r="P112" s="138">
        <f t="shared" si="1"/>
        <v>0</v>
      </c>
      <c r="Q112" s="138">
        <v>0</v>
      </c>
      <c r="R112" s="138">
        <f t="shared" si="2"/>
        <v>0</v>
      </c>
      <c r="S112" s="138">
        <v>0</v>
      </c>
      <c r="T112" s="139">
        <f t="shared" si="3"/>
        <v>0</v>
      </c>
      <c r="AR112" s="140" t="s">
        <v>223</v>
      </c>
      <c r="AT112" s="140" t="s">
        <v>218</v>
      </c>
      <c r="AU112" s="140" t="s">
        <v>79</v>
      </c>
      <c r="AY112" s="18" t="s">
        <v>216</v>
      </c>
      <c r="BE112" s="141">
        <f t="shared" si="4"/>
        <v>0</v>
      </c>
      <c r="BF112" s="141">
        <f t="shared" si="5"/>
        <v>0</v>
      </c>
      <c r="BG112" s="141">
        <f t="shared" si="6"/>
        <v>0</v>
      </c>
      <c r="BH112" s="141">
        <f t="shared" si="7"/>
        <v>0</v>
      </c>
      <c r="BI112" s="141">
        <f t="shared" si="8"/>
        <v>0</v>
      </c>
      <c r="BJ112" s="18" t="s">
        <v>79</v>
      </c>
      <c r="BK112" s="141">
        <f t="shared" si="9"/>
        <v>0</v>
      </c>
      <c r="BL112" s="18" t="s">
        <v>223</v>
      </c>
      <c r="BM112" s="140" t="s">
        <v>540</v>
      </c>
    </row>
    <row r="113" spans="2:65" s="1" customFormat="1" ht="24.2" customHeight="1">
      <c r="B113" s="33"/>
      <c r="C113" s="129" t="s">
        <v>384</v>
      </c>
      <c r="D113" s="129" t="s">
        <v>218</v>
      </c>
      <c r="E113" s="130" t="s">
        <v>330</v>
      </c>
      <c r="F113" s="131" t="s">
        <v>2938</v>
      </c>
      <c r="G113" s="132" t="s">
        <v>357</v>
      </c>
      <c r="H113" s="133">
        <v>22</v>
      </c>
      <c r="I113" s="134"/>
      <c r="J113" s="135">
        <f t="shared" si="0"/>
        <v>0</v>
      </c>
      <c r="K113" s="131" t="s">
        <v>19</v>
      </c>
      <c r="L113" s="33"/>
      <c r="M113" s="136" t="s">
        <v>19</v>
      </c>
      <c r="N113" s="137" t="s">
        <v>42</v>
      </c>
      <c r="P113" s="138">
        <f t="shared" si="1"/>
        <v>0</v>
      </c>
      <c r="Q113" s="138">
        <v>0</v>
      </c>
      <c r="R113" s="138">
        <f t="shared" si="2"/>
        <v>0</v>
      </c>
      <c r="S113" s="138">
        <v>0</v>
      </c>
      <c r="T113" s="139">
        <f t="shared" si="3"/>
        <v>0</v>
      </c>
      <c r="AR113" s="140" t="s">
        <v>223</v>
      </c>
      <c r="AT113" s="140" t="s">
        <v>218</v>
      </c>
      <c r="AU113" s="140" t="s">
        <v>79</v>
      </c>
      <c r="AY113" s="18" t="s">
        <v>216</v>
      </c>
      <c r="BE113" s="141">
        <f t="shared" si="4"/>
        <v>0</v>
      </c>
      <c r="BF113" s="141">
        <f t="shared" si="5"/>
        <v>0</v>
      </c>
      <c r="BG113" s="141">
        <f t="shared" si="6"/>
        <v>0</v>
      </c>
      <c r="BH113" s="141">
        <f t="shared" si="7"/>
        <v>0</v>
      </c>
      <c r="BI113" s="141">
        <f t="shared" si="8"/>
        <v>0</v>
      </c>
      <c r="BJ113" s="18" t="s">
        <v>79</v>
      </c>
      <c r="BK113" s="141">
        <f t="shared" si="9"/>
        <v>0</v>
      </c>
      <c r="BL113" s="18" t="s">
        <v>223</v>
      </c>
      <c r="BM113" s="140" t="s">
        <v>552</v>
      </c>
    </row>
    <row r="114" spans="2:65" s="1" customFormat="1" ht="24.2" customHeight="1">
      <c r="B114" s="33"/>
      <c r="C114" s="129" t="s">
        <v>391</v>
      </c>
      <c r="D114" s="129" t="s">
        <v>218</v>
      </c>
      <c r="E114" s="130" t="s">
        <v>2939</v>
      </c>
      <c r="F114" s="131" t="s">
        <v>2940</v>
      </c>
      <c r="G114" s="132" t="s">
        <v>357</v>
      </c>
      <c r="H114" s="133">
        <v>6</v>
      </c>
      <c r="I114" s="134"/>
      <c r="J114" s="135">
        <f t="shared" si="0"/>
        <v>0</v>
      </c>
      <c r="K114" s="131" t="s">
        <v>19</v>
      </c>
      <c r="L114" s="33"/>
      <c r="M114" s="136" t="s">
        <v>19</v>
      </c>
      <c r="N114" s="137" t="s">
        <v>42</v>
      </c>
      <c r="P114" s="138">
        <f t="shared" si="1"/>
        <v>0</v>
      </c>
      <c r="Q114" s="138">
        <v>0</v>
      </c>
      <c r="R114" s="138">
        <f t="shared" si="2"/>
        <v>0</v>
      </c>
      <c r="S114" s="138">
        <v>0</v>
      </c>
      <c r="T114" s="139">
        <f t="shared" si="3"/>
        <v>0</v>
      </c>
      <c r="AR114" s="140" t="s">
        <v>223</v>
      </c>
      <c r="AT114" s="140" t="s">
        <v>218</v>
      </c>
      <c r="AU114" s="140" t="s">
        <v>79</v>
      </c>
      <c r="AY114" s="18" t="s">
        <v>216</v>
      </c>
      <c r="BE114" s="141">
        <f t="shared" si="4"/>
        <v>0</v>
      </c>
      <c r="BF114" s="141">
        <f t="shared" si="5"/>
        <v>0</v>
      </c>
      <c r="BG114" s="141">
        <f t="shared" si="6"/>
        <v>0</v>
      </c>
      <c r="BH114" s="141">
        <f t="shared" si="7"/>
        <v>0</v>
      </c>
      <c r="BI114" s="141">
        <f t="shared" si="8"/>
        <v>0</v>
      </c>
      <c r="BJ114" s="18" t="s">
        <v>79</v>
      </c>
      <c r="BK114" s="141">
        <f t="shared" si="9"/>
        <v>0</v>
      </c>
      <c r="BL114" s="18" t="s">
        <v>223</v>
      </c>
      <c r="BM114" s="140" t="s">
        <v>565</v>
      </c>
    </row>
    <row r="115" spans="2:65" s="1" customFormat="1" ht="24.2" customHeight="1">
      <c r="B115" s="33"/>
      <c r="C115" s="129" t="s">
        <v>396</v>
      </c>
      <c r="D115" s="129" t="s">
        <v>218</v>
      </c>
      <c r="E115" s="130" t="s">
        <v>2941</v>
      </c>
      <c r="F115" s="131" t="s">
        <v>2942</v>
      </c>
      <c r="G115" s="132" t="s">
        <v>357</v>
      </c>
      <c r="H115" s="133">
        <v>6</v>
      </c>
      <c r="I115" s="134"/>
      <c r="J115" s="135">
        <f t="shared" si="0"/>
        <v>0</v>
      </c>
      <c r="K115" s="131" t="s">
        <v>19</v>
      </c>
      <c r="L115" s="33"/>
      <c r="M115" s="136" t="s">
        <v>19</v>
      </c>
      <c r="N115" s="137" t="s">
        <v>42</v>
      </c>
      <c r="P115" s="138">
        <f t="shared" si="1"/>
        <v>0</v>
      </c>
      <c r="Q115" s="138">
        <v>0</v>
      </c>
      <c r="R115" s="138">
        <f t="shared" si="2"/>
        <v>0</v>
      </c>
      <c r="S115" s="138">
        <v>0</v>
      </c>
      <c r="T115" s="139">
        <f t="shared" si="3"/>
        <v>0</v>
      </c>
      <c r="AR115" s="140" t="s">
        <v>223</v>
      </c>
      <c r="AT115" s="140" t="s">
        <v>218</v>
      </c>
      <c r="AU115" s="140" t="s">
        <v>79</v>
      </c>
      <c r="AY115" s="18" t="s">
        <v>216</v>
      </c>
      <c r="BE115" s="141">
        <f t="shared" si="4"/>
        <v>0</v>
      </c>
      <c r="BF115" s="141">
        <f t="shared" si="5"/>
        <v>0</v>
      </c>
      <c r="BG115" s="141">
        <f t="shared" si="6"/>
        <v>0</v>
      </c>
      <c r="BH115" s="141">
        <f t="shared" si="7"/>
        <v>0</v>
      </c>
      <c r="BI115" s="141">
        <f t="shared" si="8"/>
        <v>0</v>
      </c>
      <c r="BJ115" s="18" t="s">
        <v>79</v>
      </c>
      <c r="BK115" s="141">
        <f t="shared" si="9"/>
        <v>0</v>
      </c>
      <c r="BL115" s="18" t="s">
        <v>223</v>
      </c>
      <c r="BM115" s="140" t="s">
        <v>577</v>
      </c>
    </row>
    <row r="116" spans="2:65" s="1" customFormat="1" ht="24.2" customHeight="1">
      <c r="B116" s="33"/>
      <c r="C116" s="129" t="s">
        <v>402</v>
      </c>
      <c r="D116" s="129" t="s">
        <v>218</v>
      </c>
      <c r="E116" s="130" t="s">
        <v>2943</v>
      </c>
      <c r="F116" s="131" t="s">
        <v>2944</v>
      </c>
      <c r="G116" s="132" t="s">
        <v>357</v>
      </c>
      <c r="H116" s="133">
        <v>2</v>
      </c>
      <c r="I116" s="134"/>
      <c r="J116" s="135">
        <f t="shared" si="0"/>
        <v>0</v>
      </c>
      <c r="K116" s="131" t="s">
        <v>19</v>
      </c>
      <c r="L116" s="33"/>
      <c r="M116" s="136" t="s">
        <v>19</v>
      </c>
      <c r="N116" s="137" t="s">
        <v>42</v>
      </c>
      <c r="P116" s="138">
        <f t="shared" si="1"/>
        <v>0</v>
      </c>
      <c r="Q116" s="138">
        <v>0</v>
      </c>
      <c r="R116" s="138">
        <f t="shared" si="2"/>
        <v>0</v>
      </c>
      <c r="S116" s="138">
        <v>0</v>
      </c>
      <c r="T116" s="139">
        <f t="shared" si="3"/>
        <v>0</v>
      </c>
      <c r="AR116" s="140" t="s">
        <v>223</v>
      </c>
      <c r="AT116" s="140" t="s">
        <v>218</v>
      </c>
      <c r="AU116" s="140" t="s">
        <v>79</v>
      </c>
      <c r="AY116" s="18" t="s">
        <v>216</v>
      </c>
      <c r="BE116" s="141">
        <f t="shared" si="4"/>
        <v>0</v>
      </c>
      <c r="BF116" s="141">
        <f t="shared" si="5"/>
        <v>0</v>
      </c>
      <c r="BG116" s="141">
        <f t="shared" si="6"/>
        <v>0</v>
      </c>
      <c r="BH116" s="141">
        <f t="shared" si="7"/>
        <v>0</v>
      </c>
      <c r="BI116" s="141">
        <f t="shared" si="8"/>
        <v>0</v>
      </c>
      <c r="BJ116" s="18" t="s">
        <v>79</v>
      </c>
      <c r="BK116" s="141">
        <f t="shared" si="9"/>
        <v>0</v>
      </c>
      <c r="BL116" s="18" t="s">
        <v>223</v>
      </c>
      <c r="BM116" s="140" t="s">
        <v>590</v>
      </c>
    </row>
    <row r="117" spans="2:65" s="1" customFormat="1" ht="24.2" customHeight="1">
      <c r="B117" s="33"/>
      <c r="C117" s="129" t="s">
        <v>409</v>
      </c>
      <c r="D117" s="129" t="s">
        <v>218</v>
      </c>
      <c r="E117" s="130" t="s">
        <v>2945</v>
      </c>
      <c r="F117" s="131" t="s">
        <v>2946</v>
      </c>
      <c r="G117" s="132" t="s">
        <v>357</v>
      </c>
      <c r="H117" s="133">
        <v>91</v>
      </c>
      <c r="I117" s="134"/>
      <c r="J117" s="135">
        <f t="shared" si="0"/>
        <v>0</v>
      </c>
      <c r="K117" s="131" t="s">
        <v>19</v>
      </c>
      <c r="L117" s="33"/>
      <c r="M117" s="136" t="s">
        <v>19</v>
      </c>
      <c r="N117" s="137" t="s">
        <v>42</v>
      </c>
      <c r="P117" s="138">
        <f t="shared" si="1"/>
        <v>0</v>
      </c>
      <c r="Q117" s="138">
        <v>0</v>
      </c>
      <c r="R117" s="138">
        <f t="shared" si="2"/>
        <v>0</v>
      </c>
      <c r="S117" s="138">
        <v>0</v>
      </c>
      <c r="T117" s="139">
        <f t="shared" si="3"/>
        <v>0</v>
      </c>
      <c r="AR117" s="140" t="s">
        <v>223</v>
      </c>
      <c r="AT117" s="140" t="s">
        <v>218</v>
      </c>
      <c r="AU117" s="140" t="s">
        <v>79</v>
      </c>
      <c r="AY117" s="18" t="s">
        <v>216</v>
      </c>
      <c r="BE117" s="141">
        <f t="shared" si="4"/>
        <v>0</v>
      </c>
      <c r="BF117" s="141">
        <f t="shared" si="5"/>
        <v>0</v>
      </c>
      <c r="BG117" s="141">
        <f t="shared" si="6"/>
        <v>0</v>
      </c>
      <c r="BH117" s="141">
        <f t="shared" si="7"/>
        <v>0</v>
      </c>
      <c r="BI117" s="141">
        <f t="shared" si="8"/>
        <v>0</v>
      </c>
      <c r="BJ117" s="18" t="s">
        <v>79</v>
      </c>
      <c r="BK117" s="141">
        <f t="shared" si="9"/>
        <v>0</v>
      </c>
      <c r="BL117" s="18" t="s">
        <v>223</v>
      </c>
      <c r="BM117" s="140" t="s">
        <v>603</v>
      </c>
    </row>
    <row r="118" spans="2:65" s="1" customFormat="1" ht="24.2" customHeight="1">
      <c r="B118" s="33"/>
      <c r="C118" s="129" t="s">
        <v>414</v>
      </c>
      <c r="D118" s="129" t="s">
        <v>218</v>
      </c>
      <c r="E118" s="130" t="s">
        <v>2947</v>
      </c>
      <c r="F118" s="131" t="s">
        <v>2948</v>
      </c>
      <c r="G118" s="132" t="s">
        <v>357</v>
      </c>
      <c r="H118" s="133">
        <v>27</v>
      </c>
      <c r="I118" s="134"/>
      <c r="J118" s="135">
        <f t="shared" si="0"/>
        <v>0</v>
      </c>
      <c r="K118" s="131" t="s">
        <v>19</v>
      </c>
      <c r="L118" s="33"/>
      <c r="M118" s="136" t="s">
        <v>19</v>
      </c>
      <c r="N118" s="137" t="s">
        <v>42</v>
      </c>
      <c r="P118" s="138">
        <f t="shared" si="1"/>
        <v>0</v>
      </c>
      <c r="Q118" s="138">
        <v>0</v>
      </c>
      <c r="R118" s="138">
        <f t="shared" si="2"/>
        <v>0</v>
      </c>
      <c r="S118" s="138">
        <v>0</v>
      </c>
      <c r="T118" s="139">
        <f t="shared" si="3"/>
        <v>0</v>
      </c>
      <c r="AR118" s="140" t="s">
        <v>223</v>
      </c>
      <c r="AT118" s="140" t="s">
        <v>218</v>
      </c>
      <c r="AU118" s="140" t="s">
        <v>79</v>
      </c>
      <c r="AY118" s="18" t="s">
        <v>216</v>
      </c>
      <c r="BE118" s="141">
        <f t="shared" si="4"/>
        <v>0</v>
      </c>
      <c r="BF118" s="141">
        <f t="shared" si="5"/>
        <v>0</v>
      </c>
      <c r="BG118" s="141">
        <f t="shared" si="6"/>
        <v>0</v>
      </c>
      <c r="BH118" s="141">
        <f t="shared" si="7"/>
        <v>0</v>
      </c>
      <c r="BI118" s="141">
        <f t="shared" si="8"/>
        <v>0</v>
      </c>
      <c r="BJ118" s="18" t="s">
        <v>79</v>
      </c>
      <c r="BK118" s="141">
        <f t="shared" si="9"/>
        <v>0</v>
      </c>
      <c r="BL118" s="18" t="s">
        <v>223</v>
      </c>
      <c r="BM118" s="140" t="s">
        <v>615</v>
      </c>
    </row>
    <row r="119" spans="2:65" s="1" customFormat="1" ht="16.5" customHeight="1">
      <c r="B119" s="33"/>
      <c r="C119" s="129" t="s">
        <v>422</v>
      </c>
      <c r="D119" s="129" t="s">
        <v>218</v>
      </c>
      <c r="E119" s="130" t="s">
        <v>335</v>
      </c>
      <c r="F119" s="131" t="s">
        <v>2949</v>
      </c>
      <c r="G119" s="132" t="s">
        <v>1578</v>
      </c>
      <c r="H119" s="133">
        <v>27</v>
      </c>
      <c r="I119" s="134"/>
      <c r="J119" s="135">
        <f t="shared" si="0"/>
        <v>0</v>
      </c>
      <c r="K119" s="131" t="s">
        <v>19</v>
      </c>
      <c r="L119" s="33"/>
      <c r="M119" s="136" t="s">
        <v>19</v>
      </c>
      <c r="N119" s="137" t="s">
        <v>42</v>
      </c>
      <c r="P119" s="138">
        <f t="shared" si="1"/>
        <v>0</v>
      </c>
      <c r="Q119" s="138">
        <v>0</v>
      </c>
      <c r="R119" s="138">
        <f t="shared" si="2"/>
        <v>0</v>
      </c>
      <c r="S119" s="138">
        <v>0</v>
      </c>
      <c r="T119" s="139">
        <f t="shared" si="3"/>
        <v>0</v>
      </c>
      <c r="AR119" s="140" t="s">
        <v>223</v>
      </c>
      <c r="AT119" s="140" t="s">
        <v>218</v>
      </c>
      <c r="AU119" s="140" t="s">
        <v>79</v>
      </c>
      <c r="AY119" s="18" t="s">
        <v>216</v>
      </c>
      <c r="BE119" s="141">
        <f t="shared" si="4"/>
        <v>0</v>
      </c>
      <c r="BF119" s="141">
        <f t="shared" si="5"/>
        <v>0</v>
      </c>
      <c r="BG119" s="141">
        <f t="shared" si="6"/>
        <v>0</v>
      </c>
      <c r="BH119" s="141">
        <f t="shared" si="7"/>
        <v>0</v>
      </c>
      <c r="BI119" s="141">
        <f t="shared" si="8"/>
        <v>0</v>
      </c>
      <c r="BJ119" s="18" t="s">
        <v>79</v>
      </c>
      <c r="BK119" s="141">
        <f t="shared" si="9"/>
        <v>0</v>
      </c>
      <c r="BL119" s="18" t="s">
        <v>223</v>
      </c>
      <c r="BM119" s="140" t="s">
        <v>625</v>
      </c>
    </row>
    <row r="120" spans="2:65" s="1" customFormat="1" ht="16.5" customHeight="1">
      <c r="B120" s="33"/>
      <c r="C120" s="129" t="s">
        <v>431</v>
      </c>
      <c r="D120" s="129" t="s">
        <v>218</v>
      </c>
      <c r="E120" s="130" t="s">
        <v>340</v>
      </c>
      <c r="F120" s="131" t="s">
        <v>2950</v>
      </c>
      <c r="G120" s="132" t="s">
        <v>1578</v>
      </c>
      <c r="H120" s="133">
        <v>31</v>
      </c>
      <c r="I120" s="134"/>
      <c r="J120" s="135">
        <f t="shared" si="0"/>
        <v>0</v>
      </c>
      <c r="K120" s="131" t="s">
        <v>19</v>
      </c>
      <c r="L120" s="33"/>
      <c r="M120" s="136" t="s">
        <v>19</v>
      </c>
      <c r="N120" s="137" t="s">
        <v>42</v>
      </c>
      <c r="P120" s="138">
        <f t="shared" si="1"/>
        <v>0</v>
      </c>
      <c r="Q120" s="138">
        <v>0</v>
      </c>
      <c r="R120" s="138">
        <f t="shared" si="2"/>
        <v>0</v>
      </c>
      <c r="S120" s="138">
        <v>0</v>
      </c>
      <c r="T120" s="139">
        <f t="shared" si="3"/>
        <v>0</v>
      </c>
      <c r="AR120" s="140" t="s">
        <v>223</v>
      </c>
      <c r="AT120" s="140" t="s">
        <v>218</v>
      </c>
      <c r="AU120" s="140" t="s">
        <v>79</v>
      </c>
      <c r="AY120" s="18" t="s">
        <v>216</v>
      </c>
      <c r="BE120" s="141">
        <f t="shared" si="4"/>
        <v>0</v>
      </c>
      <c r="BF120" s="141">
        <f t="shared" si="5"/>
        <v>0</v>
      </c>
      <c r="BG120" s="141">
        <f t="shared" si="6"/>
        <v>0</v>
      </c>
      <c r="BH120" s="141">
        <f t="shared" si="7"/>
        <v>0</v>
      </c>
      <c r="BI120" s="141">
        <f t="shared" si="8"/>
        <v>0</v>
      </c>
      <c r="BJ120" s="18" t="s">
        <v>79</v>
      </c>
      <c r="BK120" s="141">
        <f t="shared" si="9"/>
        <v>0</v>
      </c>
      <c r="BL120" s="18" t="s">
        <v>223</v>
      </c>
      <c r="BM120" s="140" t="s">
        <v>636</v>
      </c>
    </row>
    <row r="121" spans="2:65" s="1" customFormat="1" ht="16.5" customHeight="1">
      <c r="B121" s="33"/>
      <c r="C121" s="129" t="s">
        <v>437</v>
      </c>
      <c r="D121" s="129" t="s">
        <v>218</v>
      </c>
      <c r="E121" s="130" t="s">
        <v>7</v>
      </c>
      <c r="F121" s="131" t="s">
        <v>2951</v>
      </c>
      <c r="G121" s="132" t="s">
        <v>1578</v>
      </c>
      <c r="H121" s="133">
        <v>1</v>
      </c>
      <c r="I121" s="134"/>
      <c r="J121" s="135">
        <f t="shared" si="0"/>
        <v>0</v>
      </c>
      <c r="K121" s="131" t="s">
        <v>19</v>
      </c>
      <c r="L121" s="33"/>
      <c r="M121" s="136" t="s">
        <v>19</v>
      </c>
      <c r="N121" s="137" t="s">
        <v>42</v>
      </c>
      <c r="P121" s="138">
        <f t="shared" si="1"/>
        <v>0</v>
      </c>
      <c r="Q121" s="138">
        <v>0</v>
      </c>
      <c r="R121" s="138">
        <f t="shared" si="2"/>
        <v>0</v>
      </c>
      <c r="S121" s="138">
        <v>0</v>
      </c>
      <c r="T121" s="139">
        <f t="shared" si="3"/>
        <v>0</v>
      </c>
      <c r="AR121" s="140" t="s">
        <v>223</v>
      </c>
      <c r="AT121" s="140" t="s">
        <v>218</v>
      </c>
      <c r="AU121" s="140" t="s">
        <v>79</v>
      </c>
      <c r="AY121" s="18" t="s">
        <v>216</v>
      </c>
      <c r="BE121" s="141">
        <f t="shared" si="4"/>
        <v>0</v>
      </c>
      <c r="BF121" s="141">
        <f t="shared" si="5"/>
        <v>0</v>
      </c>
      <c r="BG121" s="141">
        <f t="shared" si="6"/>
        <v>0</v>
      </c>
      <c r="BH121" s="141">
        <f t="shared" si="7"/>
        <v>0</v>
      </c>
      <c r="BI121" s="141">
        <f t="shared" si="8"/>
        <v>0</v>
      </c>
      <c r="BJ121" s="18" t="s">
        <v>79</v>
      </c>
      <c r="BK121" s="141">
        <f t="shared" si="9"/>
        <v>0</v>
      </c>
      <c r="BL121" s="18" t="s">
        <v>223</v>
      </c>
      <c r="BM121" s="140" t="s">
        <v>647</v>
      </c>
    </row>
    <row r="122" spans="2:65" s="1" customFormat="1" ht="16.5" customHeight="1">
      <c r="B122" s="33"/>
      <c r="C122" s="129" t="s">
        <v>444</v>
      </c>
      <c r="D122" s="129" t="s">
        <v>218</v>
      </c>
      <c r="E122" s="130" t="s">
        <v>2915</v>
      </c>
      <c r="F122" s="131" t="s">
        <v>2916</v>
      </c>
      <c r="G122" s="132" t="s">
        <v>357</v>
      </c>
      <c r="H122" s="133">
        <v>1</v>
      </c>
      <c r="I122" s="134"/>
      <c r="J122" s="135">
        <f t="shared" ref="J122:J153" si="10">ROUND(I122*H122,2)</f>
        <v>0</v>
      </c>
      <c r="K122" s="131" t="s">
        <v>19</v>
      </c>
      <c r="L122" s="33"/>
      <c r="M122" s="136" t="s">
        <v>19</v>
      </c>
      <c r="N122" s="137" t="s">
        <v>42</v>
      </c>
      <c r="P122" s="138">
        <f t="shared" ref="P122:P153" si="11">O122*H122</f>
        <v>0</v>
      </c>
      <c r="Q122" s="138">
        <v>0</v>
      </c>
      <c r="R122" s="138">
        <f t="shared" ref="R122:R153" si="12">Q122*H122</f>
        <v>0</v>
      </c>
      <c r="S122" s="138">
        <v>0</v>
      </c>
      <c r="T122" s="139">
        <f t="shared" ref="T122:T153" si="13">S122*H122</f>
        <v>0</v>
      </c>
      <c r="AR122" s="140" t="s">
        <v>223</v>
      </c>
      <c r="AT122" s="140" t="s">
        <v>218</v>
      </c>
      <c r="AU122" s="140" t="s">
        <v>79</v>
      </c>
      <c r="AY122" s="18" t="s">
        <v>216</v>
      </c>
      <c r="BE122" s="141">
        <f t="shared" ref="BE122:BE153" si="14">IF(N122="základní",J122,0)</f>
        <v>0</v>
      </c>
      <c r="BF122" s="141">
        <f t="shared" ref="BF122:BF153" si="15">IF(N122="snížená",J122,0)</f>
        <v>0</v>
      </c>
      <c r="BG122" s="141">
        <f t="shared" ref="BG122:BG153" si="16">IF(N122="zákl. přenesená",J122,0)</f>
        <v>0</v>
      </c>
      <c r="BH122" s="141">
        <f t="shared" ref="BH122:BH153" si="17">IF(N122="sníž. přenesená",J122,0)</f>
        <v>0</v>
      </c>
      <c r="BI122" s="141">
        <f t="shared" ref="BI122:BI153" si="18">IF(N122="nulová",J122,0)</f>
        <v>0</v>
      </c>
      <c r="BJ122" s="18" t="s">
        <v>79</v>
      </c>
      <c r="BK122" s="141">
        <f t="shared" ref="BK122:BK153" si="19">ROUND(I122*H122,2)</f>
        <v>0</v>
      </c>
      <c r="BL122" s="18" t="s">
        <v>223</v>
      </c>
      <c r="BM122" s="140" t="s">
        <v>659</v>
      </c>
    </row>
    <row r="123" spans="2:65" s="1" customFormat="1" ht="16.5" customHeight="1">
      <c r="B123" s="33"/>
      <c r="C123" s="129" t="s">
        <v>449</v>
      </c>
      <c r="D123" s="129" t="s">
        <v>218</v>
      </c>
      <c r="E123" s="130" t="s">
        <v>350</v>
      </c>
      <c r="F123" s="131" t="s">
        <v>2952</v>
      </c>
      <c r="G123" s="132" t="s">
        <v>1578</v>
      </c>
      <c r="H123" s="133">
        <v>1</v>
      </c>
      <c r="I123" s="134"/>
      <c r="J123" s="135">
        <f t="shared" si="10"/>
        <v>0</v>
      </c>
      <c r="K123" s="131" t="s">
        <v>19</v>
      </c>
      <c r="L123" s="33"/>
      <c r="M123" s="136" t="s">
        <v>19</v>
      </c>
      <c r="N123" s="137" t="s">
        <v>42</v>
      </c>
      <c r="P123" s="138">
        <f t="shared" si="11"/>
        <v>0</v>
      </c>
      <c r="Q123" s="138">
        <v>0</v>
      </c>
      <c r="R123" s="138">
        <f t="shared" si="12"/>
        <v>0</v>
      </c>
      <c r="S123" s="138">
        <v>0</v>
      </c>
      <c r="T123" s="139">
        <f t="shared" si="13"/>
        <v>0</v>
      </c>
      <c r="AR123" s="140" t="s">
        <v>223</v>
      </c>
      <c r="AT123" s="140" t="s">
        <v>218</v>
      </c>
      <c r="AU123" s="140" t="s">
        <v>79</v>
      </c>
      <c r="AY123" s="18" t="s">
        <v>216</v>
      </c>
      <c r="BE123" s="141">
        <f t="shared" si="14"/>
        <v>0</v>
      </c>
      <c r="BF123" s="141">
        <f t="shared" si="15"/>
        <v>0</v>
      </c>
      <c r="BG123" s="141">
        <f t="shared" si="16"/>
        <v>0</v>
      </c>
      <c r="BH123" s="141">
        <f t="shared" si="17"/>
        <v>0</v>
      </c>
      <c r="BI123" s="141">
        <f t="shared" si="18"/>
        <v>0</v>
      </c>
      <c r="BJ123" s="18" t="s">
        <v>79</v>
      </c>
      <c r="BK123" s="141">
        <f t="shared" si="19"/>
        <v>0</v>
      </c>
      <c r="BL123" s="18" t="s">
        <v>223</v>
      </c>
      <c r="BM123" s="140" t="s">
        <v>671</v>
      </c>
    </row>
    <row r="124" spans="2:65" s="1" customFormat="1" ht="16.5" customHeight="1">
      <c r="B124" s="33"/>
      <c r="C124" s="129" t="s">
        <v>455</v>
      </c>
      <c r="D124" s="129" t="s">
        <v>218</v>
      </c>
      <c r="E124" s="130" t="s">
        <v>354</v>
      </c>
      <c r="F124" s="131" t="s">
        <v>2953</v>
      </c>
      <c r="G124" s="132" t="s">
        <v>1578</v>
      </c>
      <c r="H124" s="133">
        <v>1</v>
      </c>
      <c r="I124" s="134"/>
      <c r="J124" s="135">
        <f t="shared" si="10"/>
        <v>0</v>
      </c>
      <c r="K124" s="131" t="s">
        <v>19</v>
      </c>
      <c r="L124" s="33"/>
      <c r="M124" s="136" t="s">
        <v>19</v>
      </c>
      <c r="N124" s="137" t="s">
        <v>42</v>
      </c>
      <c r="P124" s="138">
        <f t="shared" si="11"/>
        <v>0</v>
      </c>
      <c r="Q124" s="138">
        <v>0</v>
      </c>
      <c r="R124" s="138">
        <f t="shared" si="12"/>
        <v>0</v>
      </c>
      <c r="S124" s="138">
        <v>0</v>
      </c>
      <c r="T124" s="139">
        <f t="shared" si="13"/>
        <v>0</v>
      </c>
      <c r="AR124" s="140" t="s">
        <v>223</v>
      </c>
      <c r="AT124" s="140" t="s">
        <v>218</v>
      </c>
      <c r="AU124" s="140" t="s">
        <v>79</v>
      </c>
      <c r="AY124" s="18" t="s">
        <v>216</v>
      </c>
      <c r="BE124" s="141">
        <f t="shared" si="14"/>
        <v>0</v>
      </c>
      <c r="BF124" s="141">
        <f t="shared" si="15"/>
        <v>0</v>
      </c>
      <c r="BG124" s="141">
        <f t="shared" si="16"/>
        <v>0</v>
      </c>
      <c r="BH124" s="141">
        <f t="shared" si="17"/>
        <v>0</v>
      </c>
      <c r="BI124" s="141">
        <f t="shared" si="18"/>
        <v>0</v>
      </c>
      <c r="BJ124" s="18" t="s">
        <v>79</v>
      </c>
      <c r="BK124" s="141">
        <f t="shared" si="19"/>
        <v>0</v>
      </c>
      <c r="BL124" s="18" t="s">
        <v>223</v>
      </c>
      <c r="BM124" s="140" t="s">
        <v>684</v>
      </c>
    </row>
    <row r="125" spans="2:65" s="1" customFormat="1" ht="16.5" customHeight="1">
      <c r="B125" s="33"/>
      <c r="C125" s="129" t="s">
        <v>460</v>
      </c>
      <c r="D125" s="129" t="s">
        <v>218</v>
      </c>
      <c r="E125" s="130" t="s">
        <v>360</v>
      </c>
      <c r="F125" s="131" t="s">
        <v>2954</v>
      </c>
      <c r="G125" s="132" t="s">
        <v>1578</v>
      </c>
      <c r="H125" s="133">
        <v>4</v>
      </c>
      <c r="I125" s="134"/>
      <c r="J125" s="135">
        <f t="shared" si="10"/>
        <v>0</v>
      </c>
      <c r="K125" s="131" t="s">
        <v>19</v>
      </c>
      <c r="L125" s="33"/>
      <c r="M125" s="136" t="s">
        <v>19</v>
      </c>
      <c r="N125" s="137" t="s">
        <v>42</v>
      </c>
      <c r="P125" s="138">
        <f t="shared" si="11"/>
        <v>0</v>
      </c>
      <c r="Q125" s="138">
        <v>0</v>
      </c>
      <c r="R125" s="138">
        <f t="shared" si="12"/>
        <v>0</v>
      </c>
      <c r="S125" s="138">
        <v>0</v>
      </c>
      <c r="T125" s="139">
        <f t="shared" si="13"/>
        <v>0</v>
      </c>
      <c r="AR125" s="140" t="s">
        <v>223</v>
      </c>
      <c r="AT125" s="140" t="s">
        <v>218</v>
      </c>
      <c r="AU125" s="140" t="s">
        <v>79</v>
      </c>
      <c r="AY125" s="18" t="s">
        <v>216</v>
      </c>
      <c r="BE125" s="141">
        <f t="shared" si="14"/>
        <v>0</v>
      </c>
      <c r="BF125" s="141">
        <f t="shared" si="15"/>
        <v>0</v>
      </c>
      <c r="BG125" s="141">
        <f t="shared" si="16"/>
        <v>0</v>
      </c>
      <c r="BH125" s="141">
        <f t="shared" si="17"/>
        <v>0</v>
      </c>
      <c r="BI125" s="141">
        <f t="shared" si="18"/>
        <v>0</v>
      </c>
      <c r="BJ125" s="18" t="s">
        <v>79</v>
      </c>
      <c r="BK125" s="141">
        <f t="shared" si="19"/>
        <v>0</v>
      </c>
      <c r="BL125" s="18" t="s">
        <v>223</v>
      </c>
      <c r="BM125" s="140" t="s">
        <v>694</v>
      </c>
    </row>
    <row r="126" spans="2:65" s="1" customFormat="1" ht="24.2" customHeight="1">
      <c r="B126" s="33"/>
      <c r="C126" s="129" t="s">
        <v>466</v>
      </c>
      <c r="D126" s="129" t="s">
        <v>218</v>
      </c>
      <c r="E126" s="130" t="s">
        <v>2955</v>
      </c>
      <c r="F126" s="131" t="s">
        <v>2956</v>
      </c>
      <c r="G126" s="132" t="s">
        <v>357</v>
      </c>
      <c r="H126" s="133">
        <v>207</v>
      </c>
      <c r="I126" s="134"/>
      <c r="J126" s="135">
        <f t="shared" si="10"/>
        <v>0</v>
      </c>
      <c r="K126" s="131" t="s">
        <v>19</v>
      </c>
      <c r="L126" s="33"/>
      <c r="M126" s="136" t="s">
        <v>19</v>
      </c>
      <c r="N126" s="137" t="s">
        <v>42</v>
      </c>
      <c r="P126" s="138">
        <f t="shared" si="11"/>
        <v>0</v>
      </c>
      <c r="Q126" s="138">
        <v>0</v>
      </c>
      <c r="R126" s="138">
        <f t="shared" si="12"/>
        <v>0</v>
      </c>
      <c r="S126" s="138">
        <v>0</v>
      </c>
      <c r="T126" s="139">
        <f t="shared" si="13"/>
        <v>0</v>
      </c>
      <c r="AR126" s="140" t="s">
        <v>223</v>
      </c>
      <c r="AT126" s="140" t="s">
        <v>218</v>
      </c>
      <c r="AU126" s="140" t="s">
        <v>79</v>
      </c>
      <c r="AY126" s="18" t="s">
        <v>216</v>
      </c>
      <c r="BE126" s="141">
        <f t="shared" si="14"/>
        <v>0</v>
      </c>
      <c r="BF126" s="141">
        <f t="shared" si="15"/>
        <v>0</v>
      </c>
      <c r="BG126" s="141">
        <f t="shared" si="16"/>
        <v>0</v>
      </c>
      <c r="BH126" s="141">
        <f t="shared" si="17"/>
        <v>0</v>
      </c>
      <c r="BI126" s="141">
        <f t="shared" si="18"/>
        <v>0</v>
      </c>
      <c r="BJ126" s="18" t="s">
        <v>79</v>
      </c>
      <c r="BK126" s="141">
        <f t="shared" si="19"/>
        <v>0</v>
      </c>
      <c r="BL126" s="18" t="s">
        <v>223</v>
      </c>
      <c r="BM126" s="140" t="s">
        <v>707</v>
      </c>
    </row>
    <row r="127" spans="2:65" s="1" customFormat="1" ht="24.2" customHeight="1">
      <c r="B127" s="33"/>
      <c r="C127" s="129" t="s">
        <v>471</v>
      </c>
      <c r="D127" s="129" t="s">
        <v>218</v>
      </c>
      <c r="E127" s="130" t="s">
        <v>2957</v>
      </c>
      <c r="F127" s="131" t="s">
        <v>2958</v>
      </c>
      <c r="G127" s="132" t="s">
        <v>357</v>
      </c>
      <c r="H127" s="133">
        <v>50</v>
      </c>
      <c r="I127" s="134"/>
      <c r="J127" s="135">
        <f t="shared" si="10"/>
        <v>0</v>
      </c>
      <c r="K127" s="131" t="s">
        <v>19</v>
      </c>
      <c r="L127" s="33"/>
      <c r="M127" s="136" t="s">
        <v>19</v>
      </c>
      <c r="N127" s="137" t="s">
        <v>42</v>
      </c>
      <c r="P127" s="138">
        <f t="shared" si="11"/>
        <v>0</v>
      </c>
      <c r="Q127" s="138">
        <v>0</v>
      </c>
      <c r="R127" s="138">
        <f t="shared" si="12"/>
        <v>0</v>
      </c>
      <c r="S127" s="138">
        <v>0</v>
      </c>
      <c r="T127" s="139">
        <f t="shared" si="13"/>
        <v>0</v>
      </c>
      <c r="AR127" s="140" t="s">
        <v>223</v>
      </c>
      <c r="AT127" s="140" t="s">
        <v>218</v>
      </c>
      <c r="AU127" s="140" t="s">
        <v>79</v>
      </c>
      <c r="AY127" s="18" t="s">
        <v>216</v>
      </c>
      <c r="BE127" s="141">
        <f t="shared" si="14"/>
        <v>0</v>
      </c>
      <c r="BF127" s="141">
        <f t="shared" si="15"/>
        <v>0</v>
      </c>
      <c r="BG127" s="141">
        <f t="shared" si="16"/>
        <v>0</v>
      </c>
      <c r="BH127" s="141">
        <f t="shared" si="17"/>
        <v>0</v>
      </c>
      <c r="BI127" s="141">
        <f t="shared" si="18"/>
        <v>0</v>
      </c>
      <c r="BJ127" s="18" t="s">
        <v>79</v>
      </c>
      <c r="BK127" s="141">
        <f t="shared" si="19"/>
        <v>0</v>
      </c>
      <c r="BL127" s="18" t="s">
        <v>223</v>
      </c>
      <c r="BM127" s="140" t="s">
        <v>720</v>
      </c>
    </row>
    <row r="128" spans="2:65" s="1" customFormat="1" ht="24.2" customHeight="1">
      <c r="B128" s="33"/>
      <c r="C128" s="129" t="s">
        <v>477</v>
      </c>
      <c r="D128" s="129" t="s">
        <v>218</v>
      </c>
      <c r="E128" s="130" t="s">
        <v>2959</v>
      </c>
      <c r="F128" s="131" t="s">
        <v>2960</v>
      </c>
      <c r="G128" s="132" t="s">
        <v>357</v>
      </c>
      <c r="H128" s="133">
        <v>120</v>
      </c>
      <c r="I128" s="134"/>
      <c r="J128" s="135">
        <f t="shared" si="10"/>
        <v>0</v>
      </c>
      <c r="K128" s="131" t="s">
        <v>19</v>
      </c>
      <c r="L128" s="33"/>
      <c r="M128" s="136" t="s">
        <v>19</v>
      </c>
      <c r="N128" s="137" t="s">
        <v>42</v>
      </c>
      <c r="P128" s="138">
        <f t="shared" si="11"/>
        <v>0</v>
      </c>
      <c r="Q128" s="138">
        <v>0</v>
      </c>
      <c r="R128" s="138">
        <f t="shared" si="12"/>
        <v>0</v>
      </c>
      <c r="S128" s="138">
        <v>0</v>
      </c>
      <c r="T128" s="139">
        <f t="shared" si="13"/>
        <v>0</v>
      </c>
      <c r="AR128" s="140" t="s">
        <v>223</v>
      </c>
      <c r="AT128" s="140" t="s">
        <v>218</v>
      </c>
      <c r="AU128" s="140" t="s">
        <v>79</v>
      </c>
      <c r="AY128" s="18" t="s">
        <v>216</v>
      </c>
      <c r="BE128" s="141">
        <f t="shared" si="14"/>
        <v>0</v>
      </c>
      <c r="BF128" s="141">
        <f t="shared" si="15"/>
        <v>0</v>
      </c>
      <c r="BG128" s="141">
        <f t="shared" si="16"/>
        <v>0</v>
      </c>
      <c r="BH128" s="141">
        <f t="shared" si="17"/>
        <v>0</v>
      </c>
      <c r="BI128" s="141">
        <f t="shared" si="18"/>
        <v>0</v>
      </c>
      <c r="BJ128" s="18" t="s">
        <v>79</v>
      </c>
      <c r="BK128" s="141">
        <f t="shared" si="19"/>
        <v>0</v>
      </c>
      <c r="BL128" s="18" t="s">
        <v>223</v>
      </c>
      <c r="BM128" s="140" t="s">
        <v>730</v>
      </c>
    </row>
    <row r="129" spans="2:65" s="1" customFormat="1" ht="24.2" customHeight="1">
      <c r="B129" s="33"/>
      <c r="C129" s="129" t="s">
        <v>482</v>
      </c>
      <c r="D129" s="129" t="s">
        <v>218</v>
      </c>
      <c r="E129" s="130" t="s">
        <v>2961</v>
      </c>
      <c r="F129" s="131" t="s">
        <v>2962</v>
      </c>
      <c r="G129" s="132" t="s">
        <v>357</v>
      </c>
      <c r="H129" s="133">
        <v>10</v>
      </c>
      <c r="I129" s="134"/>
      <c r="J129" s="135">
        <f t="shared" si="10"/>
        <v>0</v>
      </c>
      <c r="K129" s="131" t="s">
        <v>19</v>
      </c>
      <c r="L129" s="33"/>
      <c r="M129" s="136" t="s">
        <v>19</v>
      </c>
      <c r="N129" s="137" t="s">
        <v>42</v>
      </c>
      <c r="P129" s="138">
        <f t="shared" si="11"/>
        <v>0</v>
      </c>
      <c r="Q129" s="138">
        <v>0</v>
      </c>
      <c r="R129" s="138">
        <f t="shared" si="12"/>
        <v>0</v>
      </c>
      <c r="S129" s="138">
        <v>0</v>
      </c>
      <c r="T129" s="139">
        <f t="shared" si="13"/>
        <v>0</v>
      </c>
      <c r="AR129" s="140" t="s">
        <v>223</v>
      </c>
      <c r="AT129" s="140" t="s">
        <v>218</v>
      </c>
      <c r="AU129" s="140" t="s">
        <v>79</v>
      </c>
      <c r="AY129" s="18" t="s">
        <v>216</v>
      </c>
      <c r="BE129" s="141">
        <f t="shared" si="14"/>
        <v>0</v>
      </c>
      <c r="BF129" s="141">
        <f t="shared" si="15"/>
        <v>0</v>
      </c>
      <c r="BG129" s="141">
        <f t="shared" si="16"/>
        <v>0</v>
      </c>
      <c r="BH129" s="141">
        <f t="shared" si="17"/>
        <v>0</v>
      </c>
      <c r="BI129" s="141">
        <f t="shared" si="18"/>
        <v>0</v>
      </c>
      <c r="BJ129" s="18" t="s">
        <v>79</v>
      </c>
      <c r="BK129" s="141">
        <f t="shared" si="19"/>
        <v>0</v>
      </c>
      <c r="BL129" s="18" t="s">
        <v>223</v>
      </c>
      <c r="BM129" s="140" t="s">
        <v>740</v>
      </c>
    </row>
    <row r="130" spans="2:65" s="1" customFormat="1" ht="24.2" customHeight="1">
      <c r="B130" s="33"/>
      <c r="C130" s="129" t="s">
        <v>488</v>
      </c>
      <c r="D130" s="129" t="s">
        <v>218</v>
      </c>
      <c r="E130" s="130" t="s">
        <v>2963</v>
      </c>
      <c r="F130" s="131" t="s">
        <v>2964</v>
      </c>
      <c r="G130" s="132" t="s">
        <v>357</v>
      </c>
      <c r="H130" s="133">
        <v>4</v>
      </c>
      <c r="I130" s="134"/>
      <c r="J130" s="135">
        <f t="shared" si="10"/>
        <v>0</v>
      </c>
      <c r="K130" s="131" t="s">
        <v>19</v>
      </c>
      <c r="L130" s="33"/>
      <c r="M130" s="136" t="s">
        <v>19</v>
      </c>
      <c r="N130" s="137" t="s">
        <v>42</v>
      </c>
      <c r="P130" s="138">
        <f t="shared" si="11"/>
        <v>0</v>
      </c>
      <c r="Q130" s="138">
        <v>0</v>
      </c>
      <c r="R130" s="138">
        <f t="shared" si="12"/>
        <v>0</v>
      </c>
      <c r="S130" s="138">
        <v>0</v>
      </c>
      <c r="T130" s="139">
        <f t="shared" si="13"/>
        <v>0</v>
      </c>
      <c r="AR130" s="140" t="s">
        <v>223</v>
      </c>
      <c r="AT130" s="140" t="s">
        <v>218</v>
      </c>
      <c r="AU130" s="140" t="s">
        <v>79</v>
      </c>
      <c r="AY130" s="18" t="s">
        <v>216</v>
      </c>
      <c r="BE130" s="141">
        <f t="shared" si="14"/>
        <v>0</v>
      </c>
      <c r="BF130" s="141">
        <f t="shared" si="15"/>
        <v>0</v>
      </c>
      <c r="BG130" s="141">
        <f t="shared" si="16"/>
        <v>0</v>
      </c>
      <c r="BH130" s="141">
        <f t="shared" si="17"/>
        <v>0</v>
      </c>
      <c r="BI130" s="141">
        <f t="shared" si="18"/>
        <v>0</v>
      </c>
      <c r="BJ130" s="18" t="s">
        <v>79</v>
      </c>
      <c r="BK130" s="141">
        <f t="shared" si="19"/>
        <v>0</v>
      </c>
      <c r="BL130" s="18" t="s">
        <v>223</v>
      </c>
      <c r="BM130" s="140" t="s">
        <v>750</v>
      </c>
    </row>
    <row r="131" spans="2:65" s="1" customFormat="1" ht="24.2" customHeight="1">
      <c r="B131" s="33"/>
      <c r="C131" s="129" t="s">
        <v>493</v>
      </c>
      <c r="D131" s="129" t="s">
        <v>218</v>
      </c>
      <c r="E131" s="130" t="s">
        <v>2965</v>
      </c>
      <c r="F131" s="131" t="s">
        <v>2966</v>
      </c>
      <c r="G131" s="132" t="s">
        <v>357</v>
      </c>
      <c r="H131" s="133">
        <v>10</v>
      </c>
      <c r="I131" s="134"/>
      <c r="J131" s="135">
        <f t="shared" si="10"/>
        <v>0</v>
      </c>
      <c r="K131" s="131" t="s">
        <v>19</v>
      </c>
      <c r="L131" s="33"/>
      <c r="M131" s="136" t="s">
        <v>19</v>
      </c>
      <c r="N131" s="137" t="s">
        <v>42</v>
      </c>
      <c r="P131" s="138">
        <f t="shared" si="11"/>
        <v>0</v>
      </c>
      <c r="Q131" s="138">
        <v>0</v>
      </c>
      <c r="R131" s="138">
        <f t="shared" si="12"/>
        <v>0</v>
      </c>
      <c r="S131" s="138">
        <v>0</v>
      </c>
      <c r="T131" s="139">
        <f t="shared" si="13"/>
        <v>0</v>
      </c>
      <c r="AR131" s="140" t="s">
        <v>223</v>
      </c>
      <c r="AT131" s="140" t="s">
        <v>218</v>
      </c>
      <c r="AU131" s="140" t="s">
        <v>79</v>
      </c>
      <c r="AY131" s="18" t="s">
        <v>216</v>
      </c>
      <c r="BE131" s="141">
        <f t="shared" si="14"/>
        <v>0</v>
      </c>
      <c r="BF131" s="141">
        <f t="shared" si="15"/>
        <v>0</v>
      </c>
      <c r="BG131" s="141">
        <f t="shared" si="16"/>
        <v>0</v>
      </c>
      <c r="BH131" s="141">
        <f t="shared" si="17"/>
        <v>0</v>
      </c>
      <c r="BI131" s="141">
        <f t="shared" si="18"/>
        <v>0</v>
      </c>
      <c r="BJ131" s="18" t="s">
        <v>79</v>
      </c>
      <c r="BK131" s="141">
        <f t="shared" si="19"/>
        <v>0</v>
      </c>
      <c r="BL131" s="18" t="s">
        <v>223</v>
      </c>
      <c r="BM131" s="140" t="s">
        <v>761</v>
      </c>
    </row>
    <row r="132" spans="2:65" s="1" customFormat="1" ht="16.5" customHeight="1">
      <c r="B132" s="33"/>
      <c r="C132" s="129" t="s">
        <v>498</v>
      </c>
      <c r="D132" s="129" t="s">
        <v>218</v>
      </c>
      <c r="E132" s="130" t="s">
        <v>365</v>
      </c>
      <c r="F132" s="131" t="s">
        <v>2967</v>
      </c>
      <c r="G132" s="132" t="s">
        <v>368</v>
      </c>
      <c r="H132" s="133">
        <v>3862</v>
      </c>
      <c r="I132" s="134"/>
      <c r="J132" s="135">
        <f t="shared" si="10"/>
        <v>0</v>
      </c>
      <c r="K132" s="131" t="s">
        <v>19</v>
      </c>
      <c r="L132" s="33"/>
      <c r="M132" s="136" t="s">
        <v>19</v>
      </c>
      <c r="N132" s="137" t="s">
        <v>42</v>
      </c>
      <c r="P132" s="138">
        <f t="shared" si="11"/>
        <v>0</v>
      </c>
      <c r="Q132" s="138">
        <v>0</v>
      </c>
      <c r="R132" s="138">
        <f t="shared" si="12"/>
        <v>0</v>
      </c>
      <c r="S132" s="138">
        <v>0</v>
      </c>
      <c r="T132" s="139">
        <f t="shared" si="13"/>
        <v>0</v>
      </c>
      <c r="AR132" s="140" t="s">
        <v>223</v>
      </c>
      <c r="AT132" s="140" t="s">
        <v>218</v>
      </c>
      <c r="AU132" s="140" t="s">
        <v>79</v>
      </c>
      <c r="AY132" s="18" t="s">
        <v>216</v>
      </c>
      <c r="BE132" s="141">
        <f t="shared" si="14"/>
        <v>0</v>
      </c>
      <c r="BF132" s="141">
        <f t="shared" si="15"/>
        <v>0</v>
      </c>
      <c r="BG132" s="141">
        <f t="shared" si="16"/>
        <v>0</v>
      </c>
      <c r="BH132" s="141">
        <f t="shared" si="17"/>
        <v>0</v>
      </c>
      <c r="BI132" s="141">
        <f t="shared" si="18"/>
        <v>0</v>
      </c>
      <c r="BJ132" s="18" t="s">
        <v>79</v>
      </c>
      <c r="BK132" s="141">
        <f t="shared" si="19"/>
        <v>0</v>
      </c>
      <c r="BL132" s="18" t="s">
        <v>223</v>
      </c>
      <c r="BM132" s="140" t="s">
        <v>774</v>
      </c>
    </row>
    <row r="133" spans="2:65" s="1" customFormat="1" ht="24.2" customHeight="1">
      <c r="B133" s="33"/>
      <c r="C133" s="129" t="s">
        <v>504</v>
      </c>
      <c r="D133" s="129" t="s">
        <v>218</v>
      </c>
      <c r="E133" s="130" t="s">
        <v>371</v>
      </c>
      <c r="F133" s="131" t="s">
        <v>2968</v>
      </c>
      <c r="G133" s="132" t="s">
        <v>1578</v>
      </c>
      <c r="H133" s="133">
        <v>1</v>
      </c>
      <c r="I133" s="134"/>
      <c r="J133" s="135">
        <f t="shared" si="10"/>
        <v>0</v>
      </c>
      <c r="K133" s="131" t="s">
        <v>19</v>
      </c>
      <c r="L133" s="33"/>
      <c r="M133" s="136" t="s">
        <v>19</v>
      </c>
      <c r="N133" s="137" t="s">
        <v>42</v>
      </c>
      <c r="P133" s="138">
        <f t="shared" si="11"/>
        <v>0</v>
      </c>
      <c r="Q133" s="138">
        <v>0</v>
      </c>
      <c r="R133" s="138">
        <f t="shared" si="12"/>
        <v>0</v>
      </c>
      <c r="S133" s="138">
        <v>0</v>
      </c>
      <c r="T133" s="139">
        <f t="shared" si="13"/>
        <v>0</v>
      </c>
      <c r="AR133" s="140" t="s">
        <v>223</v>
      </c>
      <c r="AT133" s="140" t="s">
        <v>218</v>
      </c>
      <c r="AU133" s="140" t="s">
        <v>79</v>
      </c>
      <c r="AY133" s="18" t="s">
        <v>216</v>
      </c>
      <c r="BE133" s="141">
        <f t="shared" si="14"/>
        <v>0</v>
      </c>
      <c r="BF133" s="141">
        <f t="shared" si="15"/>
        <v>0</v>
      </c>
      <c r="BG133" s="141">
        <f t="shared" si="16"/>
        <v>0</v>
      </c>
      <c r="BH133" s="141">
        <f t="shared" si="17"/>
        <v>0</v>
      </c>
      <c r="BI133" s="141">
        <f t="shared" si="18"/>
        <v>0</v>
      </c>
      <c r="BJ133" s="18" t="s">
        <v>79</v>
      </c>
      <c r="BK133" s="141">
        <f t="shared" si="19"/>
        <v>0</v>
      </c>
      <c r="BL133" s="18" t="s">
        <v>223</v>
      </c>
      <c r="BM133" s="140" t="s">
        <v>785</v>
      </c>
    </row>
    <row r="134" spans="2:65" s="1" customFormat="1" ht="16.5" customHeight="1">
      <c r="B134" s="33"/>
      <c r="C134" s="129" t="s">
        <v>510</v>
      </c>
      <c r="D134" s="129" t="s">
        <v>218</v>
      </c>
      <c r="E134" s="130" t="s">
        <v>377</v>
      </c>
      <c r="F134" s="131" t="s">
        <v>2969</v>
      </c>
      <c r="G134" s="132" t="s">
        <v>1578</v>
      </c>
      <c r="H134" s="133">
        <v>14</v>
      </c>
      <c r="I134" s="134"/>
      <c r="J134" s="135">
        <f t="shared" si="10"/>
        <v>0</v>
      </c>
      <c r="K134" s="131" t="s">
        <v>19</v>
      </c>
      <c r="L134" s="33"/>
      <c r="M134" s="136" t="s">
        <v>19</v>
      </c>
      <c r="N134" s="137" t="s">
        <v>42</v>
      </c>
      <c r="P134" s="138">
        <f t="shared" si="11"/>
        <v>0</v>
      </c>
      <c r="Q134" s="138">
        <v>0</v>
      </c>
      <c r="R134" s="138">
        <f t="shared" si="12"/>
        <v>0</v>
      </c>
      <c r="S134" s="138">
        <v>0</v>
      </c>
      <c r="T134" s="139">
        <f t="shared" si="13"/>
        <v>0</v>
      </c>
      <c r="AR134" s="140" t="s">
        <v>223</v>
      </c>
      <c r="AT134" s="140" t="s">
        <v>218</v>
      </c>
      <c r="AU134" s="140" t="s">
        <v>79</v>
      </c>
      <c r="AY134" s="18" t="s">
        <v>216</v>
      </c>
      <c r="BE134" s="141">
        <f t="shared" si="14"/>
        <v>0</v>
      </c>
      <c r="BF134" s="141">
        <f t="shared" si="15"/>
        <v>0</v>
      </c>
      <c r="BG134" s="141">
        <f t="shared" si="16"/>
        <v>0</v>
      </c>
      <c r="BH134" s="141">
        <f t="shared" si="17"/>
        <v>0</v>
      </c>
      <c r="BI134" s="141">
        <f t="shared" si="18"/>
        <v>0</v>
      </c>
      <c r="BJ134" s="18" t="s">
        <v>79</v>
      </c>
      <c r="BK134" s="141">
        <f t="shared" si="19"/>
        <v>0</v>
      </c>
      <c r="BL134" s="18" t="s">
        <v>223</v>
      </c>
      <c r="BM134" s="140" t="s">
        <v>795</v>
      </c>
    </row>
    <row r="135" spans="2:65" s="1" customFormat="1" ht="16.5" customHeight="1">
      <c r="B135" s="33"/>
      <c r="C135" s="129" t="s">
        <v>516</v>
      </c>
      <c r="D135" s="129" t="s">
        <v>218</v>
      </c>
      <c r="E135" s="130" t="s">
        <v>384</v>
      </c>
      <c r="F135" s="131" t="s">
        <v>2970</v>
      </c>
      <c r="G135" s="132" t="s">
        <v>1578</v>
      </c>
      <c r="H135" s="133">
        <v>2</v>
      </c>
      <c r="I135" s="134"/>
      <c r="J135" s="135">
        <f t="shared" si="10"/>
        <v>0</v>
      </c>
      <c r="K135" s="131" t="s">
        <v>19</v>
      </c>
      <c r="L135" s="33"/>
      <c r="M135" s="136" t="s">
        <v>19</v>
      </c>
      <c r="N135" s="137" t="s">
        <v>42</v>
      </c>
      <c r="P135" s="138">
        <f t="shared" si="11"/>
        <v>0</v>
      </c>
      <c r="Q135" s="138">
        <v>0</v>
      </c>
      <c r="R135" s="138">
        <f t="shared" si="12"/>
        <v>0</v>
      </c>
      <c r="S135" s="138">
        <v>0</v>
      </c>
      <c r="T135" s="139">
        <f t="shared" si="13"/>
        <v>0</v>
      </c>
      <c r="AR135" s="140" t="s">
        <v>223</v>
      </c>
      <c r="AT135" s="140" t="s">
        <v>218</v>
      </c>
      <c r="AU135" s="140" t="s">
        <v>79</v>
      </c>
      <c r="AY135" s="18" t="s">
        <v>216</v>
      </c>
      <c r="BE135" s="141">
        <f t="shared" si="14"/>
        <v>0</v>
      </c>
      <c r="BF135" s="141">
        <f t="shared" si="15"/>
        <v>0</v>
      </c>
      <c r="BG135" s="141">
        <f t="shared" si="16"/>
        <v>0</v>
      </c>
      <c r="BH135" s="141">
        <f t="shared" si="17"/>
        <v>0</v>
      </c>
      <c r="BI135" s="141">
        <f t="shared" si="18"/>
        <v>0</v>
      </c>
      <c r="BJ135" s="18" t="s">
        <v>79</v>
      </c>
      <c r="BK135" s="141">
        <f t="shared" si="19"/>
        <v>0</v>
      </c>
      <c r="BL135" s="18" t="s">
        <v>223</v>
      </c>
      <c r="BM135" s="140" t="s">
        <v>805</v>
      </c>
    </row>
    <row r="136" spans="2:65" s="1" customFormat="1" ht="16.5" customHeight="1">
      <c r="B136" s="33"/>
      <c r="C136" s="129" t="s">
        <v>522</v>
      </c>
      <c r="D136" s="129" t="s">
        <v>218</v>
      </c>
      <c r="E136" s="130" t="s">
        <v>391</v>
      </c>
      <c r="F136" s="131" t="s">
        <v>2971</v>
      </c>
      <c r="G136" s="132" t="s">
        <v>1578</v>
      </c>
      <c r="H136" s="133">
        <v>1</v>
      </c>
      <c r="I136" s="134"/>
      <c r="J136" s="135">
        <f t="shared" si="10"/>
        <v>0</v>
      </c>
      <c r="K136" s="131" t="s">
        <v>19</v>
      </c>
      <c r="L136" s="33"/>
      <c r="M136" s="136" t="s">
        <v>19</v>
      </c>
      <c r="N136" s="137" t="s">
        <v>42</v>
      </c>
      <c r="P136" s="138">
        <f t="shared" si="11"/>
        <v>0</v>
      </c>
      <c r="Q136" s="138">
        <v>0</v>
      </c>
      <c r="R136" s="138">
        <f t="shared" si="12"/>
        <v>0</v>
      </c>
      <c r="S136" s="138">
        <v>0</v>
      </c>
      <c r="T136" s="139">
        <f t="shared" si="13"/>
        <v>0</v>
      </c>
      <c r="AR136" s="140" t="s">
        <v>223</v>
      </c>
      <c r="AT136" s="140" t="s">
        <v>218</v>
      </c>
      <c r="AU136" s="140" t="s">
        <v>79</v>
      </c>
      <c r="AY136" s="18" t="s">
        <v>216</v>
      </c>
      <c r="BE136" s="141">
        <f t="shared" si="14"/>
        <v>0</v>
      </c>
      <c r="BF136" s="141">
        <f t="shared" si="15"/>
        <v>0</v>
      </c>
      <c r="BG136" s="141">
        <f t="shared" si="16"/>
        <v>0</v>
      </c>
      <c r="BH136" s="141">
        <f t="shared" si="17"/>
        <v>0</v>
      </c>
      <c r="BI136" s="141">
        <f t="shared" si="18"/>
        <v>0</v>
      </c>
      <c r="BJ136" s="18" t="s">
        <v>79</v>
      </c>
      <c r="BK136" s="141">
        <f t="shared" si="19"/>
        <v>0</v>
      </c>
      <c r="BL136" s="18" t="s">
        <v>223</v>
      </c>
      <c r="BM136" s="140" t="s">
        <v>817</v>
      </c>
    </row>
    <row r="137" spans="2:65" s="1" customFormat="1" ht="16.5" customHeight="1">
      <c r="B137" s="33"/>
      <c r="C137" s="129" t="s">
        <v>528</v>
      </c>
      <c r="D137" s="129" t="s">
        <v>218</v>
      </c>
      <c r="E137" s="130" t="s">
        <v>396</v>
      </c>
      <c r="F137" s="131" t="s">
        <v>2972</v>
      </c>
      <c r="G137" s="132" t="s">
        <v>1578</v>
      </c>
      <c r="H137" s="133">
        <v>1</v>
      </c>
      <c r="I137" s="134"/>
      <c r="J137" s="135">
        <f t="shared" si="10"/>
        <v>0</v>
      </c>
      <c r="K137" s="131" t="s">
        <v>19</v>
      </c>
      <c r="L137" s="33"/>
      <c r="M137" s="136" t="s">
        <v>19</v>
      </c>
      <c r="N137" s="137" t="s">
        <v>42</v>
      </c>
      <c r="P137" s="138">
        <f t="shared" si="11"/>
        <v>0</v>
      </c>
      <c r="Q137" s="138">
        <v>0</v>
      </c>
      <c r="R137" s="138">
        <f t="shared" si="12"/>
        <v>0</v>
      </c>
      <c r="S137" s="138">
        <v>0</v>
      </c>
      <c r="T137" s="139">
        <f t="shared" si="13"/>
        <v>0</v>
      </c>
      <c r="AR137" s="140" t="s">
        <v>223</v>
      </c>
      <c r="AT137" s="140" t="s">
        <v>218</v>
      </c>
      <c r="AU137" s="140" t="s">
        <v>79</v>
      </c>
      <c r="AY137" s="18" t="s">
        <v>216</v>
      </c>
      <c r="BE137" s="141">
        <f t="shared" si="14"/>
        <v>0</v>
      </c>
      <c r="BF137" s="141">
        <f t="shared" si="15"/>
        <v>0</v>
      </c>
      <c r="BG137" s="141">
        <f t="shared" si="16"/>
        <v>0</v>
      </c>
      <c r="BH137" s="141">
        <f t="shared" si="17"/>
        <v>0</v>
      </c>
      <c r="BI137" s="141">
        <f t="shared" si="18"/>
        <v>0</v>
      </c>
      <c r="BJ137" s="18" t="s">
        <v>79</v>
      </c>
      <c r="BK137" s="141">
        <f t="shared" si="19"/>
        <v>0</v>
      </c>
      <c r="BL137" s="18" t="s">
        <v>223</v>
      </c>
      <c r="BM137" s="140" t="s">
        <v>828</v>
      </c>
    </row>
    <row r="138" spans="2:65" s="1" customFormat="1" ht="16.5" customHeight="1">
      <c r="B138" s="33"/>
      <c r="C138" s="129" t="s">
        <v>534</v>
      </c>
      <c r="D138" s="129" t="s">
        <v>218</v>
      </c>
      <c r="E138" s="130" t="s">
        <v>402</v>
      </c>
      <c r="F138" s="131" t="s">
        <v>2973</v>
      </c>
      <c r="G138" s="132" t="s">
        <v>1578</v>
      </c>
      <c r="H138" s="133">
        <v>16</v>
      </c>
      <c r="I138" s="134"/>
      <c r="J138" s="135">
        <f t="shared" si="10"/>
        <v>0</v>
      </c>
      <c r="K138" s="131" t="s">
        <v>19</v>
      </c>
      <c r="L138" s="33"/>
      <c r="M138" s="136" t="s">
        <v>19</v>
      </c>
      <c r="N138" s="137" t="s">
        <v>42</v>
      </c>
      <c r="P138" s="138">
        <f t="shared" si="11"/>
        <v>0</v>
      </c>
      <c r="Q138" s="138">
        <v>0</v>
      </c>
      <c r="R138" s="138">
        <f t="shared" si="12"/>
        <v>0</v>
      </c>
      <c r="S138" s="138">
        <v>0</v>
      </c>
      <c r="T138" s="139">
        <f t="shared" si="13"/>
        <v>0</v>
      </c>
      <c r="AR138" s="140" t="s">
        <v>223</v>
      </c>
      <c r="AT138" s="140" t="s">
        <v>218</v>
      </c>
      <c r="AU138" s="140" t="s">
        <v>79</v>
      </c>
      <c r="AY138" s="18" t="s">
        <v>216</v>
      </c>
      <c r="BE138" s="141">
        <f t="shared" si="14"/>
        <v>0</v>
      </c>
      <c r="BF138" s="141">
        <f t="shared" si="15"/>
        <v>0</v>
      </c>
      <c r="BG138" s="141">
        <f t="shared" si="16"/>
        <v>0</v>
      </c>
      <c r="BH138" s="141">
        <f t="shared" si="17"/>
        <v>0</v>
      </c>
      <c r="BI138" s="141">
        <f t="shared" si="18"/>
        <v>0</v>
      </c>
      <c r="BJ138" s="18" t="s">
        <v>79</v>
      </c>
      <c r="BK138" s="141">
        <f t="shared" si="19"/>
        <v>0</v>
      </c>
      <c r="BL138" s="18" t="s">
        <v>223</v>
      </c>
      <c r="BM138" s="140" t="s">
        <v>838</v>
      </c>
    </row>
    <row r="139" spans="2:65" s="1" customFormat="1" ht="16.5" customHeight="1">
      <c r="B139" s="33"/>
      <c r="C139" s="129" t="s">
        <v>540</v>
      </c>
      <c r="D139" s="129" t="s">
        <v>218</v>
      </c>
      <c r="E139" s="130" t="s">
        <v>409</v>
      </c>
      <c r="F139" s="131" t="s">
        <v>2974</v>
      </c>
      <c r="G139" s="132" t="s">
        <v>1578</v>
      </c>
      <c r="H139" s="133">
        <v>31</v>
      </c>
      <c r="I139" s="134"/>
      <c r="J139" s="135">
        <f t="shared" si="10"/>
        <v>0</v>
      </c>
      <c r="K139" s="131" t="s">
        <v>19</v>
      </c>
      <c r="L139" s="33"/>
      <c r="M139" s="136" t="s">
        <v>19</v>
      </c>
      <c r="N139" s="137" t="s">
        <v>42</v>
      </c>
      <c r="P139" s="138">
        <f t="shared" si="11"/>
        <v>0</v>
      </c>
      <c r="Q139" s="138">
        <v>0</v>
      </c>
      <c r="R139" s="138">
        <f t="shared" si="12"/>
        <v>0</v>
      </c>
      <c r="S139" s="138">
        <v>0</v>
      </c>
      <c r="T139" s="139">
        <f t="shared" si="13"/>
        <v>0</v>
      </c>
      <c r="AR139" s="140" t="s">
        <v>223</v>
      </c>
      <c r="AT139" s="140" t="s">
        <v>218</v>
      </c>
      <c r="AU139" s="140" t="s">
        <v>79</v>
      </c>
      <c r="AY139" s="18" t="s">
        <v>216</v>
      </c>
      <c r="BE139" s="141">
        <f t="shared" si="14"/>
        <v>0</v>
      </c>
      <c r="BF139" s="141">
        <f t="shared" si="15"/>
        <v>0</v>
      </c>
      <c r="BG139" s="141">
        <f t="shared" si="16"/>
        <v>0</v>
      </c>
      <c r="BH139" s="141">
        <f t="shared" si="17"/>
        <v>0</v>
      </c>
      <c r="BI139" s="141">
        <f t="shared" si="18"/>
        <v>0</v>
      </c>
      <c r="BJ139" s="18" t="s">
        <v>79</v>
      </c>
      <c r="BK139" s="141">
        <f t="shared" si="19"/>
        <v>0</v>
      </c>
      <c r="BL139" s="18" t="s">
        <v>223</v>
      </c>
      <c r="BM139" s="140" t="s">
        <v>849</v>
      </c>
    </row>
    <row r="140" spans="2:65" s="1" customFormat="1" ht="16.5" customHeight="1">
      <c r="B140" s="33"/>
      <c r="C140" s="129" t="s">
        <v>546</v>
      </c>
      <c r="D140" s="129" t="s">
        <v>218</v>
      </c>
      <c r="E140" s="130" t="s">
        <v>414</v>
      </c>
      <c r="F140" s="131" t="s">
        <v>2975</v>
      </c>
      <c r="G140" s="132" t="s">
        <v>1578</v>
      </c>
      <c r="H140" s="133">
        <v>54</v>
      </c>
      <c r="I140" s="134"/>
      <c r="J140" s="135">
        <f t="shared" si="10"/>
        <v>0</v>
      </c>
      <c r="K140" s="131" t="s">
        <v>19</v>
      </c>
      <c r="L140" s="33"/>
      <c r="M140" s="136" t="s">
        <v>19</v>
      </c>
      <c r="N140" s="137" t="s">
        <v>42</v>
      </c>
      <c r="P140" s="138">
        <f t="shared" si="11"/>
        <v>0</v>
      </c>
      <c r="Q140" s="138">
        <v>0</v>
      </c>
      <c r="R140" s="138">
        <f t="shared" si="12"/>
        <v>0</v>
      </c>
      <c r="S140" s="138">
        <v>0</v>
      </c>
      <c r="T140" s="139">
        <f t="shared" si="13"/>
        <v>0</v>
      </c>
      <c r="AR140" s="140" t="s">
        <v>223</v>
      </c>
      <c r="AT140" s="140" t="s">
        <v>218</v>
      </c>
      <c r="AU140" s="140" t="s">
        <v>79</v>
      </c>
      <c r="AY140" s="18" t="s">
        <v>216</v>
      </c>
      <c r="BE140" s="141">
        <f t="shared" si="14"/>
        <v>0</v>
      </c>
      <c r="BF140" s="141">
        <f t="shared" si="15"/>
        <v>0</v>
      </c>
      <c r="BG140" s="141">
        <f t="shared" si="16"/>
        <v>0</v>
      </c>
      <c r="BH140" s="141">
        <f t="shared" si="17"/>
        <v>0</v>
      </c>
      <c r="BI140" s="141">
        <f t="shared" si="18"/>
        <v>0</v>
      </c>
      <c r="BJ140" s="18" t="s">
        <v>79</v>
      </c>
      <c r="BK140" s="141">
        <f t="shared" si="19"/>
        <v>0</v>
      </c>
      <c r="BL140" s="18" t="s">
        <v>223</v>
      </c>
      <c r="BM140" s="140" t="s">
        <v>861</v>
      </c>
    </row>
    <row r="141" spans="2:65" s="1" customFormat="1" ht="16.5" customHeight="1">
      <c r="B141" s="33"/>
      <c r="C141" s="129" t="s">
        <v>552</v>
      </c>
      <c r="D141" s="129" t="s">
        <v>218</v>
      </c>
      <c r="E141" s="130" t="s">
        <v>422</v>
      </c>
      <c r="F141" s="131" t="s">
        <v>2976</v>
      </c>
      <c r="G141" s="132" t="s">
        <v>368</v>
      </c>
      <c r="H141" s="133">
        <v>1463</v>
      </c>
      <c r="I141" s="134"/>
      <c r="J141" s="135">
        <f t="shared" si="10"/>
        <v>0</v>
      </c>
      <c r="K141" s="131" t="s">
        <v>19</v>
      </c>
      <c r="L141" s="33"/>
      <c r="M141" s="136" t="s">
        <v>19</v>
      </c>
      <c r="N141" s="137" t="s">
        <v>42</v>
      </c>
      <c r="P141" s="138">
        <f t="shared" si="11"/>
        <v>0</v>
      </c>
      <c r="Q141" s="138">
        <v>0</v>
      </c>
      <c r="R141" s="138">
        <f t="shared" si="12"/>
        <v>0</v>
      </c>
      <c r="S141" s="138">
        <v>0</v>
      </c>
      <c r="T141" s="139">
        <f t="shared" si="13"/>
        <v>0</v>
      </c>
      <c r="AR141" s="140" t="s">
        <v>223</v>
      </c>
      <c r="AT141" s="140" t="s">
        <v>218</v>
      </c>
      <c r="AU141" s="140" t="s">
        <v>79</v>
      </c>
      <c r="AY141" s="18" t="s">
        <v>216</v>
      </c>
      <c r="BE141" s="141">
        <f t="shared" si="14"/>
        <v>0</v>
      </c>
      <c r="BF141" s="141">
        <f t="shared" si="15"/>
        <v>0</v>
      </c>
      <c r="BG141" s="141">
        <f t="shared" si="16"/>
        <v>0</v>
      </c>
      <c r="BH141" s="141">
        <f t="shared" si="17"/>
        <v>0</v>
      </c>
      <c r="BI141" s="141">
        <f t="shared" si="18"/>
        <v>0</v>
      </c>
      <c r="BJ141" s="18" t="s">
        <v>79</v>
      </c>
      <c r="BK141" s="141">
        <f t="shared" si="19"/>
        <v>0</v>
      </c>
      <c r="BL141" s="18" t="s">
        <v>223</v>
      </c>
      <c r="BM141" s="140" t="s">
        <v>873</v>
      </c>
    </row>
    <row r="142" spans="2:65" s="1" customFormat="1" ht="16.5" customHeight="1">
      <c r="B142" s="33"/>
      <c r="C142" s="129" t="s">
        <v>558</v>
      </c>
      <c r="D142" s="129" t="s">
        <v>218</v>
      </c>
      <c r="E142" s="130" t="s">
        <v>431</v>
      </c>
      <c r="F142" s="131" t="s">
        <v>2977</v>
      </c>
      <c r="G142" s="132" t="s">
        <v>368</v>
      </c>
      <c r="H142" s="133">
        <v>840</v>
      </c>
      <c r="I142" s="134"/>
      <c r="J142" s="135">
        <f t="shared" si="10"/>
        <v>0</v>
      </c>
      <c r="K142" s="131" t="s">
        <v>19</v>
      </c>
      <c r="L142" s="33"/>
      <c r="M142" s="136" t="s">
        <v>19</v>
      </c>
      <c r="N142" s="137" t="s">
        <v>42</v>
      </c>
      <c r="P142" s="138">
        <f t="shared" si="11"/>
        <v>0</v>
      </c>
      <c r="Q142" s="138">
        <v>0</v>
      </c>
      <c r="R142" s="138">
        <f t="shared" si="12"/>
        <v>0</v>
      </c>
      <c r="S142" s="138">
        <v>0</v>
      </c>
      <c r="T142" s="139">
        <f t="shared" si="13"/>
        <v>0</v>
      </c>
      <c r="AR142" s="140" t="s">
        <v>223</v>
      </c>
      <c r="AT142" s="140" t="s">
        <v>218</v>
      </c>
      <c r="AU142" s="140" t="s">
        <v>79</v>
      </c>
      <c r="AY142" s="18" t="s">
        <v>216</v>
      </c>
      <c r="BE142" s="141">
        <f t="shared" si="14"/>
        <v>0</v>
      </c>
      <c r="BF142" s="141">
        <f t="shared" si="15"/>
        <v>0</v>
      </c>
      <c r="BG142" s="141">
        <f t="shared" si="16"/>
        <v>0</v>
      </c>
      <c r="BH142" s="141">
        <f t="shared" si="17"/>
        <v>0</v>
      </c>
      <c r="BI142" s="141">
        <f t="shared" si="18"/>
        <v>0</v>
      </c>
      <c r="BJ142" s="18" t="s">
        <v>79</v>
      </c>
      <c r="BK142" s="141">
        <f t="shared" si="19"/>
        <v>0</v>
      </c>
      <c r="BL142" s="18" t="s">
        <v>223</v>
      </c>
      <c r="BM142" s="140" t="s">
        <v>883</v>
      </c>
    </row>
    <row r="143" spans="2:65" s="1" customFormat="1" ht="16.5" customHeight="1">
      <c r="B143" s="33"/>
      <c r="C143" s="129" t="s">
        <v>565</v>
      </c>
      <c r="D143" s="129" t="s">
        <v>218</v>
      </c>
      <c r="E143" s="130" t="s">
        <v>437</v>
      </c>
      <c r="F143" s="131" t="s">
        <v>2978</v>
      </c>
      <c r="G143" s="132" t="s">
        <v>1578</v>
      </c>
      <c r="H143" s="133">
        <v>1</v>
      </c>
      <c r="I143" s="134"/>
      <c r="J143" s="135">
        <f t="shared" si="10"/>
        <v>0</v>
      </c>
      <c r="K143" s="131" t="s">
        <v>19</v>
      </c>
      <c r="L143" s="33"/>
      <c r="M143" s="136" t="s">
        <v>19</v>
      </c>
      <c r="N143" s="137" t="s">
        <v>42</v>
      </c>
      <c r="P143" s="138">
        <f t="shared" si="11"/>
        <v>0</v>
      </c>
      <c r="Q143" s="138">
        <v>0</v>
      </c>
      <c r="R143" s="138">
        <f t="shared" si="12"/>
        <v>0</v>
      </c>
      <c r="S143" s="138">
        <v>0</v>
      </c>
      <c r="T143" s="139">
        <f t="shared" si="13"/>
        <v>0</v>
      </c>
      <c r="AR143" s="140" t="s">
        <v>223</v>
      </c>
      <c r="AT143" s="140" t="s">
        <v>218</v>
      </c>
      <c r="AU143" s="140" t="s">
        <v>79</v>
      </c>
      <c r="AY143" s="18" t="s">
        <v>216</v>
      </c>
      <c r="BE143" s="141">
        <f t="shared" si="14"/>
        <v>0</v>
      </c>
      <c r="BF143" s="141">
        <f t="shared" si="15"/>
        <v>0</v>
      </c>
      <c r="BG143" s="141">
        <f t="shared" si="16"/>
        <v>0</v>
      </c>
      <c r="BH143" s="141">
        <f t="shared" si="17"/>
        <v>0</v>
      </c>
      <c r="BI143" s="141">
        <f t="shared" si="18"/>
        <v>0</v>
      </c>
      <c r="BJ143" s="18" t="s">
        <v>79</v>
      </c>
      <c r="BK143" s="141">
        <f t="shared" si="19"/>
        <v>0</v>
      </c>
      <c r="BL143" s="18" t="s">
        <v>223</v>
      </c>
      <c r="BM143" s="140" t="s">
        <v>896</v>
      </c>
    </row>
    <row r="144" spans="2:65" s="1" customFormat="1" ht="16.5" customHeight="1">
      <c r="B144" s="33"/>
      <c r="C144" s="129" t="s">
        <v>571</v>
      </c>
      <c r="D144" s="129" t="s">
        <v>218</v>
      </c>
      <c r="E144" s="130" t="s">
        <v>444</v>
      </c>
      <c r="F144" s="131" t="s">
        <v>2979</v>
      </c>
      <c r="G144" s="132" t="s">
        <v>1578</v>
      </c>
      <c r="H144" s="133">
        <v>1</v>
      </c>
      <c r="I144" s="134"/>
      <c r="J144" s="135">
        <f t="shared" si="10"/>
        <v>0</v>
      </c>
      <c r="K144" s="131" t="s">
        <v>19</v>
      </c>
      <c r="L144" s="33"/>
      <c r="M144" s="136" t="s">
        <v>19</v>
      </c>
      <c r="N144" s="137" t="s">
        <v>42</v>
      </c>
      <c r="P144" s="138">
        <f t="shared" si="11"/>
        <v>0</v>
      </c>
      <c r="Q144" s="138">
        <v>0</v>
      </c>
      <c r="R144" s="138">
        <f t="shared" si="12"/>
        <v>0</v>
      </c>
      <c r="S144" s="138">
        <v>0</v>
      </c>
      <c r="T144" s="139">
        <f t="shared" si="13"/>
        <v>0</v>
      </c>
      <c r="AR144" s="140" t="s">
        <v>223</v>
      </c>
      <c r="AT144" s="140" t="s">
        <v>218</v>
      </c>
      <c r="AU144" s="140" t="s">
        <v>79</v>
      </c>
      <c r="AY144" s="18" t="s">
        <v>216</v>
      </c>
      <c r="BE144" s="141">
        <f t="shared" si="14"/>
        <v>0</v>
      </c>
      <c r="BF144" s="141">
        <f t="shared" si="15"/>
        <v>0</v>
      </c>
      <c r="BG144" s="141">
        <f t="shared" si="16"/>
        <v>0</v>
      </c>
      <c r="BH144" s="141">
        <f t="shared" si="17"/>
        <v>0</v>
      </c>
      <c r="BI144" s="141">
        <f t="shared" si="18"/>
        <v>0</v>
      </c>
      <c r="BJ144" s="18" t="s">
        <v>79</v>
      </c>
      <c r="BK144" s="141">
        <f t="shared" si="19"/>
        <v>0</v>
      </c>
      <c r="BL144" s="18" t="s">
        <v>223</v>
      </c>
      <c r="BM144" s="140" t="s">
        <v>908</v>
      </c>
    </row>
    <row r="145" spans="2:65" s="1" customFormat="1" ht="24.2" customHeight="1">
      <c r="B145" s="33"/>
      <c r="C145" s="129" t="s">
        <v>577</v>
      </c>
      <c r="D145" s="129" t="s">
        <v>218</v>
      </c>
      <c r="E145" s="130" t="s">
        <v>2980</v>
      </c>
      <c r="F145" s="131" t="s">
        <v>2981</v>
      </c>
      <c r="G145" s="132" t="s">
        <v>368</v>
      </c>
      <c r="H145" s="133">
        <v>20</v>
      </c>
      <c r="I145" s="134"/>
      <c r="J145" s="135">
        <f t="shared" si="10"/>
        <v>0</v>
      </c>
      <c r="K145" s="131" t="s">
        <v>19</v>
      </c>
      <c r="L145" s="33"/>
      <c r="M145" s="136" t="s">
        <v>19</v>
      </c>
      <c r="N145" s="137" t="s">
        <v>42</v>
      </c>
      <c r="P145" s="138">
        <f t="shared" si="11"/>
        <v>0</v>
      </c>
      <c r="Q145" s="138">
        <v>0</v>
      </c>
      <c r="R145" s="138">
        <f t="shared" si="12"/>
        <v>0</v>
      </c>
      <c r="S145" s="138">
        <v>0</v>
      </c>
      <c r="T145" s="139">
        <f t="shared" si="13"/>
        <v>0</v>
      </c>
      <c r="AR145" s="140" t="s">
        <v>223</v>
      </c>
      <c r="AT145" s="140" t="s">
        <v>218</v>
      </c>
      <c r="AU145" s="140" t="s">
        <v>79</v>
      </c>
      <c r="AY145" s="18" t="s">
        <v>216</v>
      </c>
      <c r="BE145" s="141">
        <f t="shared" si="14"/>
        <v>0</v>
      </c>
      <c r="BF145" s="141">
        <f t="shared" si="15"/>
        <v>0</v>
      </c>
      <c r="BG145" s="141">
        <f t="shared" si="16"/>
        <v>0</v>
      </c>
      <c r="BH145" s="141">
        <f t="shared" si="17"/>
        <v>0</v>
      </c>
      <c r="BI145" s="141">
        <f t="shared" si="18"/>
        <v>0</v>
      </c>
      <c r="BJ145" s="18" t="s">
        <v>79</v>
      </c>
      <c r="BK145" s="141">
        <f t="shared" si="19"/>
        <v>0</v>
      </c>
      <c r="BL145" s="18" t="s">
        <v>223</v>
      </c>
      <c r="BM145" s="140" t="s">
        <v>920</v>
      </c>
    </row>
    <row r="146" spans="2:65" s="1" customFormat="1" ht="24.2" customHeight="1">
      <c r="B146" s="33"/>
      <c r="C146" s="129" t="s">
        <v>585</v>
      </c>
      <c r="D146" s="129" t="s">
        <v>218</v>
      </c>
      <c r="E146" s="130" t="s">
        <v>2982</v>
      </c>
      <c r="F146" s="131" t="s">
        <v>2983</v>
      </c>
      <c r="G146" s="132" t="s">
        <v>368</v>
      </c>
      <c r="H146" s="133">
        <v>26</v>
      </c>
      <c r="I146" s="134"/>
      <c r="J146" s="135">
        <f t="shared" si="10"/>
        <v>0</v>
      </c>
      <c r="K146" s="131" t="s">
        <v>19</v>
      </c>
      <c r="L146" s="33"/>
      <c r="M146" s="136" t="s">
        <v>19</v>
      </c>
      <c r="N146" s="137" t="s">
        <v>42</v>
      </c>
      <c r="P146" s="138">
        <f t="shared" si="11"/>
        <v>0</v>
      </c>
      <c r="Q146" s="138">
        <v>0</v>
      </c>
      <c r="R146" s="138">
        <f t="shared" si="12"/>
        <v>0</v>
      </c>
      <c r="S146" s="138">
        <v>0</v>
      </c>
      <c r="T146" s="139">
        <f t="shared" si="13"/>
        <v>0</v>
      </c>
      <c r="AR146" s="140" t="s">
        <v>223</v>
      </c>
      <c r="AT146" s="140" t="s">
        <v>218</v>
      </c>
      <c r="AU146" s="140" t="s">
        <v>79</v>
      </c>
      <c r="AY146" s="18" t="s">
        <v>216</v>
      </c>
      <c r="BE146" s="141">
        <f t="shared" si="14"/>
        <v>0</v>
      </c>
      <c r="BF146" s="141">
        <f t="shared" si="15"/>
        <v>0</v>
      </c>
      <c r="BG146" s="141">
        <f t="shared" si="16"/>
        <v>0</v>
      </c>
      <c r="BH146" s="141">
        <f t="shared" si="17"/>
        <v>0</v>
      </c>
      <c r="BI146" s="141">
        <f t="shared" si="18"/>
        <v>0</v>
      </c>
      <c r="BJ146" s="18" t="s">
        <v>79</v>
      </c>
      <c r="BK146" s="141">
        <f t="shared" si="19"/>
        <v>0</v>
      </c>
      <c r="BL146" s="18" t="s">
        <v>223</v>
      </c>
      <c r="BM146" s="140" t="s">
        <v>932</v>
      </c>
    </row>
    <row r="147" spans="2:65" s="1" customFormat="1" ht="24.2" customHeight="1">
      <c r="B147" s="33"/>
      <c r="C147" s="129" t="s">
        <v>590</v>
      </c>
      <c r="D147" s="129" t="s">
        <v>218</v>
      </c>
      <c r="E147" s="130" t="s">
        <v>2984</v>
      </c>
      <c r="F147" s="131" t="s">
        <v>2985</v>
      </c>
      <c r="G147" s="132" t="s">
        <v>368</v>
      </c>
      <c r="H147" s="133">
        <v>116</v>
      </c>
      <c r="I147" s="134"/>
      <c r="J147" s="135">
        <f t="shared" si="10"/>
        <v>0</v>
      </c>
      <c r="K147" s="131" t="s">
        <v>19</v>
      </c>
      <c r="L147" s="33"/>
      <c r="M147" s="136" t="s">
        <v>19</v>
      </c>
      <c r="N147" s="137" t="s">
        <v>42</v>
      </c>
      <c r="P147" s="138">
        <f t="shared" si="11"/>
        <v>0</v>
      </c>
      <c r="Q147" s="138">
        <v>0</v>
      </c>
      <c r="R147" s="138">
        <f t="shared" si="12"/>
        <v>0</v>
      </c>
      <c r="S147" s="138">
        <v>0</v>
      </c>
      <c r="T147" s="139">
        <f t="shared" si="13"/>
        <v>0</v>
      </c>
      <c r="AR147" s="140" t="s">
        <v>223</v>
      </c>
      <c r="AT147" s="140" t="s">
        <v>218</v>
      </c>
      <c r="AU147" s="140" t="s">
        <v>79</v>
      </c>
      <c r="AY147" s="18" t="s">
        <v>216</v>
      </c>
      <c r="BE147" s="141">
        <f t="shared" si="14"/>
        <v>0</v>
      </c>
      <c r="BF147" s="141">
        <f t="shared" si="15"/>
        <v>0</v>
      </c>
      <c r="BG147" s="141">
        <f t="shared" si="16"/>
        <v>0</v>
      </c>
      <c r="BH147" s="141">
        <f t="shared" si="17"/>
        <v>0</v>
      </c>
      <c r="BI147" s="141">
        <f t="shared" si="18"/>
        <v>0</v>
      </c>
      <c r="BJ147" s="18" t="s">
        <v>79</v>
      </c>
      <c r="BK147" s="141">
        <f t="shared" si="19"/>
        <v>0</v>
      </c>
      <c r="BL147" s="18" t="s">
        <v>223</v>
      </c>
      <c r="BM147" s="140" t="s">
        <v>946</v>
      </c>
    </row>
    <row r="148" spans="2:65" s="1" customFormat="1" ht="24.2" customHeight="1">
      <c r="B148" s="33"/>
      <c r="C148" s="129" t="s">
        <v>597</v>
      </c>
      <c r="D148" s="129" t="s">
        <v>218</v>
      </c>
      <c r="E148" s="130" t="s">
        <v>2986</v>
      </c>
      <c r="F148" s="131" t="s">
        <v>2987</v>
      </c>
      <c r="G148" s="132" t="s">
        <v>368</v>
      </c>
      <c r="H148" s="133">
        <v>230</v>
      </c>
      <c r="I148" s="134"/>
      <c r="J148" s="135">
        <f t="shared" si="10"/>
        <v>0</v>
      </c>
      <c r="K148" s="131" t="s">
        <v>19</v>
      </c>
      <c r="L148" s="33"/>
      <c r="M148" s="136" t="s">
        <v>19</v>
      </c>
      <c r="N148" s="137" t="s">
        <v>42</v>
      </c>
      <c r="P148" s="138">
        <f t="shared" si="11"/>
        <v>0</v>
      </c>
      <c r="Q148" s="138">
        <v>0</v>
      </c>
      <c r="R148" s="138">
        <f t="shared" si="12"/>
        <v>0</v>
      </c>
      <c r="S148" s="138">
        <v>0</v>
      </c>
      <c r="T148" s="139">
        <f t="shared" si="13"/>
        <v>0</v>
      </c>
      <c r="AR148" s="140" t="s">
        <v>223</v>
      </c>
      <c r="AT148" s="140" t="s">
        <v>218</v>
      </c>
      <c r="AU148" s="140" t="s">
        <v>79</v>
      </c>
      <c r="AY148" s="18" t="s">
        <v>216</v>
      </c>
      <c r="BE148" s="141">
        <f t="shared" si="14"/>
        <v>0</v>
      </c>
      <c r="BF148" s="141">
        <f t="shared" si="15"/>
        <v>0</v>
      </c>
      <c r="BG148" s="141">
        <f t="shared" si="16"/>
        <v>0</v>
      </c>
      <c r="BH148" s="141">
        <f t="shared" si="17"/>
        <v>0</v>
      </c>
      <c r="BI148" s="141">
        <f t="shared" si="18"/>
        <v>0</v>
      </c>
      <c r="BJ148" s="18" t="s">
        <v>79</v>
      </c>
      <c r="BK148" s="141">
        <f t="shared" si="19"/>
        <v>0</v>
      </c>
      <c r="BL148" s="18" t="s">
        <v>223</v>
      </c>
      <c r="BM148" s="140" t="s">
        <v>959</v>
      </c>
    </row>
    <row r="149" spans="2:65" s="1" customFormat="1" ht="24.2" customHeight="1">
      <c r="B149" s="33"/>
      <c r="C149" s="129" t="s">
        <v>603</v>
      </c>
      <c r="D149" s="129" t="s">
        <v>218</v>
      </c>
      <c r="E149" s="130" t="s">
        <v>2988</v>
      </c>
      <c r="F149" s="131" t="s">
        <v>2989</v>
      </c>
      <c r="G149" s="132" t="s">
        <v>368</v>
      </c>
      <c r="H149" s="133">
        <v>1826</v>
      </c>
      <c r="I149" s="134"/>
      <c r="J149" s="135">
        <f t="shared" si="10"/>
        <v>0</v>
      </c>
      <c r="K149" s="131" t="s">
        <v>19</v>
      </c>
      <c r="L149" s="33"/>
      <c r="M149" s="136" t="s">
        <v>19</v>
      </c>
      <c r="N149" s="137" t="s">
        <v>42</v>
      </c>
      <c r="P149" s="138">
        <f t="shared" si="11"/>
        <v>0</v>
      </c>
      <c r="Q149" s="138">
        <v>0</v>
      </c>
      <c r="R149" s="138">
        <f t="shared" si="12"/>
        <v>0</v>
      </c>
      <c r="S149" s="138">
        <v>0</v>
      </c>
      <c r="T149" s="139">
        <f t="shared" si="13"/>
        <v>0</v>
      </c>
      <c r="AR149" s="140" t="s">
        <v>223</v>
      </c>
      <c r="AT149" s="140" t="s">
        <v>218</v>
      </c>
      <c r="AU149" s="140" t="s">
        <v>79</v>
      </c>
      <c r="AY149" s="18" t="s">
        <v>216</v>
      </c>
      <c r="BE149" s="141">
        <f t="shared" si="14"/>
        <v>0</v>
      </c>
      <c r="BF149" s="141">
        <f t="shared" si="15"/>
        <v>0</v>
      </c>
      <c r="BG149" s="141">
        <f t="shared" si="16"/>
        <v>0</v>
      </c>
      <c r="BH149" s="141">
        <f t="shared" si="17"/>
        <v>0</v>
      </c>
      <c r="BI149" s="141">
        <f t="shared" si="18"/>
        <v>0</v>
      </c>
      <c r="BJ149" s="18" t="s">
        <v>79</v>
      </c>
      <c r="BK149" s="141">
        <f t="shared" si="19"/>
        <v>0</v>
      </c>
      <c r="BL149" s="18" t="s">
        <v>223</v>
      </c>
      <c r="BM149" s="140" t="s">
        <v>969</v>
      </c>
    </row>
    <row r="150" spans="2:65" s="1" customFormat="1" ht="24.2" customHeight="1">
      <c r="B150" s="33"/>
      <c r="C150" s="129" t="s">
        <v>610</v>
      </c>
      <c r="D150" s="129" t="s">
        <v>218</v>
      </c>
      <c r="E150" s="130" t="s">
        <v>2990</v>
      </c>
      <c r="F150" s="131" t="s">
        <v>2991</v>
      </c>
      <c r="G150" s="132" t="s">
        <v>368</v>
      </c>
      <c r="H150" s="133">
        <v>1230</v>
      </c>
      <c r="I150" s="134"/>
      <c r="J150" s="135">
        <f t="shared" si="10"/>
        <v>0</v>
      </c>
      <c r="K150" s="131" t="s">
        <v>19</v>
      </c>
      <c r="L150" s="33"/>
      <c r="M150" s="136" t="s">
        <v>19</v>
      </c>
      <c r="N150" s="137" t="s">
        <v>42</v>
      </c>
      <c r="P150" s="138">
        <f t="shared" si="11"/>
        <v>0</v>
      </c>
      <c r="Q150" s="138">
        <v>0</v>
      </c>
      <c r="R150" s="138">
        <f t="shared" si="12"/>
        <v>0</v>
      </c>
      <c r="S150" s="138">
        <v>0</v>
      </c>
      <c r="T150" s="139">
        <f t="shared" si="13"/>
        <v>0</v>
      </c>
      <c r="AR150" s="140" t="s">
        <v>223</v>
      </c>
      <c r="AT150" s="140" t="s">
        <v>218</v>
      </c>
      <c r="AU150" s="140" t="s">
        <v>79</v>
      </c>
      <c r="AY150" s="18" t="s">
        <v>216</v>
      </c>
      <c r="BE150" s="141">
        <f t="shared" si="14"/>
        <v>0</v>
      </c>
      <c r="BF150" s="141">
        <f t="shared" si="15"/>
        <v>0</v>
      </c>
      <c r="BG150" s="141">
        <f t="shared" si="16"/>
        <v>0</v>
      </c>
      <c r="BH150" s="141">
        <f t="shared" si="17"/>
        <v>0</v>
      </c>
      <c r="BI150" s="141">
        <f t="shared" si="18"/>
        <v>0</v>
      </c>
      <c r="BJ150" s="18" t="s">
        <v>79</v>
      </c>
      <c r="BK150" s="141">
        <f t="shared" si="19"/>
        <v>0</v>
      </c>
      <c r="BL150" s="18" t="s">
        <v>223</v>
      </c>
      <c r="BM150" s="140" t="s">
        <v>979</v>
      </c>
    </row>
    <row r="151" spans="2:65" s="1" customFormat="1" ht="24.2" customHeight="1">
      <c r="B151" s="33"/>
      <c r="C151" s="129" t="s">
        <v>615</v>
      </c>
      <c r="D151" s="129" t="s">
        <v>218</v>
      </c>
      <c r="E151" s="130" t="s">
        <v>2992</v>
      </c>
      <c r="F151" s="131" t="s">
        <v>2993</v>
      </c>
      <c r="G151" s="132" t="s">
        <v>368</v>
      </c>
      <c r="H151" s="133">
        <v>810</v>
      </c>
      <c r="I151" s="134"/>
      <c r="J151" s="135">
        <f t="shared" si="10"/>
        <v>0</v>
      </c>
      <c r="K151" s="131" t="s">
        <v>19</v>
      </c>
      <c r="L151" s="33"/>
      <c r="M151" s="136" t="s">
        <v>19</v>
      </c>
      <c r="N151" s="137" t="s">
        <v>42</v>
      </c>
      <c r="P151" s="138">
        <f t="shared" si="11"/>
        <v>0</v>
      </c>
      <c r="Q151" s="138">
        <v>0</v>
      </c>
      <c r="R151" s="138">
        <f t="shared" si="12"/>
        <v>0</v>
      </c>
      <c r="S151" s="138">
        <v>0</v>
      </c>
      <c r="T151" s="139">
        <f t="shared" si="13"/>
        <v>0</v>
      </c>
      <c r="AR151" s="140" t="s">
        <v>223</v>
      </c>
      <c r="AT151" s="140" t="s">
        <v>218</v>
      </c>
      <c r="AU151" s="140" t="s">
        <v>79</v>
      </c>
      <c r="AY151" s="18" t="s">
        <v>216</v>
      </c>
      <c r="BE151" s="141">
        <f t="shared" si="14"/>
        <v>0</v>
      </c>
      <c r="BF151" s="141">
        <f t="shared" si="15"/>
        <v>0</v>
      </c>
      <c r="BG151" s="141">
        <f t="shared" si="16"/>
        <v>0</v>
      </c>
      <c r="BH151" s="141">
        <f t="shared" si="17"/>
        <v>0</v>
      </c>
      <c r="BI151" s="141">
        <f t="shared" si="18"/>
        <v>0</v>
      </c>
      <c r="BJ151" s="18" t="s">
        <v>79</v>
      </c>
      <c r="BK151" s="141">
        <f t="shared" si="19"/>
        <v>0</v>
      </c>
      <c r="BL151" s="18" t="s">
        <v>223</v>
      </c>
      <c r="BM151" s="140" t="s">
        <v>991</v>
      </c>
    </row>
    <row r="152" spans="2:65" s="1" customFormat="1" ht="24.2" customHeight="1">
      <c r="B152" s="33"/>
      <c r="C152" s="129" t="s">
        <v>620</v>
      </c>
      <c r="D152" s="129" t="s">
        <v>218</v>
      </c>
      <c r="E152" s="130" t="s">
        <v>2994</v>
      </c>
      <c r="F152" s="131" t="s">
        <v>2995</v>
      </c>
      <c r="G152" s="132" t="s">
        <v>368</v>
      </c>
      <c r="H152" s="133">
        <v>32</v>
      </c>
      <c r="I152" s="134"/>
      <c r="J152" s="135">
        <f t="shared" si="10"/>
        <v>0</v>
      </c>
      <c r="K152" s="131" t="s">
        <v>19</v>
      </c>
      <c r="L152" s="33"/>
      <c r="M152" s="136" t="s">
        <v>19</v>
      </c>
      <c r="N152" s="137" t="s">
        <v>42</v>
      </c>
      <c r="P152" s="138">
        <f t="shared" si="11"/>
        <v>0</v>
      </c>
      <c r="Q152" s="138">
        <v>0</v>
      </c>
      <c r="R152" s="138">
        <f t="shared" si="12"/>
        <v>0</v>
      </c>
      <c r="S152" s="138">
        <v>0</v>
      </c>
      <c r="T152" s="139">
        <f t="shared" si="13"/>
        <v>0</v>
      </c>
      <c r="AR152" s="140" t="s">
        <v>223</v>
      </c>
      <c r="AT152" s="140" t="s">
        <v>218</v>
      </c>
      <c r="AU152" s="140" t="s">
        <v>79</v>
      </c>
      <c r="AY152" s="18" t="s">
        <v>216</v>
      </c>
      <c r="BE152" s="141">
        <f t="shared" si="14"/>
        <v>0</v>
      </c>
      <c r="BF152" s="141">
        <f t="shared" si="15"/>
        <v>0</v>
      </c>
      <c r="BG152" s="141">
        <f t="shared" si="16"/>
        <v>0</v>
      </c>
      <c r="BH152" s="141">
        <f t="shared" si="17"/>
        <v>0</v>
      </c>
      <c r="BI152" s="141">
        <f t="shared" si="18"/>
        <v>0</v>
      </c>
      <c r="BJ152" s="18" t="s">
        <v>79</v>
      </c>
      <c r="BK152" s="141">
        <f t="shared" si="19"/>
        <v>0</v>
      </c>
      <c r="BL152" s="18" t="s">
        <v>223</v>
      </c>
      <c r="BM152" s="140" t="s">
        <v>1006</v>
      </c>
    </row>
    <row r="153" spans="2:65" s="1" customFormat="1" ht="24.2" customHeight="1">
      <c r="B153" s="33"/>
      <c r="C153" s="129" t="s">
        <v>625</v>
      </c>
      <c r="D153" s="129" t="s">
        <v>218</v>
      </c>
      <c r="E153" s="130" t="s">
        <v>2996</v>
      </c>
      <c r="F153" s="131" t="s">
        <v>2997</v>
      </c>
      <c r="G153" s="132" t="s">
        <v>368</v>
      </c>
      <c r="H153" s="133">
        <v>132</v>
      </c>
      <c r="I153" s="134"/>
      <c r="J153" s="135">
        <f t="shared" si="10"/>
        <v>0</v>
      </c>
      <c r="K153" s="131" t="s">
        <v>19</v>
      </c>
      <c r="L153" s="33"/>
      <c r="M153" s="136" t="s">
        <v>19</v>
      </c>
      <c r="N153" s="137" t="s">
        <v>42</v>
      </c>
      <c r="P153" s="138">
        <f t="shared" si="11"/>
        <v>0</v>
      </c>
      <c r="Q153" s="138">
        <v>0</v>
      </c>
      <c r="R153" s="138">
        <f t="shared" si="12"/>
        <v>0</v>
      </c>
      <c r="S153" s="138">
        <v>0</v>
      </c>
      <c r="T153" s="139">
        <f t="shared" si="13"/>
        <v>0</v>
      </c>
      <c r="AR153" s="140" t="s">
        <v>223</v>
      </c>
      <c r="AT153" s="140" t="s">
        <v>218</v>
      </c>
      <c r="AU153" s="140" t="s">
        <v>79</v>
      </c>
      <c r="AY153" s="18" t="s">
        <v>216</v>
      </c>
      <c r="BE153" s="141">
        <f t="shared" si="14"/>
        <v>0</v>
      </c>
      <c r="BF153" s="141">
        <f t="shared" si="15"/>
        <v>0</v>
      </c>
      <c r="BG153" s="141">
        <f t="shared" si="16"/>
        <v>0</v>
      </c>
      <c r="BH153" s="141">
        <f t="shared" si="17"/>
        <v>0</v>
      </c>
      <c r="BI153" s="141">
        <f t="shared" si="18"/>
        <v>0</v>
      </c>
      <c r="BJ153" s="18" t="s">
        <v>79</v>
      </c>
      <c r="BK153" s="141">
        <f t="shared" si="19"/>
        <v>0</v>
      </c>
      <c r="BL153" s="18" t="s">
        <v>223</v>
      </c>
      <c r="BM153" s="140" t="s">
        <v>1016</v>
      </c>
    </row>
    <row r="154" spans="2:65" s="1" customFormat="1" ht="24.2" customHeight="1">
      <c r="B154" s="33"/>
      <c r="C154" s="129" t="s">
        <v>630</v>
      </c>
      <c r="D154" s="129" t="s">
        <v>218</v>
      </c>
      <c r="E154" s="130" t="s">
        <v>2998</v>
      </c>
      <c r="F154" s="131" t="s">
        <v>2999</v>
      </c>
      <c r="G154" s="132" t="s">
        <v>368</v>
      </c>
      <c r="H154" s="133">
        <v>64</v>
      </c>
      <c r="I154" s="134"/>
      <c r="J154" s="135">
        <f t="shared" ref="J154:J185" si="20">ROUND(I154*H154,2)</f>
        <v>0</v>
      </c>
      <c r="K154" s="131" t="s">
        <v>19</v>
      </c>
      <c r="L154" s="33"/>
      <c r="M154" s="136" t="s">
        <v>19</v>
      </c>
      <c r="N154" s="137" t="s">
        <v>42</v>
      </c>
      <c r="P154" s="138">
        <f t="shared" ref="P154:P185" si="21">O154*H154</f>
        <v>0</v>
      </c>
      <c r="Q154" s="138">
        <v>0</v>
      </c>
      <c r="R154" s="138">
        <f t="shared" ref="R154:R185" si="22">Q154*H154</f>
        <v>0</v>
      </c>
      <c r="S154" s="138">
        <v>0</v>
      </c>
      <c r="T154" s="139">
        <f t="shared" ref="T154:T185" si="23">S154*H154</f>
        <v>0</v>
      </c>
      <c r="AR154" s="140" t="s">
        <v>223</v>
      </c>
      <c r="AT154" s="140" t="s">
        <v>218</v>
      </c>
      <c r="AU154" s="140" t="s">
        <v>79</v>
      </c>
      <c r="AY154" s="18" t="s">
        <v>216</v>
      </c>
      <c r="BE154" s="141">
        <f t="shared" ref="BE154:BE178" si="24">IF(N154="základní",J154,0)</f>
        <v>0</v>
      </c>
      <c r="BF154" s="141">
        <f t="shared" ref="BF154:BF178" si="25">IF(N154="snížená",J154,0)</f>
        <v>0</v>
      </c>
      <c r="BG154" s="141">
        <f t="shared" ref="BG154:BG178" si="26">IF(N154="zákl. přenesená",J154,0)</f>
        <v>0</v>
      </c>
      <c r="BH154" s="141">
        <f t="shared" ref="BH154:BH178" si="27">IF(N154="sníž. přenesená",J154,0)</f>
        <v>0</v>
      </c>
      <c r="BI154" s="141">
        <f t="shared" ref="BI154:BI178" si="28">IF(N154="nulová",J154,0)</f>
        <v>0</v>
      </c>
      <c r="BJ154" s="18" t="s">
        <v>79</v>
      </c>
      <c r="BK154" s="141">
        <f t="shared" ref="BK154:BK178" si="29">ROUND(I154*H154,2)</f>
        <v>0</v>
      </c>
      <c r="BL154" s="18" t="s">
        <v>223</v>
      </c>
      <c r="BM154" s="140" t="s">
        <v>1028</v>
      </c>
    </row>
    <row r="155" spans="2:65" s="1" customFormat="1" ht="24.2" customHeight="1">
      <c r="B155" s="33"/>
      <c r="C155" s="129" t="s">
        <v>636</v>
      </c>
      <c r="D155" s="129" t="s">
        <v>218</v>
      </c>
      <c r="E155" s="130" t="s">
        <v>3000</v>
      </c>
      <c r="F155" s="131" t="s">
        <v>3001</v>
      </c>
      <c r="G155" s="132" t="s">
        <v>368</v>
      </c>
      <c r="H155" s="133">
        <v>2840</v>
      </c>
      <c r="I155" s="134"/>
      <c r="J155" s="135">
        <f t="shared" si="20"/>
        <v>0</v>
      </c>
      <c r="K155" s="131" t="s">
        <v>19</v>
      </c>
      <c r="L155" s="33"/>
      <c r="M155" s="136" t="s">
        <v>19</v>
      </c>
      <c r="N155" s="137" t="s">
        <v>42</v>
      </c>
      <c r="P155" s="138">
        <f t="shared" si="21"/>
        <v>0</v>
      </c>
      <c r="Q155" s="138">
        <v>0</v>
      </c>
      <c r="R155" s="138">
        <f t="shared" si="22"/>
        <v>0</v>
      </c>
      <c r="S155" s="138">
        <v>0</v>
      </c>
      <c r="T155" s="139">
        <f t="shared" si="23"/>
        <v>0</v>
      </c>
      <c r="AR155" s="140" t="s">
        <v>223</v>
      </c>
      <c r="AT155" s="140" t="s">
        <v>218</v>
      </c>
      <c r="AU155" s="140" t="s">
        <v>79</v>
      </c>
      <c r="AY155" s="18" t="s">
        <v>216</v>
      </c>
      <c r="BE155" s="141">
        <f t="shared" si="24"/>
        <v>0</v>
      </c>
      <c r="BF155" s="141">
        <f t="shared" si="25"/>
        <v>0</v>
      </c>
      <c r="BG155" s="141">
        <f t="shared" si="26"/>
        <v>0</v>
      </c>
      <c r="BH155" s="141">
        <f t="shared" si="27"/>
        <v>0</v>
      </c>
      <c r="BI155" s="141">
        <f t="shared" si="28"/>
        <v>0</v>
      </c>
      <c r="BJ155" s="18" t="s">
        <v>79</v>
      </c>
      <c r="BK155" s="141">
        <f t="shared" si="29"/>
        <v>0</v>
      </c>
      <c r="BL155" s="18" t="s">
        <v>223</v>
      </c>
      <c r="BM155" s="140" t="s">
        <v>1041</v>
      </c>
    </row>
    <row r="156" spans="2:65" s="1" customFormat="1" ht="24.2" customHeight="1">
      <c r="B156" s="33"/>
      <c r="C156" s="129" t="s">
        <v>642</v>
      </c>
      <c r="D156" s="129" t="s">
        <v>218</v>
      </c>
      <c r="E156" s="130" t="s">
        <v>3002</v>
      </c>
      <c r="F156" s="131" t="s">
        <v>3003</v>
      </c>
      <c r="G156" s="132" t="s">
        <v>368</v>
      </c>
      <c r="H156" s="133">
        <v>302</v>
      </c>
      <c r="I156" s="134"/>
      <c r="J156" s="135">
        <f t="shared" si="20"/>
        <v>0</v>
      </c>
      <c r="K156" s="131" t="s">
        <v>19</v>
      </c>
      <c r="L156" s="33"/>
      <c r="M156" s="136" t="s">
        <v>19</v>
      </c>
      <c r="N156" s="137" t="s">
        <v>42</v>
      </c>
      <c r="P156" s="138">
        <f t="shared" si="21"/>
        <v>0</v>
      </c>
      <c r="Q156" s="138">
        <v>0</v>
      </c>
      <c r="R156" s="138">
        <f t="shared" si="22"/>
        <v>0</v>
      </c>
      <c r="S156" s="138">
        <v>0</v>
      </c>
      <c r="T156" s="139">
        <f t="shared" si="23"/>
        <v>0</v>
      </c>
      <c r="AR156" s="140" t="s">
        <v>223</v>
      </c>
      <c r="AT156" s="140" t="s">
        <v>218</v>
      </c>
      <c r="AU156" s="140" t="s">
        <v>79</v>
      </c>
      <c r="AY156" s="18" t="s">
        <v>216</v>
      </c>
      <c r="BE156" s="141">
        <f t="shared" si="24"/>
        <v>0</v>
      </c>
      <c r="BF156" s="141">
        <f t="shared" si="25"/>
        <v>0</v>
      </c>
      <c r="BG156" s="141">
        <f t="shared" si="26"/>
        <v>0</v>
      </c>
      <c r="BH156" s="141">
        <f t="shared" si="27"/>
        <v>0</v>
      </c>
      <c r="BI156" s="141">
        <f t="shared" si="28"/>
        <v>0</v>
      </c>
      <c r="BJ156" s="18" t="s">
        <v>79</v>
      </c>
      <c r="BK156" s="141">
        <f t="shared" si="29"/>
        <v>0</v>
      </c>
      <c r="BL156" s="18" t="s">
        <v>223</v>
      </c>
      <c r="BM156" s="140" t="s">
        <v>1052</v>
      </c>
    </row>
    <row r="157" spans="2:65" s="1" customFormat="1" ht="24.2" customHeight="1">
      <c r="B157" s="33"/>
      <c r="C157" s="129" t="s">
        <v>647</v>
      </c>
      <c r="D157" s="129" t="s">
        <v>218</v>
      </c>
      <c r="E157" s="130" t="s">
        <v>3004</v>
      </c>
      <c r="F157" s="131" t="s">
        <v>3005</v>
      </c>
      <c r="G157" s="132" t="s">
        <v>368</v>
      </c>
      <c r="H157" s="133">
        <v>248</v>
      </c>
      <c r="I157" s="134"/>
      <c r="J157" s="135">
        <f t="shared" si="20"/>
        <v>0</v>
      </c>
      <c r="K157" s="131" t="s">
        <v>19</v>
      </c>
      <c r="L157" s="33"/>
      <c r="M157" s="136" t="s">
        <v>19</v>
      </c>
      <c r="N157" s="137" t="s">
        <v>42</v>
      </c>
      <c r="P157" s="138">
        <f t="shared" si="21"/>
        <v>0</v>
      </c>
      <c r="Q157" s="138">
        <v>0</v>
      </c>
      <c r="R157" s="138">
        <f t="shared" si="22"/>
        <v>0</v>
      </c>
      <c r="S157" s="138">
        <v>0</v>
      </c>
      <c r="T157" s="139">
        <f t="shared" si="23"/>
        <v>0</v>
      </c>
      <c r="AR157" s="140" t="s">
        <v>223</v>
      </c>
      <c r="AT157" s="140" t="s">
        <v>218</v>
      </c>
      <c r="AU157" s="140" t="s">
        <v>79</v>
      </c>
      <c r="AY157" s="18" t="s">
        <v>216</v>
      </c>
      <c r="BE157" s="141">
        <f t="shared" si="24"/>
        <v>0</v>
      </c>
      <c r="BF157" s="141">
        <f t="shared" si="25"/>
        <v>0</v>
      </c>
      <c r="BG157" s="141">
        <f t="shared" si="26"/>
        <v>0</v>
      </c>
      <c r="BH157" s="141">
        <f t="shared" si="27"/>
        <v>0</v>
      </c>
      <c r="BI157" s="141">
        <f t="shared" si="28"/>
        <v>0</v>
      </c>
      <c r="BJ157" s="18" t="s">
        <v>79</v>
      </c>
      <c r="BK157" s="141">
        <f t="shared" si="29"/>
        <v>0</v>
      </c>
      <c r="BL157" s="18" t="s">
        <v>223</v>
      </c>
      <c r="BM157" s="140" t="s">
        <v>1064</v>
      </c>
    </row>
    <row r="158" spans="2:65" s="1" customFormat="1" ht="24.2" customHeight="1">
      <c r="B158" s="33"/>
      <c r="C158" s="129" t="s">
        <v>652</v>
      </c>
      <c r="D158" s="129" t="s">
        <v>218</v>
      </c>
      <c r="E158" s="130" t="s">
        <v>3006</v>
      </c>
      <c r="F158" s="131" t="s">
        <v>3007</v>
      </c>
      <c r="G158" s="132" t="s">
        <v>357</v>
      </c>
      <c r="H158" s="133">
        <v>12</v>
      </c>
      <c r="I158" s="134"/>
      <c r="J158" s="135">
        <f t="shared" si="20"/>
        <v>0</v>
      </c>
      <c r="K158" s="131" t="s">
        <v>19</v>
      </c>
      <c r="L158" s="33"/>
      <c r="M158" s="136" t="s">
        <v>19</v>
      </c>
      <c r="N158" s="137" t="s">
        <v>42</v>
      </c>
      <c r="P158" s="138">
        <f t="shared" si="21"/>
        <v>0</v>
      </c>
      <c r="Q158" s="138">
        <v>0</v>
      </c>
      <c r="R158" s="138">
        <f t="shared" si="22"/>
        <v>0</v>
      </c>
      <c r="S158" s="138">
        <v>0</v>
      </c>
      <c r="T158" s="139">
        <f t="shared" si="23"/>
        <v>0</v>
      </c>
      <c r="AR158" s="140" t="s">
        <v>223</v>
      </c>
      <c r="AT158" s="140" t="s">
        <v>218</v>
      </c>
      <c r="AU158" s="140" t="s">
        <v>79</v>
      </c>
      <c r="AY158" s="18" t="s">
        <v>216</v>
      </c>
      <c r="BE158" s="141">
        <f t="shared" si="24"/>
        <v>0</v>
      </c>
      <c r="BF158" s="141">
        <f t="shared" si="25"/>
        <v>0</v>
      </c>
      <c r="BG158" s="141">
        <f t="shared" si="26"/>
        <v>0</v>
      </c>
      <c r="BH158" s="141">
        <f t="shared" si="27"/>
        <v>0</v>
      </c>
      <c r="BI158" s="141">
        <f t="shared" si="28"/>
        <v>0</v>
      </c>
      <c r="BJ158" s="18" t="s">
        <v>79</v>
      </c>
      <c r="BK158" s="141">
        <f t="shared" si="29"/>
        <v>0</v>
      </c>
      <c r="BL158" s="18" t="s">
        <v>223</v>
      </c>
      <c r="BM158" s="140" t="s">
        <v>1081</v>
      </c>
    </row>
    <row r="159" spans="2:65" s="1" customFormat="1" ht="16.5" customHeight="1">
      <c r="B159" s="33"/>
      <c r="C159" s="129" t="s">
        <v>659</v>
      </c>
      <c r="D159" s="129" t="s">
        <v>218</v>
      </c>
      <c r="E159" s="130" t="s">
        <v>449</v>
      </c>
      <c r="F159" s="131" t="s">
        <v>3008</v>
      </c>
      <c r="G159" s="132" t="s">
        <v>1578</v>
      </c>
      <c r="H159" s="133">
        <v>1</v>
      </c>
      <c r="I159" s="134"/>
      <c r="J159" s="135">
        <f t="shared" si="20"/>
        <v>0</v>
      </c>
      <c r="K159" s="131" t="s">
        <v>19</v>
      </c>
      <c r="L159" s="33"/>
      <c r="M159" s="136" t="s">
        <v>19</v>
      </c>
      <c r="N159" s="137" t="s">
        <v>42</v>
      </c>
      <c r="P159" s="138">
        <f t="shared" si="21"/>
        <v>0</v>
      </c>
      <c r="Q159" s="138">
        <v>0</v>
      </c>
      <c r="R159" s="138">
        <f t="shared" si="22"/>
        <v>0</v>
      </c>
      <c r="S159" s="138">
        <v>0</v>
      </c>
      <c r="T159" s="139">
        <f t="shared" si="23"/>
        <v>0</v>
      </c>
      <c r="AR159" s="140" t="s">
        <v>223</v>
      </c>
      <c r="AT159" s="140" t="s">
        <v>218</v>
      </c>
      <c r="AU159" s="140" t="s">
        <v>79</v>
      </c>
      <c r="AY159" s="18" t="s">
        <v>216</v>
      </c>
      <c r="BE159" s="141">
        <f t="shared" si="24"/>
        <v>0</v>
      </c>
      <c r="BF159" s="141">
        <f t="shared" si="25"/>
        <v>0</v>
      </c>
      <c r="BG159" s="141">
        <f t="shared" si="26"/>
        <v>0</v>
      </c>
      <c r="BH159" s="141">
        <f t="shared" si="27"/>
        <v>0</v>
      </c>
      <c r="BI159" s="141">
        <f t="shared" si="28"/>
        <v>0</v>
      </c>
      <c r="BJ159" s="18" t="s">
        <v>79</v>
      </c>
      <c r="BK159" s="141">
        <f t="shared" si="29"/>
        <v>0</v>
      </c>
      <c r="BL159" s="18" t="s">
        <v>223</v>
      </c>
      <c r="BM159" s="140" t="s">
        <v>1093</v>
      </c>
    </row>
    <row r="160" spans="2:65" s="1" customFormat="1" ht="16.5" customHeight="1">
      <c r="B160" s="33"/>
      <c r="C160" s="129" t="s">
        <v>666</v>
      </c>
      <c r="D160" s="129" t="s">
        <v>218</v>
      </c>
      <c r="E160" s="130" t="s">
        <v>455</v>
      </c>
      <c r="F160" s="131" t="s">
        <v>3009</v>
      </c>
      <c r="G160" s="132" t="s">
        <v>1578</v>
      </c>
      <c r="H160" s="133">
        <v>3</v>
      </c>
      <c r="I160" s="134"/>
      <c r="J160" s="135">
        <f t="shared" si="20"/>
        <v>0</v>
      </c>
      <c r="K160" s="131" t="s">
        <v>19</v>
      </c>
      <c r="L160" s="33"/>
      <c r="M160" s="136" t="s">
        <v>19</v>
      </c>
      <c r="N160" s="137" t="s">
        <v>42</v>
      </c>
      <c r="P160" s="138">
        <f t="shared" si="21"/>
        <v>0</v>
      </c>
      <c r="Q160" s="138">
        <v>0</v>
      </c>
      <c r="R160" s="138">
        <f t="shared" si="22"/>
        <v>0</v>
      </c>
      <c r="S160" s="138">
        <v>0</v>
      </c>
      <c r="T160" s="139">
        <f t="shared" si="23"/>
        <v>0</v>
      </c>
      <c r="AR160" s="140" t="s">
        <v>223</v>
      </c>
      <c r="AT160" s="140" t="s">
        <v>218</v>
      </c>
      <c r="AU160" s="140" t="s">
        <v>79</v>
      </c>
      <c r="AY160" s="18" t="s">
        <v>216</v>
      </c>
      <c r="BE160" s="141">
        <f t="shared" si="24"/>
        <v>0</v>
      </c>
      <c r="BF160" s="141">
        <f t="shared" si="25"/>
        <v>0</v>
      </c>
      <c r="BG160" s="141">
        <f t="shared" si="26"/>
        <v>0</v>
      </c>
      <c r="BH160" s="141">
        <f t="shared" si="27"/>
        <v>0</v>
      </c>
      <c r="BI160" s="141">
        <f t="shared" si="28"/>
        <v>0</v>
      </c>
      <c r="BJ160" s="18" t="s">
        <v>79</v>
      </c>
      <c r="BK160" s="141">
        <f t="shared" si="29"/>
        <v>0</v>
      </c>
      <c r="BL160" s="18" t="s">
        <v>223</v>
      </c>
      <c r="BM160" s="140" t="s">
        <v>1105</v>
      </c>
    </row>
    <row r="161" spans="2:65" s="1" customFormat="1" ht="16.5" customHeight="1">
      <c r="B161" s="33"/>
      <c r="C161" s="129" t="s">
        <v>671</v>
      </c>
      <c r="D161" s="129" t="s">
        <v>218</v>
      </c>
      <c r="E161" s="130" t="s">
        <v>455</v>
      </c>
      <c r="F161" s="131" t="s">
        <v>3009</v>
      </c>
      <c r="G161" s="132" t="s">
        <v>1578</v>
      </c>
      <c r="H161" s="133">
        <v>3</v>
      </c>
      <c r="I161" s="134"/>
      <c r="J161" s="135">
        <f t="shared" si="20"/>
        <v>0</v>
      </c>
      <c r="K161" s="131" t="s">
        <v>19</v>
      </c>
      <c r="L161" s="33"/>
      <c r="M161" s="136" t="s">
        <v>19</v>
      </c>
      <c r="N161" s="137" t="s">
        <v>42</v>
      </c>
      <c r="P161" s="138">
        <f t="shared" si="21"/>
        <v>0</v>
      </c>
      <c r="Q161" s="138">
        <v>0</v>
      </c>
      <c r="R161" s="138">
        <f t="shared" si="22"/>
        <v>0</v>
      </c>
      <c r="S161" s="138">
        <v>0</v>
      </c>
      <c r="T161" s="139">
        <f t="shared" si="23"/>
        <v>0</v>
      </c>
      <c r="AR161" s="140" t="s">
        <v>223</v>
      </c>
      <c r="AT161" s="140" t="s">
        <v>218</v>
      </c>
      <c r="AU161" s="140" t="s">
        <v>79</v>
      </c>
      <c r="AY161" s="18" t="s">
        <v>216</v>
      </c>
      <c r="BE161" s="141">
        <f t="shared" si="24"/>
        <v>0</v>
      </c>
      <c r="BF161" s="141">
        <f t="shared" si="25"/>
        <v>0</v>
      </c>
      <c r="BG161" s="141">
        <f t="shared" si="26"/>
        <v>0</v>
      </c>
      <c r="BH161" s="141">
        <f t="shared" si="27"/>
        <v>0</v>
      </c>
      <c r="BI161" s="141">
        <f t="shared" si="28"/>
        <v>0</v>
      </c>
      <c r="BJ161" s="18" t="s">
        <v>79</v>
      </c>
      <c r="BK161" s="141">
        <f t="shared" si="29"/>
        <v>0</v>
      </c>
      <c r="BL161" s="18" t="s">
        <v>223</v>
      </c>
      <c r="BM161" s="140" t="s">
        <v>1120</v>
      </c>
    </row>
    <row r="162" spans="2:65" s="1" customFormat="1" ht="33" customHeight="1">
      <c r="B162" s="33"/>
      <c r="C162" s="129" t="s">
        <v>677</v>
      </c>
      <c r="D162" s="129" t="s">
        <v>218</v>
      </c>
      <c r="E162" s="130" t="s">
        <v>460</v>
      </c>
      <c r="F162" s="131" t="s">
        <v>3010</v>
      </c>
      <c r="G162" s="132" t="s">
        <v>368</v>
      </c>
      <c r="H162" s="133">
        <v>30</v>
      </c>
      <c r="I162" s="134"/>
      <c r="J162" s="135">
        <f t="shared" si="20"/>
        <v>0</v>
      </c>
      <c r="K162" s="131" t="s">
        <v>19</v>
      </c>
      <c r="L162" s="33"/>
      <c r="M162" s="136" t="s">
        <v>19</v>
      </c>
      <c r="N162" s="137" t="s">
        <v>42</v>
      </c>
      <c r="P162" s="138">
        <f t="shared" si="21"/>
        <v>0</v>
      </c>
      <c r="Q162" s="138">
        <v>0</v>
      </c>
      <c r="R162" s="138">
        <f t="shared" si="22"/>
        <v>0</v>
      </c>
      <c r="S162" s="138">
        <v>0</v>
      </c>
      <c r="T162" s="139">
        <f t="shared" si="23"/>
        <v>0</v>
      </c>
      <c r="AR162" s="140" t="s">
        <v>223</v>
      </c>
      <c r="AT162" s="140" t="s">
        <v>218</v>
      </c>
      <c r="AU162" s="140" t="s">
        <v>79</v>
      </c>
      <c r="AY162" s="18" t="s">
        <v>216</v>
      </c>
      <c r="BE162" s="141">
        <f t="shared" si="24"/>
        <v>0</v>
      </c>
      <c r="BF162" s="141">
        <f t="shared" si="25"/>
        <v>0</v>
      </c>
      <c r="BG162" s="141">
        <f t="shared" si="26"/>
        <v>0</v>
      </c>
      <c r="BH162" s="141">
        <f t="shared" si="27"/>
        <v>0</v>
      </c>
      <c r="BI162" s="141">
        <f t="shared" si="28"/>
        <v>0</v>
      </c>
      <c r="BJ162" s="18" t="s">
        <v>79</v>
      </c>
      <c r="BK162" s="141">
        <f t="shared" si="29"/>
        <v>0</v>
      </c>
      <c r="BL162" s="18" t="s">
        <v>223</v>
      </c>
      <c r="BM162" s="140" t="s">
        <v>1130</v>
      </c>
    </row>
    <row r="163" spans="2:65" s="1" customFormat="1" ht="33" customHeight="1">
      <c r="B163" s="33"/>
      <c r="C163" s="129" t="s">
        <v>684</v>
      </c>
      <c r="D163" s="129" t="s">
        <v>218</v>
      </c>
      <c r="E163" s="130" t="s">
        <v>3011</v>
      </c>
      <c r="F163" s="131" t="s">
        <v>3012</v>
      </c>
      <c r="G163" s="132" t="s">
        <v>368</v>
      </c>
      <c r="H163" s="133">
        <v>72</v>
      </c>
      <c r="I163" s="134"/>
      <c r="J163" s="135">
        <f t="shared" si="20"/>
        <v>0</v>
      </c>
      <c r="K163" s="131" t="s">
        <v>19</v>
      </c>
      <c r="L163" s="33"/>
      <c r="M163" s="136" t="s">
        <v>19</v>
      </c>
      <c r="N163" s="137" t="s">
        <v>42</v>
      </c>
      <c r="P163" s="138">
        <f t="shared" si="21"/>
        <v>0</v>
      </c>
      <c r="Q163" s="138">
        <v>0</v>
      </c>
      <c r="R163" s="138">
        <f t="shared" si="22"/>
        <v>0</v>
      </c>
      <c r="S163" s="138">
        <v>0</v>
      </c>
      <c r="T163" s="139">
        <f t="shared" si="23"/>
        <v>0</v>
      </c>
      <c r="AR163" s="140" t="s">
        <v>223</v>
      </c>
      <c r="AT163" s="140" t="s">
        <v>218</v>
      </c>
      <c r="AU163" s="140" t="s">
        <v>79</v>
      </c>
      <c r="AY163" s="18" t="s">
        <v>216</v>
      </c>
      <c r="BE163" s="141">
        <f t="shared" si="24"/>
        <v>0</v>
      </c>
      <c r="BF163" s="141">
        <f t="shared" si="25"/>
        <v>0</v>
      </c>
      <c r="BG163" s="141">
        <f t="shared" si="26"/>
        <v>0</v>
      </c>
      <c r="BH163" s="141">
        <f t="shared" si="27"/>
        <v>0</v>
      </c>
      <c r="BI163" s="141">
        <f t="shared" si="28"/>
        <v>0</v>
      </c>
      <c r="BJ163" s="18" t="s">
        <v>79</v>
      </c>
      <c r="BK163" s="141">
        <f t="shared" si="29"/>
        <v>0</v>
      </c>
      <c r="BL163" s="18" t="s">
        <v>223</v>
      </c>
      <c r="BM163" s="140" t="s">
        <v>1142</v>
      </c>
    </row>
    <row r="164" spans="2:65" s="1" customFormat="1" ht="24.2" customHeight="1">
      <c r="B164" s="33"/>
      <c r="C164" s="129" t="s">
        <v>689</v>
      </c>
      <c r="D164" s="129" t="s">
        <v>218</v>
      </c>
      <c r="E164" s="130" t="s">
        <v>3013</v>
      </c>
      <c r="F164" s="131" t="s">
        <v>3014</v>
      </c>
      <c r="G164" s="132" t="s">
        <v>368</v>
      </c>
      <c r="H164" s="133">
        <v>30</v>
      </c>
      <c r="I164" s="134"/>
      <c r="J164" s="135">
        <f t="shared" si="20"/>
        <v>0</v>
      </c>
      <c r="K164" s="131" t="s">
        <v>19</v>
      </c>
      <c r="L164" s="33"/>
      <c r="M164" s="136" t="s">
        <v>19</v>
      </c>
      <c r="N164" s="137" t="s">
        <v>42</v>
      </c>
      <c r="P164" s="138">
        <f t="shared" si="21"/>
        <v>0</v>
      </c>
      <c r="Q164" s="138">
        <v>0</v>
      </c>
      <c r="R164" s="138">
        <f t="shared" si="22"/>
        <v>0</v>
      </c>
      <c r="S164" s="138">
        <v>0</v>
      </c>
      <c r="T164" s="139">
        <f t="shared" si="23"/>
        <v>0</v>
      </c>
      <c r="AR164" s="140" t="s">
        <v>223</v>
      </c>
      <c r="AT164" s="140" t="s">
        <v>218</v>
      </c>
      <c r="AU164" s="140" t="s">
        <v>79</v>
      </c>
      <c r="AY164" s="18" t="s">
        <v>216</v>
      </c>
      <c r="BE164" s="141">
        <f t="shared" si="24"/>
        <v>0</v>
      </c>
      <c r="BF164" s="141">
        <f t="shared" si="25"/>
        <v>0</v>
      </c>
      <c r="BG164" s="141">
        <f t="shared" si="26"/>
        <v>0</v>
      </c>
      <c r="BH164" s="141">
        <f t="shared" si="27"/>
        <v>0</v>
      </c>
      <c r="BI164" s="141">
        <f t="shared" si="28"/>
        <v>0</v>
      </c>
      <c r="BJ164" s="18" t="s">
        <v>79</v>
      </c>
      <c r="BK164" s="141">
        <f t="shared" si="29"/>
        <v>0</v>
      </c>
      <c r="BL164" s="18" t="s">
        <v>223</v>
      </c>
      <c r="BM164" s="140" t="s">
        <v>1154</v>
      </c>
    </row>
    <row r="165" spans="2:65" s="1" customFormat="1" ht="24.2" customHeight="1">
      <c r="B165" s="33"/>
      <c r="C165" s="129" t="s">
        <v>694</v>
      </c>
      <c r="D165" s="129" t="s">
        <v>218</v>
      </c>
      <c r="E165" s="130" t="s">
        <v>3015</v>
      </c>
      <c r="F165" s="131" t="s">
        <v>3016</v>
      </c>
      <c r="G165" s="132" t="s">
        <v>357</v>
      </c>
      <c r="H165" s="133">
        <v>9</v>
      </c>
      <c r="I165" s="134"/>
      <c r="J165" s="135">
        <f t="shared" si="20"/>
        <v>0</v>
      </c>
      <c r="K165" s="131" t="s">
        <v>19</v>
      </c>
      <c r="L165" s="33"/>
      <c r="M165" s="136" t="s">
        <v>19</v>
      </c>
      <c r="N165" s="137" t="s">
        <v>42</v>
      </c>
      <c r="P165" s="138">
        <f t="shared" si="21"/>
        <v>0</v>
      </c>
      <c r="Q165" s="138">
        <v>0</v>
      </c>
      <c r="R165" s="138">
        <f t="shared" si="22"/>
        <v>0</v>
      </c>
      <c r="S165" s="138">
        <v>0</v>
      </c>
      <c r="T165" s="139">
        <f t="shared" si="23"/>
        <v>0</v>
      </c>
      <c r="AR165" s="140" t="s">
        <v>223</v>
      </c>
      <c r="AT165" s="140" t="s">
        <v>218</v>
      </c>
      <c r="AU165" s="140" t="s">
        <v>79</v>
      </c>
      <c r="AY165" s="18" t="s">
        <v>216</v>
      </c>
      <c r="BE165" s="141">
        <f t="shared" si="24"/>
        <v>0</v>
      </c>
      <c r="BF165" s="141">
        <f t="shared" si="25"/>
        <v>0</v>
      </c>
      <c r="BG165" s="141">
        <f t="shared" si="26"/>
        <v>0</v>
      </c>
      <c r="BH165" s="141">
        <f t="shared" si="27"/>
        <v>0</v>
      </c>
      <c r="BI165" s="141">
        <f t="shared" si="28"/>
        <v>0</v>
      </c>
      <c r="BJ165" s="18" t="s">
        <v>79</v>
      </c>
      <c r="BK165" s="141">
        <f t="shared" si="29"/>
        <v>0</v>
      </c>
      <c r="BL165" s="18" t="s">
        <v>223</v>
      </c>
      <c r="BM165" s="140" t="s">
        <v>1165</v>
      </c>
    </row>
    <row r="166" spans="2:65" s="1" customFormat="1" ht="24.2" customHeight="1">
      <c r="B166" s="33"/>
      <c r="C166" s="129" t="s">
        <v>701</v>
      </c>
      <c r="D166" s="129" t="s">
        <v>218</v>
      </c>
      <c r="E166" s="130" t="s">
        <v>3017</v>
      </c>
      <c r="F166" s="131" t="s">
        <v>3018</v>
      </c>
      <c r="G166" s="132" t="s">
        <v>368</v>
      </c>
      <c r="H166" s="133">
        <v>30</v>
      </c>
      <c r="I166" s="134"/>
      <c r="J166" s="135">
        <f t="shared" si="20"/>
        <v>0</v>
      </c>
      <c r="K166" s="131" t="s">
        <v>19</v>
      </c>
      <c r="L166" s="33"/>
      <c r="M166" s="136" t="s">
        <v>19</v>
      </c>
      <c r="N166" s="137" t="s">
        <v>42</v>
      </c>
      <c r="P166" s="138">
        <f t="shared" si="21"/>
        <v>0</v>
      </c>
      <c r="Q166" s="138">
        <v>0</v>
      </c>
      <c r="R166" s="138">
        <f t="shared" si="22"/>
        <v>0</v>
      </c>
      <c r="S166" s="138">
        <v>0</v>
      </c>
      <c r="T166" s="139">
        <f t="shared" si="23"/>
        <v>0</v>
      </c>
      <c r="AR166" s="140" t="s">
        <v>223</v>
      </c>
      <c r="AT166" s="140" t="s">
        <v>218</v>
      </c>
      <c r="AU166" s="140" t="s">
        <v>79</v>
      </c>
      <c r="AY166" s="18" t="s">
        <v>216</v>
      </c>
      <c r="BE166" s="141">
        <f t="shared" si="24"/>
        <v>0</v>
      </c>
      <c r="BF166" s="141">
        <f t="shared" si="25"/>
        <v>0</v>
      </c>
      <c r="BG166" s="141">
        <f t="shared" si="26"/>
        <v>0</v>
      </c>
      <c r="BH166" s="141">
        <f t="shared" si="27"/>
        <v>0</v>
      </c>
      <c r="BI166" s="141">
        <f t="shared" si="28"/>
        <v>0</v>
      </c>
      <c r="BJ166" s="18" t="s">
        <v>79</v>
      </c>
      <c r="BK166" s="141">
        <f t="shared" si="29"/>
        <v>0</v>
      </c>
      <c r="BL166" s="18" t="s">
        <v>223</v>
      </c>
      <c r="BM166" s="140" t="s">
        <v>1180</v>
      </c>
    </row>
    <row r="167" spans="2:65" s="1" customFormat="1" ht="24.2" customHeight="1">
      <c r="B167" s="33"/>
      <c r="C167" s="129" t="s">
        <v>707</v>
      </c>
      <c r="D167" s="129" t="s">
        <v>218</v>
      </c>
      <c r="E167" s="130" t="s">
        <v>3019</v>
      </c>
      <c r="F167" s="131" t="s">
        <v>3020</v>
      </c>
      <c r="G167" s="132" t="s">
        <v>357</v>
      </c>
      <c r="H167" s="133">
        <v>3</v>
      </c>
      <c r="I167" s="134"/>
      <c r="J167" s="135">
        <f t="shared" si="20"/>
        <v>0</v>
      </c>
      <c r="K167" s="131" t="s">
        <v>19</v>
      </c>
      <c r="L167" s="33"/>
      <c r="M167" s="136" t="s">
        <v>19</v>
      </c>
      <c r="N167" s="137" t="s">
        <v>42</v>
      </c>
      <c r="P167" s="138">
        <f t="shared" si="21"/>
        <v>0</v>
      </c>
      <c r="Q167" s="138">
        <v>0</v>
      </c>
      <c r="R167" s="138">
        <f t="shared" si="22"/>
        <v>0</v>
      </c>
      <c r="S167" s="138">
        <v>0</v>
      </c>
      <c r="T167" s="139">
        <f t="shared" si="23"/>
        <v>0</v>
      </c>
      <c r="AR167" s="140" t="s">
        <v>223</v>
      </c>
      <c r="AT167" s="140" t="s">
        <v>218</v>
      </c>
      <c r="AU167" s="140" t="s">
        <v>79</v>
      </c>
      <c r="AY167" s="18" t="s">
        <v>216</v>
      </c>
      <c r="BE167" s="141">
        <f t="shared" si="24"/>
        <v>0</v>
      </c>
      <c r="BF167" s="141">
        <f t="shared" si="25"/>
        <v>0</v>
      </c>
      <c r="BG167" s="141">
        <f t="shared" si="26"/>
        <v>0</v>
      </c>
      <c r="BH167" s="141">
        <f t="shared" si="27"/>
        <v>0</v>
      </c>
      <c r="BI167" s="141">
        <f t="shared" si="28"/>
        <v>0</v>
      </c>
      <c r="BJ167" s="18" t="s">
        <v>79</v>
      </c>
      <c r="BK167" s="141">
        <f t="shared" si="29"/>
        <v>0</v>
      </c>
      <c r="BL167" s="18" t="s">
        <v>223</v>
      </c>
      <c r="BM167" s="140" t="s">
        <v>1190</v>
      </c>
    </row>
    <row r="168" spans="2:65" s="1" customFormat="1" ht="24.2" customHeight="1">
      <c r="B168" s="33"/>
      <c r="C168" s="129" t="s">
        <v>713</v>
      </c>
      <c r="D168" s="129" t="s">
        <v>218</v>
      </c>
      <c r="E168" s="130" t="s">
        <v>3021</v>
      </c>
      <c r="F168" s="131" t="s">
        <v>3022</v>
      </c>
      <c r="G168" s="132" t="s">
        <v>357</v>
      </c>
      <c r="H168" s="133">
        <v>3</v>
      </c>
      <c r="I168" s="134"/>
      <c r="J168" s="135">
        <f t="shared" si="20"/>
        <v>0</v>
      </c>
      <c r="K168" s="131" t="s">
        <v>19</v>
      </c>
      <c r="L168" s="33"/>
      <c r="M168" s="136" t="s">
        <v>19</v>
      </c>
      <c r="N168" s="137" t="s">
        <v>42</v>
      </c>
      <c r="P168" s="138">
        <f t="shared" si="21"/>
        <v>0</v>
      </c>
      <c r="Q168" s="138">
        <v>0</v>
      </c>
      <c r="R168" s="138">
        <f t="shared" si="22"/>
        <v>0</v>
      </c>
      <c r="S168" s="138">
        <v>0</v>
      </c>
      <c r="T168" s="139">
        <f t="shared" si="23"/>
        <v>0</v>
      </c>
      <c r="AR168" s="140" t="s">
        <v>223</v>
      </c>
      <c r="AT168" s="140" t="s">
        <v>218</v>
      </c>
      <c r="AU168" s="140" t="s">
        <v>79</v>
      </c>
      <c r="AY168" s="18" t="s">
        <v>216</v>
      </c>
      <c r="BE168" s="141">
        <f t="shared" si="24"/>
        <v>0</v>
      </c>
      <c r="BF168" s="141">
        <f t="shared" si="25"/>
        <v>0</v>
      </c>
      <c r="BG168" s="141">
        <f t="shared" si="26"/>
        <v>0</v>
      </c>
      <c r="BH168" s="141">
        <f t="shared" si="27"/>
        <v>0</v>
      </c>
      <c r="BI168" s="141">
        <f t="shared" si="28"/>
        <v>0</v>
      </c>
      <c r="BJ168" s="18" t="s">
        <v>79</v>
      </c>
      <c r="BK168" s="141">
        <f t="shared" si="29"/>
        <v>0</v>
      </c>
      <c r="BL168" s="18" t="s">
        <v>223</v>
      </c>
      <c r="BM168" s="140" t="s">
        <v>1204</v>
      </c>
    </row>
    <row r="169" spans="2:65" s="1" customFormat="1" ht="33" customHeight="1">
      <c r="B169" s="33"/>
      <c r="C169" s="129" t="s">
        <v>720</v>
      </c>
      <c r="D169" s="129" t="s">
        <v>218</v>
      </c>
      <c r="E169" s="130" t="s">
        <v>3023</v>
      </c>
      <c r="F169" s="131" t="s">
        <v>3024</v>
      </c>
      <c r="G169" s="132" t="s">
        <v>357</v>
      </c>
      <c r="H169" s="133">
        <v>12</v>
      </c>
      <c r="I169" s="134"/>
      <c r="J169" s="135">
        <f t="shared" si="20"/>
        <v>0</v>
      </c>
      <c r="K169" s="131" t="s">
        <v>19</v>
      </c>
      <c r="L169" s="33"/>
      <c r="M169" s="136" t="s">
        <v>19</v>
      </c>
      <c r="N169" s="137" t="s">
        <v>42</v>
      </c>
      <c r="P169" s="138">
        <f t="shared" si="21"/>
        <v>0</v>
      </c>
      <c r="Q169" s="138">
        <v>0</v>
      </c>
      <c r="R169" s="138">
        <f t="shared" si="22"/>
        <v>0</v>
      </c>
      <c r="S169" s="138">
        <v>0</v>
      </c>
      <c r="T169" s="139">
        <f t="shared" si="23"/>
        <v>0</v>
      </c>
      <c r="AR169" s="140" t="s">
        <v>223</v>
      </c>
      <c r="AT169" s="140" t="s">
        <v>218</v>
      </c>
      <c r="AU169" s="140" t="s">
        <v>79</v>
      </c>
      <c r="AY169" s="18" t="s">
        <v>216</v>
      </c>
      <c r="BE169" s="141">
        <f t="shared" si="24"/>
        <v>0</v>
      </c>
      <c r="BF169" s="141">
        <f t="shared" si="25"/>
        <v>0</v>
      </c>
      <c r="BG169" s="141">
        <f t="shared" si="26"/>
        <v>0</v>
      </c>
      <c r="BH169" s="141">
        <f t="shared" si="27"/>
        <v>0</v>
      </c>
      <c r="BI169" s="141">
        <f t="shared" si="28"/>
        <v>0</v>
      </c>
      <c r="BJ169" s="18" t="s">
        <v>79</v>
      </c>
      <c r="BK169" s="141">
        <f t="shared" si="29"/>
        <v>0</v>
      </c>
      <c r="BL169" s="18" t="s">
        <v>223</v>
      </c>
      <c r="BM169" s="140" t="s">
        <v>1215</v>
      </c>
    </row>
    <row r="170" spans="2:65" s="1" customFormat="1" ht="24.2" customHeight="1">
      <c r="B170" s="33"/>
      <c r="C170" s="129" t="s">
        <v>724</v>
      </c>
      <c r="D170" s="129" t="s">
        <v>218</v>
      </c>
      <c r="E170" s="130" t="s">
        <v>466</v>
      </c>
      <c r="F170" s="131" t="s">
        <v>3025</v>
      </c>
      <c r="G170" s="132" t="s">
        <v>357</v>
      </c>
      <c r="H170" s="133">
        <v>3</v>
      </c>
      <c r="I170" s="134"/>
      <c r="J170" s="135">
        <f t="shared" si="20"/>
        <v>0</v>
      </c>
      <c r="K170" s="131" t="s">
        <v>19</v>
      </c>
      <c r="L170" s="33"/>
      <c r="M170" s="136" t="s">
        <v>19</v>
      </c>
      <c r="N170" s="137" t="s">
        <v>42</v>
      </c>
      <c r="P170" s="138">
        <f t="shared" si="21"/>
        <v>0</v>
      </c>
      <c r="Q170" s="138">
        <v>0</v>
      </c>
      <c r="R170" s="138">
        <f t="shared" si="22"/>
        <v>0</v>
      </c>
      <c r="S170" s="138">
        <v>0</v>
      </c>
      <c r="T170" s="139">
        <f t="shared" si="23"/>
        <v>0</v>
      </c>
      <c r="AR170" s="140" t="s">
        <v>223</v>
      </c>
      <c r="AT170" s="140" t="s">
        <v>218</v>
      </c>
      <c r="AU170" s="140" t="s">
        <v>79</v>
      </c>
      <c r="AY170" s="18" t="s">
        <v>216</v>
      </c>
      <c r="BE170" s="141">
        <f t="shared" si="24"/>
        <v>0</v>
      </c>
      <c r="BF170" s="141">
        <f t="shared" si="25"/>
        <v>0</v>
      </c>
      <c r="BG170" s="141">
        <f t="shared" si="26"/>
        <v>0</v>
      </c>
      <c r="BH170" s="141">
        <f t="shared" si="27"/>
        <v>0</v>
      </c>
      <c r="BI170" s="141">
        <f t="shared" si="28"/>
        <v>0</v>
      </c>
      <c r="BJ170" s="18" t="s">
        <v>79</v>
      </c>
      <c r="BK170" s="141">
        <f t="shared" si="29"/>
        <v>0</v>
      </c>
      <c r="BL170" s="18" t="s">
        <v>223</v>
      </c>
      <c r="BM170" s="140" t="s">
        <v>1231</v>
      </c>
    </row>
    <row r="171" spans="2:65" s="1" customFormat="1" ht="24.2" customHeight="1">
      <c r="B171" s="33"/>
      <c r="C171" s="129" t="s">
        <v>730</v>
      </c>
      <c r="D171" s="129" t="s">
        <v>218</v>
      </c>
      <c r="E171" s="130" t="s">
        <v>3026</v>
      </c>
      <c r="F171" s="131" t="s">
        <v>3027</v>
      </c>
      <c r="G171" s="132" t="s">
        <v>357</v>
      </c>
      <c r="H171" s="133">
        <v>3</v>
      </c>
      <c r="I171" s="134"/>
      <c r="J171" s="135">
        <f t="shared" si="20"/>
        <v>0</v>
      </c>
      <c r="K171" s="131" t="s">
        <v>19</v>
      </c>
      <c r="L171" s="33"/>
      <c r="M171" s="136" t="s">
        <v>19</v>
      </c>
      <c r="N171" s="137" t="s">
        <v>42</v>
      </c>
      <c r="P171" s="138">
        <f t="shared" si="21"/>
        <v>0</v>
      </c>
      <c r="Q171" s="138">
        <v>0</v>
      </c>
      <c r="R171" s="138">
        <f t="shared" si="22"/>
        <v>0</v>
      </c>
      <c r="S171" s="138">
        <v>0</v>
      </c>
      <c r="T171" s="139">
        <f t="shared" si="23"/>
        <v>0</v>
      </c>
      <c r="AR171" s="140" t="s">
        <v>223</v>
      </c>
      <c r="AT171" s="140" t="s">
        <v>218</v>
      </c>
      <c r="AU171" s="140" t="s">
        <v>79</v>
      </c>
      <c r="AY171" s="18" t="s">
        <v>216</v>
      </c>
      <c r="BE171" s="141">
        <f t="shared" si="24"/>
        <v>0</v>
      </c>
      <c r="BF171" s="141">
        <f t="shared" si="25"/>
        <v>0</v>
      </c>
      <c r="BG171" s="141">
        <f t="shared" si="26"/>
        <v>0</v>
      </c>
      <c r="BH171" s="141">
        <f t="shared" si="27"/>
        <v>0</v>
      </c>
      <c r="BI171" s="141">
        <f t="shared" si="28"/>
        <v>0</v>
      </c>
      <c r="BJ171" s="18" t="s">
        <v>79</v>
      </c>
      <c r="BK171" s="141">
        <f t="shared" si="29"/>
        <v>0</v>
      </c>
      <c r="BL171" s="18" t="s">
        <v>223</v>
      </c>
      <c r="BM171" s="140" t="s">
        <v>1241</v>
      </c>
    </row>
    <row r="172" spans="2:65" s="1" customFormat="1" ht="16.5" customHeight="1">
      <c r="B172" s="33"/>
      <c r="C172" s="129" t="s">
        <v>734</v>
      </c>
      <c r="D172" s="129" t="s">
        <v>218</v>
      </c>
      <c r="E172" s="130" t="s">
        <v>3028</v>
      </c>
      <c r="F172" s="131" t="s">
        <v>3029</v>
      </c>
      <c r="G172" s="132" t="s">
        <v>368</v>
      </c>
      <c r="H172" s="133">
        <v>14</v>
      </c>
      <c r="I172" s="134"/>
      <c r="J172" s="135">
        <f t="shared" si="20"/>
        <v>0</v>
      </c>
      <c r="K172" s="131" t="s">
        <v>19</v>
      </c>
      <c r="L172" s="33"/>
      <c r="M172" s="136" t="s">
        <v>19</v>
      </c>
      <c r="N172" s="137" t="s">
        <v>42</v>
      </c>
      <c r="P172" s="138">
        <f t="shared" si="21"/>
        <v>0</v>
      </c>
      <c r="Q172" s="138">
        <v>0</v>
      </c>
      <c r="R172" s="138">
        <f t="shared" si="22"/>
        <v>0</v>
      </c>
      <c r="S172" s="138">
        <v>0</v>
      </c>
      <c r="T172" s="139">
        <f t="shared" si="23"/>
        <v>0</v>
      </c>
      <c r="AR172" s="140" t="s">
        <v>223</v>
      </c>
      <c r="AT172" s="140" t="s">
        <v>218</v>
      </c>
      <c r="AU172" s="140" t="s">
        <v>79</v>
      </c>
      <c r="AY172" s="18" t="s">
        <v>216</v>
      </c>
      <c r="BE172" s="141">
        <f t="shared" si="24"/>
        <v>0</v>
      </c>
      <c r="BF172" s="141">
        <f t="shared" si="25"/>
        <v>0</v>
      </c>
      <c r="BG172" s="141">
        <f t="shared" si="26"/>
        <v>0</v>
      </c>
      <c r="BH172" s="141">
        <f t="shared" si="27"/>
        <v>0</v>
      </c>
      <c r="BI172" s="141">
        <f t="shared" si="28"/>
        <v>0</v>
      </c>
      <c r="BJ172" s="18" t="s">
        <v>79</v>
      </c>
      <c r="BK172" s="141">
        <f t="shared" si="29"/>
        <v>0</v>
      </c>
      <c r="BL172" s="18" t="s">
        <v>223</v>
      </c>
      <c r="BM172" s="140" t="s">
        <v>1249</v>
      </c>
    </row>
    <row r="173" spans="2:65" s="1" customFormat="1" ht="24.2" customHeight="1">
      <c r="B173" s="33"/>
      <c r="C173" s="129" t="s">
        <v>740</v>
      </c>
      <c r="D173" s="129" t="s">
        <v>218</v>
      </c>
      <c r="E173" s="130" t="s">
        <v>471</v>
      </c>
      <c r="F173" s="131" t="s">
        <v>3030</v>
      </c>
      <c r="G173" s="132" t="s">
        <v>357</v>
      </c>
      <c r="H173" s="133">
        <v>120</v>
      </c>
      <c r="I173" s="134"/>
      <c r="J173" s="135">
        <f t="shared" si="20"/>
        <v>0</v>
      </c>
      <c r="K173" s="131" t="s">
        <v>19</v>
      </c>
      <c r="L173" s="33"/>
      <c r="M173" s="136" t="s">
        <v>19</v>
      </c>
      <c r="N173" s="137" t="s">
        <v>42</v>
      </c>
      <c r="P173" s="138">
        <f t="shared" si="21"/>
        <v>0</v>
      </c>
      <c r="Q173" s="138">
        <v>0</v>
      </c>
      <c r="R173" s="138">
        <f t="shared" si="22"/>
        <v>0</v>
      </c>
      <c r="S173" s="138">
        <v>0</v>
      </c>
      <c r="T173" s="139">
        <f t="shared" si="23"/>
        <v>0</v>
      </c>
      <c r="AR173" s="140" t="s">
        <v>223</v>
      </c>
      <c r="AT173" s="140" t="s">
        <v>218</v>
      </c>
      <c r="AU173" s="140" t="s">
        <v>79</v>
      </c>
      <c r="AY173" s="18" t="s">
        <v>216</v>
      </c>
      <c r="BE173" s="141">
        <f t="shared" si="24"/>
        <v>0</v>
      </c>
      <c r="BF173" s="141">
        <f t="shared" si="25"/>
        <v>0</v>
      </c>
      <c r="BG173" s="141">
        <f t="shared" si="26"/>
        <v>0</v>
      </c>
      <c r="BH173" s="141">
        <f t="shared" si="27"/>
        <v>0</v>
      </c>
      <c r="BI173" s="141">
        <f t="shared" si="28"/>
        <v>0</v>
      </c>
      <c r="BJ173" s="18" t="s">
        <v>79</v>
      </c>
      <c r="BK173" s="141">
        <f t="shared" si="29"/>
        <v>0</v>
      </c>
      <c r="BL173" s="18" t="s">
        <v>223</v>
      </c>
      <c r="BM173" s="140" t="s">
        <v>1260</v>
      </c>
    </row>
    <row r="174" spans="2:65" s="1" customFormat="1" ht="16.5" customHeight="1">
      <c r="B174" s="33"/>
      <c r="C174" s="129" t="s">
        <v>745</v>
      </c>
      <c r="D174" s="129" t="s">
        <v>218</v>
      </c>
      <c r="E174" s="130" t="s">
        <v>482</v>
      </c>
      <c r="F174" s="131" t="s">
        <v>3031</v>
      </c>
      <c r="G174" s="132" t="s">
        <v>1578</v>
      </c>
      <c r="H174" s="133">
        <v>1</v>
      </c>
      <c r="I174" s="134"/>
      <c r="J174" s="135">
        <f t="shared" si="20"/>
        <v>0</v>
      </c>
      <c r="K174" s="131" t="s">
        <v>19</v>
      </c>
      <c r="L174" s="33"/>
      <c r="M174" s="136" t="s">
        <v>19</v>
      </c>
      <c r="N174" s="137" t="s">
        <v>42</v>
      </c>
      <c r="P174" s="138">
        <f t="shared" si="21"/>
        <v>0</v>
      </c>
      <c r="Q174" s="138">
        <v>0</v>
      </c>
      <c r="R174" s="138">
        <f t="shared" si="22"/>
        <v>0</v>
      </c>
      <c r="S174" s="138">
        <v>0</v>
      </c>
      <c r="T174" s="139">
        <f t="shared" si="23"/>
        <v>0</v>
      </c>
      <c r="AR174" s="140" t="s">
        <v>223</v>
      </c>
      <c r="AT174" s="140" t="s">
        <v>218</v>
      </c>
      <c r="AU174" s="140" t="s">
        <v>79</v>
      </c>
      <c r="AY174" s="18" t="s">
        <v>216</v>
      </c>
      <c r="BE174" s="141">
        <f t="shared" si="24"/>
        <v>0</v>
      </c>
      <c r="BF174" s="141">
        <f t="shared" si="25"/>
        <v>0</v>
      </c>
      <c r="BG174" s="141">
        <f t="shared" si="26"/>
        <v>0</v>
      </c>
      <c r="BH174" s="141">
        <f t="shared" si="27"/>
        <v>0</v>
      </c>
      <c r="BI174" s="141">
        <f t="shared" si="28"/>
        <v>0</v>
      </c>
      <c r="BJ174" s="18" t="s">
        <v>79</v>
      </c>
      <c r="BK174" s="141">
        <f t="shared" si="29"/>
        <v>0</v>
      </c>
      <c r="BL174" s="18" t="s">
        <v>223</v>
      </c>
      <c r="BM174" s="140" t="s">
        <v>1271</v>
      </c>
    </row>
    <row r="175" spans="2:65" s="1" customFormat="1" ht="16.5" customHeight="1">
      <c r="B175" s="33"/>
      <c r="C175" s="129" t="s">
        <v>750</v>
      </c>
      <c r="D175" s="129" t="s">
        <v>218</v>
      </c>
      <c r="E175" s="130" t="s">
        <v>488</v>
      </c>
      <c r="F175" s="131" t="s">
        <v>3032</v>
      </c>
      <c r="G175" s="132" t="s">
        <v>1578</v>
      </c>
      <c r="H175" s="133">
        <v>1</v>
      </c>
      <c r="I175" s="134"/>
      <c r="J175" s="135">
        <f t="shared" si="20"/>
        <v>0</v>
      </c>
      <c r="K175" s="131" t="s">
        <v>19</v>
      </c>
      <c r="L175" s="33"/>
      <c r="M175" s="136" t="s">
        <v>19</v>
      </c>
      <c r="N175" s="137" t="s">
        <v>42</v>
      </c>
      <c r="P175" s="138">
        <f t="shared" si="21"/>
        <v>0</v>
      </c>
      <c r="Q175" s="138">
        <v>0</v>
      </c>
      <c r="R175" s="138">
        <f t="shared" si="22"/>
        <v>0</v>
      </c>
      <c r="S175" s="138">
        <v>0</v>
      </c>
      <c r="T175" s="139">
        <f t="shared" si="23"/>
        <v>0</v>
      </c>
      <c r="AR175" s="140" t="s">
        <v>223</v>
      </c>
      <c r="AT175" s="140" t="s">
        <v>218</v>
      </c>
      <c r="AU175" s="140" t="s">
        <v>79</v>
      </c>
      <c r="AY175" s="18" t="s">
        <v>216</v>
      </c>
      <c r="BE175" s="141">
        <f t="shared" si="24"/>
        <v>0</v>
      </c>
      <c r="BF175" s="141">
        <f t="shared" si="25"/>
        <v>0</v>
      </c>
      <c r="BG175" s="141">
        <f t="shared" si="26"/>
        <v>0</v>
      </c>
      <c r="BH175" s="141">
        <f t="shared" si="27"/>
        <v>0</v>
      </c>
      <c r="BI175" s="141">
        <f t="shared" si="28"/>
        <v>0</v>
      </c>
      <c r="BJ175" s="18" t="s">
        <v>79</v>
      </c>
      <c r="BK175" s="141">
        <f t="shared" si="29"/>
        <v>0</v>
      </c>
      <c r="BL175" s="18" t="s">
        <v>223</v>
      </c>
      <c r="BM175" s="140" t="s">
        <v>1276</v>
      </c>
    </row>
    <row r="176" spans="2:65" s="1" customFormat="1" ht="16.5" customHeight="1">
      <c r="B176" s="33"/>
      <c r="C176" s="129" t="s">
        <v>756</v>
      </c>
      <c r="D176" s="129" t="s">
        <v>218</v>
      </c>
      <c r="E176" s="130" t="s">
        <v>493</v>
      </c>
      <c r="F176" s="131" t="s">
        <v>3033</v>
      </c>
      <c r="G176" s="132" t="s">
        <v>1578</v>
      </c>
      <c r="H176" s="133">
        <v>1</v>
      </c>
      <c r="I176" s="134"/>
      <c r="J176" s="135">
        <f t="shared" si="20"/>
        <v>0</v>
      </c>
      <c r="K176" s="131" t="s">
        <v>19</v>
      </c>
      <c r="L176" s="33"/>
      <c r="M176" s="136" t="s">
        <v>19</v>
      </c>
      <c r="N176" s="137" t="s">
        <v>42</v>
      </c>
      <c r="P176" s="138">
        <f t="shared" si="21"/>
        <v>0</v>
      </c>
      <c r="Q176" s="138">
        <v>0</v>
      </c>
      <c r="R176" s="138">
        <f t="shared" si="22"/>
        <v>0</v>
      </c>
      <c r="S176" s="138">
        <v>0</v>
      </c>
      <c r="T176" s="139">
        <f t="shared" si="23"/>
        <v>0</v>
      </c>
      <c r="AR176" s="140" t="s">
        <v>223</v>
      </c>
      <c r="AT176" s="140" t="s">
        <v>218</v>
      </c>
      <c r="AU176" s="140" t="s">
        <v>79</v>
      </c>
      <c r="AY176" s="18" t="s">
        <v>216</v>
      </c>
      <c r="BE176" s="141">
        <f t="shared" si="24"/>
        <v>0</v>
      </c>
      <c r="BF176" s="141">
        <f t="shared" si="25"/>
        <v>0</v>
      </c>
      <c r="BG176" s="141">
        <f t="shared" si="26"/>
        <v>0</v>
      </c>
      <c r="BH176" s="141">
        <f t="shared" si="27"/>
        <v>0</v>
      </c>
      <c r="BI176" s="141">
        <f t="shared" si="28"/>
        <v>0</v>
      </c>
      <c r="BJ176" s="18" t="s">
        <v>79</v>
      </c>
      <c r="BK176" s="141">
        <f t="shared" si="29"/>
        <v>0</v>
      </c>
      <c r="BL176" s="18" t="s">
        <v>223</v>
      </c>
      <c r="BM176" s="140" t="s">
        <v>1288</v>
      </c>
    </row>
    <row r="177" spans="2:65" s="1" customFormat="1" ht="16.5" customHeight="1">
      <c r="B177" s="33"/>
      <c r="C177" s="129" t="s">
        <v>761</v>
      </c>
      <c r="D177" s="129" t="s">
        <v>218</v>
      </c>
      <c r="E177" s="130" t="s">
        <v>498</v>
      </c>
      <c r="F177" s="131" t="s">
        <v>3034</v>
      </c>
      <c r="G177" s="132" t="s">
        <v>1578</v>
      </c>
      <c r="H177" s="133">
        <v>1</v>
      </c>
      <c r="I177" s="134"/>
      <c r="J177" s="135">
        <f t="shared" si="20"/>
        <v>0</v>
      </c>
      <c r="K177" s="131" t="s">
        <v>19</v>
      </c>
      <c r="L177" s="33"/>
      <c r="M177" s="136" t="s">
        <v>19</v>
      </c>
      <c r="N177" s="137" t="s">
        <v>42</v>
      </c>
      <c r="P177" s="138">
        <f t="shared" si="21"/>
        <v>0</v>
      </c>
      <c r="Q177" s="138">
        <v>0</v>
      </c>
      <c r="R177" s="138">
        <f t="shared" si="22"/>
        <v>0</v>
      </c>
      <c r="S177" s="138">
        <v>0</v>
      </c>
      <c r="T177" s="139">
        <f t="shared" si="23"/>
        <v>0</v>
      </c>
      <c r="AR177" s="140" t="s">
        <v>223</v>
      </c>
      <c r="AT177" s="140" t="s">
        <v>218</v>
      </c>
      <c r="AU177" s="140" t="s">
        <v>79</v>
      </c>
      <c r="AY177" s="18" t="s">
        <v>216</v>
      </c>
      <c r="BE177" s="141">
        <f t="shared" si="24"/>
        <v>0</v>
      </c>
      <c r="BF177" s="141">
        <f t="shared" si="25"/>
        <v>0</v>
      </c>
      <c r="BG177" s="141">
        <f t="shared" si="26"/>
        <v>0</v>
      </c>
      <c r="BH177" s="141">
        <f t="shared" si="27"/>
        <v>0</v>
      </c>
      <c r="BI177" s="141">
        <f t="shared" si="28"/>
        <v>0</v>
      </c>
      <c r="BJ177" s="18" t="s">
        <v>79</v>
      </c>
      <c r="BK177" s="141">
        <f t="shared" si="29"/>
        <v>0</v>
      </c>
      <c r="BL177" s="18" t="s">
        <v>223</v>
      </c>
      <c r="BM177" s="140" t="s">
        <v>1300</v>
      </c>
    </row>
    <row r="178" spans="2:65" s="1" customFormat="1" ht="16.5" customHeight="1">
      <c r="B178" s="33"/>
      <c r="C178" s="129" t="s">
        <v>765</v>
      </c>
      <c r="D178" s="129" t="s">
        <v>218</v>
      </c>
      <c r="E178" s="130" t="s">
        <v>504</v>
      </c>
      <c r="F178" s="131" t="s">
        <v>3035</v>
      </c>
      <c r="G178" s="132" t="s">
        <v>1578</v>
      </c>
      <c r="H178" s="133">
        <v>1</v>
      </c>
      <c r="I178" s="134"/>
      <c r="J178" s="135">
        <f t="shared" si="20"/>
        <v>0</v>
      </c>
      <c r="K178" s="131" t="s">
        <v>19</v>
      </c>
      <c r="L178" s="33"/>
      <c r="M178" s="136" t="s">
        <v>19</v>
      </c>
      <c r="N178" s="137" t="s">
        <v>42</v>
      </c>
      <c r="P178" s="138">
        <f t="shared" si="21"/>
        <v>0</v>
      </c>
      <c r="Q178" s="138">
        <v>0</v>
      </c>
      <c r="R178" s="138">
        <f t="shared" si="22"/>
        <v>0</v>
      </c>
      <c r="S178" s="138">
        <v>0</v>
      </c>
      <c r="T178" s="139">
        <f t="shared" si="23"/>
        <v>0</v>
      </c>
      <c r="AR178" s="140" t="s">
        <v>223</v>
      </c>
      <c r="AT178" s="140" t="s">
        <v>218</v>
      </c>
      <c r="AU178" s="140" t="s">
        <v>79</v>
      </c>
      <c r="AY178" s="18" t="s">
        <v>216</v>
      </c>
      <c r="BE178" s="141">
        <f t="shared" si="24"/>
        <v>0</v>
      </c>
      <c r="BF178" s="141">
        <f t="shared" si="25"/>
        <v>0</v>
      </c>
      <c r="BG178" s="141">
        <f t="shared" si="26"/>
        <v>0</v>
      </c>
      <c r="BH178" s="141">
        <f t="shared" si="27"/>
        <v>0</v>
      </c>
      <c r="BI178" s="141">
        <f t="shared" si="28"/>
        <v>0</v>
      </c>
      <c r="BJ178" s="18" t="s">
        <v>79</v>
      </c>
      <c r="BK178" s="141">
        <f t="shared" si="29"/>
        <v>0</v>
      </c>
      <c r="BL178" s="18" t="s">
        <v>223</v>
      </c>
      <c r="BM178" s="140" t="s">
        <v>1312</v>
      </c>
    </row>
    <row r="179" spans="2:65" s="11" customFormat="1" ht="25.9" customHeight="1">
      <c r="B179" s="117"/>
      <c r="D179" s="118" t="s">
        <v>70</v>
      </c>
      <c r="E179" s="119" t="s">
        <v>3036</v>
      </c>
      <c r="F179" s="119" t="s">
        <v>3037</v>
      </c>
      <c r="I179" s="120"/>
      <c r="J179" s="121">
        <f>BK179</f>
        <v>0</v>
      </c>
      <c r="L179" s="117"/>
      <c r="M179" s="122"/>
      <c r="P179" s="123">
        <f>SUM(P180:P183)</f>
        <v>0</v>
      </c>
      <c r="R179" s="123">
        <f>SUM(R180:R183)</f>
        <v>0</v>
      </c>
      <c r="T179" s="124">
        <f>SUM(T180:T183)</f>
        <v>0</v>
      </c>
      <c r="AR179" s="118" t="s">
        <v>79</v>
      </c>
      <c r="AT179" s="125" t="s">
        <v>70</v>
      </c>
      <c r="AU179" s="125" t="s">
        <v>71</v>
      </c>
      <c r="AY179" s="118" t="s">
        <v>216</v>
      </c>
      <c r="BK179" s="126">
        <f>SUM(BK180:BK183)</f>
        <v>0</v>
      </c>
    </row>
    <row r="180" spans="2:65" s="1" customFormat="1" ht="21.75" customHeight="1">
      <c r="B180" s="33"/>
      <c r="C180" s="129" t="s">
        <v>774</v>
      </c>
      <c r="D180" s="129" t="s">
        <v>218</v>
      </c>
      <c r="E180" s="130" t="s">
        <v>3038</v>
      </c>
      <c r="F180" s="131" t="s">
        <v>3039</v>
      </c>
      <c r="G180" s="132" t="s">
        <v>368</v>
      </c>
      <c r="H180" s="133">
        <v>40</v>
      </c>
      <c r="I180" s="134"/>
      <c r="J180" s="135">
        <f>ROUND(I180*H180,2)</f>
        <v>0</v>
      </c>
      <c r="K180" s="131" t="s">
        <v>19</v>
      </c>
      <c r="L180" s="33"/>
      <c r="M180" s="136" t="s">
        <v>19</v>
      </c>
      <c r="N180" s="137" t="s">
        <v>42</v>
      </c>
      <c r="P180" s="138">
        <f>O180*H180</f>
        <v>0</v>
      </c>
      <c r="Q180" s="138">
        <v>0</v>
      </c>
      <c r="R180" s="138">
        <f>Q180*H180</f>
        <v>0</v>
      </c>
      <c r="S180" s="138">
        <v>0</v>
      </c>
      <c r="T180" s="139">
        <f>S180*H180</f>
        <v>0</v>
      </c>
      <c r="AR180" s="140" t="s">
        <v>223</v>
      </c>
      <c r="AT180" s="140" t="s">
        <v>218</v>
      </c>
      <c r="AU180" s="140" t="s">
        <v>79</v>
      </c>
      <c r="AY180" s="18" t="s">
        <v>216</v>
      </c>
      <c r="BE180" s="141">
        <f>IF(N180="základní",J180,0)</f>
        <v>0</v>
      </c>
      <c r="BF180" s="141">
        <f>IF(N180="snížená",J180,0)</f>
        <v>0</v>
      </c>
      <c r="BG180" s="141">
        <f>IF(N180="zákl. přenesená",J180,0)</f>
        <v>0</v>
      </c>
      <c r="BH180" s="141">
        <f>IF(N180="sníž. přenesená",J180,0)</f>
        <v>0</v>
      </c>
      <c r="BI180" s="141">
        <f>IF(N180="nulová",J180,0)</f>
        <v>0</v>
      </c>
      <c r="BJ180" s="18" t="s">
        <v>79</v>
      </c>
      <c r="BK180" s="141">
        <f>ROUND(I180*H180,2)</f>
        <v>0</v>
      </c>
      <c r="BL180" s="18" t="s">
        <v>223</v>
      </c>
      <c r="BM180" s="140" t="s">
        <v>1322</v>
      </c>
    </row>
    <row r="181" spans="2:65" s="1" customFormat="1" ht="21.75" customHeight="1">
      <c r="B181" s="33"/>
      <c r="C181" s="129" t="s">
        <v>781</v>
      </c>
      <c r="D181" s="129" t="s">
        <v>218</v>
      </c>
      <c r="E181" s="130" t="s">
        <v>3040</v>
      </c>
      <c r="F181" s="131" t="s">
        <v>3041</v>
      </c>
      <c r="G181" s="132" t="s">
        <v>368</v>
      </c>
      <c r="H181" s="133">
        <v>40</v>
      </c>
      <c r="I181" s="134"/>
      <c r="J181" s="135">
        <f>ROUND(I181*H181,2)</f>
        <v>0</v>
      </c>
      <c r="K181" s="131" t="s">
        <v>19</v>
      </c>
      <c r="L181" s="33"/>
      <c r="M181" s="136" t="s">
        <v>19</v>
      </c>
      <c r="N181" s="137" t="s">
        <v>42</v>
      </c>
      <c r="P181" s="138">
        <f>O181*H181</f>
        <v>0</v>
      </c>
      <c r="Q181" s="138">
        <v>0</v>
      </c>
      <c r="R181" s="138">
        <f>Q181*H181</f>
        <v>0</v>
      </c>
      <c r="S181" s="138">
        <v>0</v>
      </c>
      <c r="T181" s="139">
        <f>S181*H181</f>
        <v>0</v>
      </c>
      <c r="AR181" s="140" t="s">
        <v>223</v>
      </c>
      <c r="AT181" s="140" t="s">
        <v>218</v>
      </c>
      <c r="AU181" s="140" t="s">
        <v>79</v>
      </c>
      <c r="AY181" s="18" t="s">
        <v>216</v>
      </c>
      <c r="BE181" s="141">
        <f>IF(N181="základní",J181,0)</f>
        <v>0</v>
      </c>
      <c r="BF181" s="141">
        <f>IF(N181="snížená",J181,0)</f>
        <v>0</v>
      </c>
      <c r="BG181" s="141">
        <f>IF(N181="zákl. přenesená",J181,0)</f>
        <v>0</v>
      </c>
      <c r="BH181" s="141">
        <f>IF(N181="sníž. přenesená",J181,0)</f>
        <v>0</v>
      </c>
      <c r="BI181" s="141">
        <f>IF(N181="nulová",J181,0)</f>
        <v>0</v>
      </c>
      <c r="BJ181" s="18" t="s">
        <v>79</v>
      </c>
      <c r="BK181" s="141">
        <f>ROUND(I181*H181,2)</f>
        <v>0</v>
      </c>
      <c r="BL181" s="18" t="s">
        <v>223</v>
      </c>
      <c r="BM181" s="140" t="s">
        <v>1334</v>
      </c>
    </row>
    <row r="182" spans="2:65" s="1" customFormat="1" ht="24.2" customHeight="1">
      <c r="B182" s="33"/>
      <c r="C182" s="129" t="s">
        <v>785</v>
      </c>
      <c r="D182" s="129" t="s">
        <v>218</v>
      </c>
      <c r="E182" s="130" t="s">
        <v>3042</v>
      </c>
      <c r="F182" s="131" t="s">
        <v>3043</v>
      </c>
      <c r="G182" s="132" t="s">
        <v>368</v>
      </c>
      <c r="H182" s="133">
        <v>30</v>
      </c>
      <c r="I182" s="134"/>
      <c r="J182" s="135">
        <f>ROUND(I182*H182,2)</f>
        <v>0</v>
      </c>
      <c r="K182" s="131" t="s">
        <v>19</v>
      </c>
      <c r="L182" s="33"/>
      <c r="M182" s="136" t="s">
        <v>19</v>
      </c>
      <c r="N182" s="137" t="s">
        <v>42</v>
      </c>
      <c r="P182" s="138">
        <f>O182*H182</f>
        <v>0</v>
      </c>
      <c r="Q182" s="138">
        <v>0</v>
      </c>
      <c r="R182" s="138">
        <f>Q182*H182</f>
        <v>0</v>
      </c>
      <c r="S182" s="138">
        <v>0</v>
      </c>
      <c r="T182" s="139">
        <f>S182*H182</f>
        <v>0</v>
      </c>
      <c r="AR182" s="140" t="s">
        <v>223</v>
      </c>
      <c r="AT182" s="140" t="s">
        <v>218</v>
      </c>
      <c r="AU182" s="140" t="s">
        <v>79</v>
      </c>
      <c r="AY182" s="18" t="s">
        <v>216</v>
      </c>
      <c r="BE182" s="141">
        <f>IF(N182="základní",J182,0)</f>
        <v>0</v>
      </c>
      <c r="BF182" s="141">
        <f>IF(N182="snížená",J182,0)</f>
        <v>0</v>
      </c>
      <c r="BG182" s="141">
        <f>IF(N182="zákl. přenesená",J182,0)</f>
        <v>0</v>
      </c>
      <c r="BH182" s="141">
        <f>IF(N182="sníž. přenesená",J182,0)</f>
        <v>0</v>
      </c>
      <c r="BI182" s="141">
        <f>IF(N182="nulová",J182,0)</f>
        <v>0</v>
      </c>
      <c r="BJ182" s="18" t="s">
        <v>79</v>
      </c>
      <c r="BK182" s="141">
        <f>ROUND(I182*H182,2)</f>
        <v>0</v>
      </c>
      <c r="BL182" s="18" t="s">
        <v>223</v>
      </c>
      <c r="BM182" s="140" t="s">
        <v>1346</v>
      </c>
    </row>
    <row r="183" spans="2:65" s="1" customFormat="1" ht="16.5" customHeight="1">
      <c r="B183" s="33"/>
      <c r="C183" s="129" t="s">
        <v>790</v>
      </c>
      <c r="D183" s="129" t="s">
        <v>218</v>
      </c>
      <c r="E183" s="130" t="s">
        <v>3044</v>
      </c>
      <c r="F183" s="131" t="s">
        <v>3045</v>
      </c>
      <c r="G183" s="132" t="s">
        <v>221</v>
      </c>
      <c r="H183" s="133">
        <v>12</v>
      </c>
      <c r="I183" s="134"/>
      <c r="J183" s="135">
        <f>ROUND(I183*H183,2)</f>
        <v>0</v>
      </c>
      <c r="K183" s="131" t="s">
        <v>19</v>
      </c>
      <c r="L183" s="33"/>
      <c r="M183" s="136" t="s">
        <v>19</v>
      </c>
      <c r="N183" s="137" t="s">
        <v>42</v>
      </c>
      <c r="P183" s="138">
        <f>O183*H183</f>
        <v>0</v>
      </c>
      <c r="Q183" s="138">
        <v>0</v>
      </c>
      <c r="R183" s="138">
        <f>Q183*H183</f>
        <v>0</v>
      </c>
      <c r="S183" s="138">
        <v>0</v>
      </c>
      <c r="T183" s="139">
        <f>S183*H183</f>
        <v>0</v>
      </c>
      <c r="AR183" s="140" t="s">
        <v>223</v>
      </c>
      <c r="AT183" s="140" t="s">
        <v>218</v>
      </c>
      <c r="AU183" s="140" t="s">
        <v>79</v>
      </c>
      <c r="AY183" s="18" t="s">
        <v>216</v>
      </c>
      <c r="BE183" s="141">
        <f>IF(N183="základní",J183,0)</f>
        <v>0</v>
      </c>
      <c r="BF183" s="141">
        <f>IF(N183="snížená",J183,0)</f>
        <v>0</v>
      </c>
      <c r="BG183" s="141">
        <f>IF(N183="zákl. přenesená",J183,0)</f>
        <v>0</v>
      </c>
      <c r="BH183" s="141">
        <f>IF(N183="sníž. přenesená",J183,0)</f>
        <v>0</v>
      </c>
      <c r="BI183" s="141">
        <f>IF(N183="nulová",J183,0)</f>
        <v>0</v>
      </c>
      <c r="BJ183" s="18" t="s">
        <v>79</v>
      </c>
      <c r="BK183" s="141">
        <f>ROUND(I183*H183,2)</f>
        <v>0</v>
      </c>
      <c r="BL183" s="18" t="s">
        <v>223</v>
      </c>
      <c r="BM183" s="140" t="s">
        <v>1356</v>
      </c>
    </row>
    <row r="184" spans="2:65" s="11" customFormat="1" ht="25.9" customHeight="1">
      <c r="B184" s="117"/>
      <c r="D184" s="118" t="s">
        <v>70</v>
      </c>
      <c r="E184" s="119" t="s">
        <v>3046</v>
      </c>
      <c r="F184" s="119" t="s">
        <v>92</v>
      </c>
      <c r="I184" s="120"/>
      <c r="J184" s="121">
        <f>BK184</f>
        <v>0</v>
      </c>
      <c r="L184" s="117"/>
      <c r="M184" s="122"/>
      <c r="P184" s="123">
        <f>SUM(P185:P186)</f>
        <v>0</v>
      </c>
      <c r="R184" s="123">
        <f>SUM(R185:R186)</f>
        <v>0</v>
      </c>
      <c r="T184" s="124">
        <f>SUM(T185:T186)</f>
        <v>0</v>
      </c>
      <c r="AR184" s="118" t="s">
        <v>79</v>
      </c>
      <c r="AT184" s="125" t="s">
        <v>70</v>
      </c>
      <c r="AU184" s="125" t="s">
        <v>71</v>
      </c>
      <c r="AY184" s="118" t="s">
        <v>216</v>
      </c>
      <c r="BK184" s="126">
        <f>SUM(BK185:BK186)</f>
        <v>0</v>
      </c>
    </row>
    <row r="185" spans="2:65" s="1" customFormat="1" ht="16.5" customHeight="1">
      <c r="B185" s="33"/>
      <c r="C185" s="129" t="s">
        <v>795</v>
      </c>
      <c r="D185" s="129" t="s">
        <v>218</v>
      </c>
      <c r="E185" s="130" t="s">
        <v>3047</v>
      </c>
      <c r="F185" s="131" t="s">
        <v>3048</v>
      </c>
      <c r="G185" s="132" t="s">
        <v>357</v>
      </c>
      <c r="H185" s="133">
        <v>35</v>
      </c>
      <c r="I185" s="134"/>
      <c r="J185" s="135">
        <f>ROUND(I185*H185,2)</f>
        <v>0</v>
      </c>
      <c r="K185" s="131" t="s">
        <v>19</v>
      </c>
      <c r="L185" s="33"/>
      <c r="M185" s="136" t="s">
        <v>19</v>
      </c>
      <c r="N185" s="137" t="s">
        <v>42</v>
      </c>
      <c r="P185" s="138">
        <f>O185*H185</f>
        <v>0</v>
      </c>
      <c r="Q185" s="138">
        <v>0</v>
      </c>
      <c r="R185" s="138">
        <f>Q185*H185</f>
        <v>0</v>
      </c>
      <c r="S185" s="138">
        <v>0</v>
      </c>
      <c r="T185" s="139">
        <f>S185*H185</f>
        <v>0</v>
      </c>
      <c r="AR185" s="140" t="s">
        <v>223</v>
      </c>
      <c r="AT185" s="140" t="s">
        <v>218</v>
      </c>
      <c r="AU185" s="140" t="s">
        <v>79</v>
      </c>
      <c r="AY185" s="18" t="s">
        <v>216</v>
      </c>
      <c r="BE185" s="141">
        <f>IF(N185="základní",J185,0)</f>
        <v>0</v>
      </c>
      <c r="BF185" s="141">
        <f>IF(N185="snížená",J185,0)</f>
        <v>0</v>
      </c>
      <c r="BG185" s="141">
        <f>IF(N185="zákl. přenesená",J185,0)</f>
        <v>0</v>
      </c>
      <c r="BH185" s="141">
        <f>IF(N185="sníž. přenesená",J185,0)</f>
        <v>0</v>
      </c>
      <c r="BI185" s="141">
        <f>IF(N185="nulová",J185,0)</f>
        <v>0</v>
      </c>
      <c r="BJ185" s="18" t="s">
        <v>79</v>
      </c>
      <c r="BK185" s="141">
        <f>ROUND(I185*H185,2)</f>
        <v>0</v>
      </c>
      <c r="BL185" s="18" t="s">
        <v>223</v>
      </c>
      <c r="BM185" s="140" t="s">
        <v>1367</v>
      </c>
    </row>
    <row r="186" spans="2:65" s="1" customFormat="1" ht="21.75" customHeight="1">
      <c r="B186" s="33"/>
      <c r="C186" s="129" t="s">
        <v>801</v>
      </c>
      <c r="D186" s="129" t="s">
        <v>218</v>
      </c>
      <c r="E186" s="130" t="s">
        <v>477</v>
      </c>
      <c r="F186" s="131" t="s">
        <v>3049</v>
      </c>
      <c r="G186" s="132" t="s">
        <v>357</v>
      </c>
      <c r="H186" s="133">
        <v>200</v>
      </c>
      <c r="I186" s="134"/>
      <c r="J186" s="135">
        <f>ROUND(I186*H186,2)</f>
        <v>0</v>
      </c>
      <c r="K186" s="131" t="s">
        <v>19</v>
      </c>
      <c r="L186" s="33"/>
      <c r="M186" s="188" t="s">
        <v>19</v>
      </c>
      <c r="N186" s="189" t="s">
        <v>42</v>
      </c>
      <c r="O186" s="186"/>
      <c r="P186" s="190">
        <f>O186*H186</f>
        <v>0</v>
      </c>
      <c r="Q186" s="190">
        <v>0</v>
      </c>
      <c r="R186" s="190">
        <f>Q186*H186</f>
        <v>0</v>
      </c>
      <c r="S186" s="190">
        <v>0</v>
      </c>
      <c r="T186" s="191">
        <f>S186*H186</f>
        <v>0</v>
      </c>
      <c r="AR186" s="140" t="s">
        <v>223</v>
      </c>
      <c r="AT186" s="140" t="s">
        <v>218</v>
      </c>
      <c r="AU186" s="140" t="s">
        <v>79</v>
      </c>
      <c r="AY186" s="18" t="s">
        <v>216</v>
      </c>
      <c r="BE186" s="141">
        <f>IF(N186="základní",J186,0)</f>
        <v>0</v>
      </c>
      <c r="BF186" s="141">
        <f>IF(N186="snížená",J186,0)</f>
        <v>0</v>
      </c>
      <c r="BG186" s="141">
        <f>IF(N186="zákl. přenesená",J186,0)</f>
        <v>0</v>
      </c>
      <c r="BH186" s="141">
        <f>IF(N186="sníž. přenesená",J186,0)</f>
        <v>0</v>
      </c>
      <c r="BI186" s="141">
        <f>IF(N186="nulová",J186,0)</f>
        <v>0</v>
      </c>
      <c r="BJ186" s="18" t="s">
        <v>79</v>
      </c>
      <c r="BK186" s="141">
        <f>ROUND(I186*H186,2)</f>
        <v>0</v>
      </c>
      <c r="BL186" s="18" t="s">
        <v>223</v>
      </c>
      <c r="BM186" s="140" t="s">
        <v>1377</v>
      </c>
    </row>
    <row r="187" spans="2:65" s="1" customFormat="1" ht="6.95" customHeight="1">
      <c r="B187" s="42"/>
      <c r="C187" s="43"/>
      <c r="D187" s="43"/>
      <c r="E187" s="43"/>
      <c r="F187" s="43"/>
      <c r="G187" s="43"/>
      <c r="H187" s="43"/>
      <c r="I187" s="43"/>
      <c r="J187" s="43"/>
      <c r="K187" s="43"/>
      <c r="L187" s="33"/>
    </row>
  </sheetData>
  <sheetProtection algorithmName="SHA-512" hashValue="hRCbcDN76vnWyfIWpnvVvSh+NTcwVuuj/35ZzzyMSLDlQZWEAkVfr4EI1yVeVvRw6hBCs7EfO2EzzMdPgBco5w==" saltValue="IIr6mIk0MYwD0Ac9rjnPC85GXHxftz/ia2BZRk3lzb7zrsi+qPpBVeaKVB6mBkzQFkwyg3TQT5TgWtoZmuCGSg==" spinCount="100000" sheet="1" objects="1" scenarios="1" formatColumns="0" formatRows="0" autoFilter="0"/>
  <autoFilter ref="C82:K186" xr:uid="{00000000-0009-0000-0000-00000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96</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3050</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tr">
        <f>IF('Rekapitulace stavby'!AN16="","",'Rekapitulace stavby'!AN16)</f>
        <v/>
      </c>
      <c r="L20" s="33"/>
    </row>
    <row r="21" spans="2:12" s="1" customFormat="1" ht="18" customHeight="1">
      <c r="B21" s="33"/>
      <c r="E21" s="26" t="str">
        <f>IF('Rekapitulace stavby'!E17="","",'Rekapitulace stavby'!E17)</f>
        <v>Energy Benefit Centre a.s.</v>
      </c>
      <c r="I21" s="28" t="s">
        <v>27</v>
      </c>
      <c r="J21" s="26" t="str">
        <f>IF('Rekapitulace stavby'!AN17="","",'Rekapitulace stavby'!AN17)</f>
        <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35</v>
      </c>
      <c r="L26" s="33"/>
    </row>
    <row r="27" spans="2:12" s="7" customFormat="1" ht="16.5" customHeight="1">
      <c r="B27" s="88"/>
      <c r="E27" s="313" t="s">
        <v>19</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ROUND((SUM(BE85:BE163)),  2)</f>
        <v>0</v>
      </c>
      <c r="I33" s="91">
        <v>0.21</v>
      </c>
      <c r="J33" s="90">
        <f>ROUND(((SUM(BE85:BE163))*I33),  2)</f>
        <v>0</v>
      </c>
      <c r="L33" s="33"/>
    </row>
    <row r="34" spans="2:12" s="1" customFormat="1" ht="14.45" customHeight="1">
      <c r="B34" s="33"/>
      <c r="E34" s="28" t="s">
        <v>43</v>
      </c>
      <c r="F34" s="90">
        <f>ROUND((SUM(BF85:BF163)),  2)</f>
        <v>0</v>
      </c>
      <c r="I34" s="91">
        <v>0.15</v>
      </c>
      <c r="J34" s="90">
        <f>ROUND(((SUM(BF85:BF163))*I34),  2)</f>
        <v>0</v>
      </c>
      <c r="L34" s="33"/>
    </row>
    <row r="35" spans="2:12" s="1" customFormat="1" ht="14.45" hidden="1" customHeight="1">
      <c r="B35" s="33"/>
      <c r="E35" s="28" t="s">
        <v>44</v>
      </c>
      <c r="F35" s="90">
        <f>ROUND((SUM(BG85:BG163)),  2)</f>
        <v>0</v>
      </c>
      <c r="I35" s="91">
        <v>0.21</v>
      </c>
      <c r="J35" s="90">
        <f>0</f>
        <v>0</v>
      </c>
      <c r="L35" s="33"/>
    </row>
    <row r="36" spans="2:12" s="1" customFormat="1" ht="14.45" hidden="1" customHeight="1">
      <c r="B36" s="33"/>
      <c r="E36" s="28" t="s">
        <v>45</v>
      </c>
      <c r="F36" s="90">
        <f>ROUND((SUM(BH85:BH163)),  2)</f>
        <v>0</v>
      </c>
      <c r="I36" s="91">
        <v>0.15</v>
      </c>
      <c r="J36" s="90">
        <f>0</f>
        <v>0</v>
      </c>
      <c r="L36" s="33"/>
    </row>
    <row r="37" spans="2:12" s="1" customFormat="1" ht="14.45" hidden="1" customHeight="1">
      <c r="B37" s="33"/>
      <c r="E37" s="28" t="s">
        <v>46</v>
      </c>
      <c r="F37" s="90">
        <f>ROUND((SUM(BI85:BI163)),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VZT - Vzduchotechnika</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J85</f>
        <v>0</v>
      </c>
      <c r="L59" s="33"/>
      <c r="AU59" s="18" t="s">
        <v>169</v>
      </c>
    </row>
    <row r="60" spans="2:47" s="8" customFormat="1" ht="24.95" customHeight="1">
      <c r="B60" s="101"/>
      <c r="D60" s="102" t="s">
        <v>3051</v>
      </c>
      <c r="E60" s="103"/>
      <c r="F60" s="103"/>
      <c r="G60" s="103"/>
      <c r="H60" s="103"/>
      <c r="I60" s="103"/>
      <c r="J60" s="104">
        <f>J86</f>
        <v>0</v>
      </c>
      <c r="L60" s="101"/>
    </row>
    <row r="61" spans="2:47" s="8" customFormat="1" ht="24.95" customHeight="1">
      <c r="B61" s="101"/>
      <c r="D61" s="102" t="s">
        <v>3052</v>
      </c>
      <c r="E61" s="103"/>
      <c r="F61" s="103"/>
      <c r="G61" s="103"/>
      <c r="H61" s="103"/>
      <c r="I61" s="103"/>
      <c r="J61" s="104">
        <f>J119</f>
        <v>0</v>
      </c>
      <c r="L61" s="101"/>
    </row>
    <row r="62" spans="2:47" s="8" customFormat="1" ht="24.95" customHeight="1">
      <c r="B62" s="101"/>
      <c r="D62" s="102" t="s">
        <v>3053</v>
      </c>
      <c r="E62" s="103"/>
      <c r="F62" s="103"/>
      <c r="G62" s="103"/>
      <c r="H62" s="103"/>
      <c r="I62" s="103"/>
      <c r="J62" s="104">
        <f>J138</f>
        <v>0</v>
      </c>
      <c r="L62" s="101"/>
    </row>
    <row r="63" spans="2:47" s="8" customFormat="1" ht="24.95" customHeight="1">
      <c r="B63" s="101"/>
      <c r="D63" s="102" t="s">
        <v>3054</v>
      </c>
      <c r="E63" s="103"/>
      <c r="F63" s="103"/>
      <c r="G63" s="103"/>
      <c r="H63" s="103"/>
      <c r="I63" s="103"/>
      <c r="J63" s="104">
        <f>J147</f>
        <v>0</v>
      </c>
      <c r="L63" s="101"/>
    </row>
    <row r="64" spans="2:47" s="8" customFormat="1" ht="24.95" customHeight="1">
      <c r="B64" s="101"/>
      <c r="D64" s="102" t="s">
        <v>3055</v>
      </c>
      <c r="E64" s="103"/>
      <c r="F64" s="103"/>
      <c r="G64" s="103"/>
      <c r="H64" s="103"/>
      <c r="I64" s="103"/>
      <c r="J64" s="104">
        <f>J152</f>
        <v>0</v>
      </c>
      <c r="L64" s="101"/>
    </row>
    <row r="65" spans="2:12" s="8" customFormat="1" ht="24.95" customHeight="1">
      <c r="B65" s="101"/>
      <c r="D65" s="102" t="s">
        <v>3056</v>
      </c>
      <c r="E65" s="103"/>
      <c r="F65" s="103"/>
      <c r="G65" s="103"/>
      <c r="H65" s="103"/>
      <c r="I65" s="103"/>
      <c r="J65" s="104">
        <f>J156</f>
        <v>0</v>
      </c>
      <c r="L65" s="101"/>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201</v>
      </c>
      <c r="L72" s="33"/>
    </row>
    <row r="73" spans="2:12" s="1" customFormat="1" ht="6.95" customHeight="1">
      <c r="B73" s="33"/>
      <c r="L73" s="33"/>
    </row>
    <row r="74" spans="2:12" s="1" customFormat="1" ht="12" customHeight="1">
      <c r="B74" s="33"/>
      <c r="C74" s="28" t="s">
        <v>16</v>
      </c>
      <c r="L74" s="33"/>
    </row>
    <row r="75" spans="2:12" s="1" customFormat="1" ht="26.25" customHeight="1">
      <c r="B75" s="33"/>
      <c r="E75" s="324" t="str">
        <f>E7</f>
        <v>Odstranění havarijního stavu, rekonstrukce a zajištění energ. úspor objektu Tylův dům</v>
      </c>
      <c r="F75" s="325"/>
      <c r="G75" s="325"/>
      <c r="H75" s="325"/>
      <c r="L75" s="33"/>
    </row>
    <row r="76" spans="2:12" s="1" customFormat="1" ht="12" customHeight="1">
      <c r="B76" s="33"/>
      <c r="C76" s="28" t="s">
        <v>122</v>
      </c>
      <c r="L76" s="33"/>
    </row>
    <row r="77" spans="2:12" s="1" customFormat="1" ht="16.5" customHeight="1">
      <c r="B77" s="33"/>
      <c r="E77" s="287" t="str">
        <f>E9</f>
        <v>VZT - Vzduchotechnika</v>
      </c>
      <c r="F77" s="326"/>
      <c r="G77" s="326"/>
      <c r="H77" s="326"/>
      <c r="L77" s="33"/>
    </row>
    <row r="78" spans="2:12" s="1" customFormat="1" ht="6.95" customHeight="1">
      <c r="B78" s="33"/>
      <c r="L78" s="33"/>
    </row>
    <row r="79" spans="2:12" s="1" customFormat="1" ht="12" customHeight="1">
      <c r="B79" s="33"/>
      <c r="C79" s="28" t="s">
        <v>21</v>
      </c>
      <c r="F79" s="26" t="str">
        <f>F12</f>
        <v>Tylova 507, Kutná Hora</v>
      </c>
      <c r="I79" s="28" t="s">
        <v>23</v>
      </c>
      <c r="J79" s="50" t="str">
        <f>IF(J12="","",J12)</f>
        <v>Vyplň údaj</v>
      </c>
      <c r="L79" s="33"/>
    </row>
    <row r="80" spans="2:12" s="1" customFormat="1" ht="6.95" customHeight="1">
      <c r="B80" s="33"/>
      <c r="L80" s="33"/>
    </row>
    <row r="81" spans="2:65" s="1" customFormat="1" ht="25.7" customHeight="1">
      <c r="B81" s="33"/>
      <c r="C81" s="28" t="s">
        <v>24</v>
      </c>
      <c r="F81" s="26" t="str">
        <f>E15</f>
        <v>České muzeum stříbra p.o.</v>
      </c>
      <c r="I81" s="28" t="s">
        <v>30</v>
      </c>
      <c r="J81" s="31" t="str">
        <f>E21</f>
        <v>Energy Benefit Centre a.s.</v>
      </c>
      <c r="L81" s="33"/>
    </row>
    <row r="82" spans="2:65" s="1" customFormat="1" ht="15.2" customHeight="1">
      <c r="B82" s="33"/>
      <c r="C82" s="28" t="s">
        <v>28</v>
      </c>
      <c r="F82" s="26" t="str">
        <f>IF(E18="","",E18)</f>
        <v>Vyplň údaj</v>
      </c>
      <c r="I82" s="28" t="s">
        <v>33</v>
      </c>
      <c r="J82" s="31" t="str">
        <f>E24</f>
        <v xml:space="preserve">  </v>
      </c>
      <c r="L82" s="33"/>
    </row>
    <row r="83" spans="2:65" s="1" customFormat="1" ht="10.35" customHeight="1">
      <c r="B83" s="33"/>
      <c r="L83" s="33"/>
    </row>
    <row r="84" spans="2:65" s="10" customFormat="1" ht="29.25" customHeight="1">
      <c r="B84" s="109"/>
      <c r="C84" s="110" t="s">
        <v>202</v>
      </c>
      <c r="D84" s="111" t="s">
        <v>56</v>
      </c>
      <c r="E84" s="111" t="s">
        <v>52</v>
      </c>
      <c r="F84" s="111" t="s">
        <v>53</v>
      </c>
      <c r="G84" s="111" t="s">
        <v>203</v>
      </c>
      <c r="H84" s="111" t="s">
        <v>204</v>
      </c>
      <c r="I84" s="111" t="s">
        <v>205</v>
      </c>
      <c r="J84" s="111" t="s">
        <v>168</v>
      </c>
      <c r="K84" s="112" t="s">
        <v>206</v>
      </c>
      <c r="L84" s="109"/>
      <c r="M84" s="57" t="s">
        <v>19</v>
      </c>
      <c r="N84" s="58" t="s">
        <v>41</v>
      </c>
      <c r="O84" s="58" t="s">
        <v>207</v>
      </c>
      <c r="P84" s="58" t="s">
        <v>208</v>
      </c>
      <c r="Q84" s="58" t="s">
        <v>209</v>
      </c>
      <c r="R84" s="58" t="s">
        <v>210</v>
      </c>
      <c r="S84" s="58" t="s">
        <v>211</v>
      </c>
      <c r="T84" s="59" t="s">
        <v>212</v>
      </c>
    </row>
    <row r="85" spans="2:65" s="1" customFormat="1" ht="22.9" customHeight="1">
      <c r="B85" s="33"/>
      <c r="C85" s="62" t="s">
        <v>213</v>
      </c>
      <c r="J85" s="113">
        <f>BK85</f>
        <v>0</v>
      </c>
      <c r="L85" s="33"/>
      <c r="M85" s="60"/>
      <c r="N85" s="51"/>
      <c r="O85" s="51"/>
      <c r="P85" s="114">
        <f>P86+P119+P138+P147+P152+P156</f>
        <v>0</v>
      </c>
      <c r="Q85" s="51"/>
      <c r="R85" s="114">
        <f>R86+R119+R138+R147+R152+R156</f>
        <v>0</v>
      </c>
      <c r="S85" s="51"/>
      <c r="T85" s="115">
        <f>T86+T119+T138+T147+T152+T156</f>
        <v>0</v>
      </c>
      <c r="AT85" s="18" t="s">
        <v>70</v>
      </c>
      <c r="AU85" s="18" t="s">
        <v>169</v>
      </c>
      <c r="BK85" s="116">
        <f>BK86+BK119+BK138+BK147+BK152+BK156</f>
        <v>0</v>
      </c>
    </row>
    <row r="86" spans="2:65" s="11" customFormat="1" ht="25.9" customHeight="1">
      <c r="B86" s="117"/>
      <c r="D86" s="118" t="s">
        <v>70</v>
      </c>
      <c r="E86" s="119" t="s">
        <v>3057</v>
      </c>
      <c r="F86" s="119" t="s">
        <v>3058</v>
      </c>
      <c r="I86" s="120"/>
      <c r="J86" s="121">
        <f>BK86</f>
        <v>0</v>
      </c>
      <c r="L86" s="117"/>
      <c r="M86" s="122"/>
      <c r="P86" s="123">
        <f>SUM(P87:P118)</f>
        <v>0</v>
      </c>
      <c r="R86" s="123">
        <f>SUM(R87:R118)</f>
        <v>0</v>
      </c>
      <c r="T86" s="124">
        <f>SUM(T87:T118)</f>
        <v>0</v>
      </c>
      <c r="AR86" s="118" t="s">
        <v>79</v>
      </c>
      <c r="AT86" s="125" t="s">
        <v>70</v>
      </c>
      <c r="AU86" s="125" t="s">
        <v>71</v>
      </c>
      <c r="AY86" s="118" t="s">
        <v>216</v>
      </c>
      <c r="BK86" s="126">
        <f>SUM(BK87:BK118)</f>
        <v>0</v>
      </c>
    </row>
    <row r="87" spans="2:65" s="1" customFormat="1" ht="302.25" customHeight="1">
      <c r="B87" s="33"/>
      <c r="C87" s="129" t="s">
        <v>79</v>
      </c>
      <c r="D87" s="129" t="s">
        <v>218</v>
      </c>
      <c r="E87" s="130" t="s">
        <v>3059</v>
      </c>
      <c r="F87" s="131" t="s">
        <v>3060</v>
      </c>
      <c r="G87" s="132" t="s">
        <v>3061</v>
      </c>
      <c r="H87" s="133">
        <v>1</v>
      </c>
      <c r="I87" s="134"/>
      <c r="J87" s="135">
        <f t="shared" ref="J87:J118" si="0">ROUND(I87*H87,2)</f>
        <v>0</v>
      </c>
      <c r="K87" s="131" t="s">
        <v>19</v>
      </c>
      <c r="L87" s="33"/>
      <c r="M87" s="136" t="s">
        <v>19</v>
      </c>
      <c r="N87" s="137" t="s">
        <v>42</v>
      </c>
      <c r="P87" s="138">
        <f t="shared" ref="P87:P118" si="1">O87*H87</f>
        <v>0</v>
      </c>
      <c r="Q87" s="138">
        <v>0</v>
      </c>
      <c r="R87" s="138">
        <f t="shared" ref="R87:R118" si="2">Q87*H87</f>
        <v>0</v>
      </c>
      <c r="S87" s="138">
        <v>0</v>
      </c>
      <c r="T87" s="139">
        <f t="shared" ref="T87:T118" si="3">S87*H87</f>
        <v>0</v>
      </c>
      <c r="AR87" s="140" t="s">
        <v>317</v>
      </c>
      <c r="AT87" s="140" t="s">
        <v>218</v>
      </c>
      <c r="AU87" s="140" t="s">
        <v>79</v>
      </c>
      <c r="AY87" s="18" t="s">
        <v>216</v>
      </c>
      <c r="BE87" s="141">
        <f t="shared" ref="BE87:BE118" si="4">IF(N87="základní",J87,0)</f>
        <v>0</v>
      </c>
      <c r="BF87" s="141">
        <f t="shared" ref="BF87:BF118" si="5">IF(N87="snížená",J87,0)</f>
        <v>0</v>
      </c>
      <c r="BG87" s="141">
        <f t="shared" ref="BG87:BG118" si="6">IF(N87="zákl. přenesená",J87,0)</f>
        <v>0</v>
      </c>
      <c r="BH87" s="141">
        <f t="shared" ref="BH87:BH118" si="7">IF(N87="sníž. přenesená",J87,0)</f>
        <v>0</v>
      </c>
      <c r="BI87" s="141">
        <f t="shared" ref="BI87:BI118" si="8">IF(N87="nulová",J87,0)</f>
        <v>0</v>
      </c>
      <c r="BJ87" s="18" t="s">
        <v>79</v>
      </c>
      <c r="BK87" s="141">
        <f t="shared" ref="BK87:BK118" si="9">ROUND(I87*H87,2)</f>
        <v>0</v>
      </c>
      <c r="BL87" s="18" t="s">
        <v>317</v>
      </c>
      <c r="BM87" s="140" t="s">
        <v>81</v>
      </c>
    </row>
    <row r="88" spans="2:65" s="1" customFormat="1" ht="78" customHeight="1">
      <c r="B88" s="33"/>
      <c r="C88" s="129" t="s">
        <v>81</v>
      </c>
      <c r="D88" s="129" t="s">
        <v>218</v>
      </c>
      <c r="E88" s="130" t="s">
        <v>3062</v>
      </c>
      <c r="F88" s="131" t="s">
        <v>3063</v>
      </c>
      <c r="G88" s="132" t="s">
        <v>357</v>
      </c>
      <c r="H88" s="133">
        <v>1</v>
      </c>
      <c r="I88" s="134"/>
      <c r="J88" s="135">
        <f t="shared" si="0"/>
        <v>0</v>
      </c>
      <c r="K88" s="131" t="s">
        <v>19</v>
      </c>
      <c r="L88" s="33"/>
      <c r="M88" s="136" t="s">
        <v>19</v>
      </c>
      <c r="N88" s="137" t="s">
        <v>42</v>
      </c>
      <c r="P88" s="138">
        <f t="shared" si="1"/>
        <v>0</v>
      </c>
      <c r="Q88" s="138">
        <v>0</v>
      </c>
      <c r="R88" s="138">
        <f t="shared" si="2"/>
        <v>0</v>
      </c>
      <c r="S88" s="138">
        <v>0</v>
      </c>
      <c r="T88" s="139">
        <f t="shared" si="3"/>
        <v>0</v>
      </c>
      <c r="AR88" s="140" t="s">
        <v>317</v>
      </c>
      <c r="AT88" s="140" t="s">
        <v>218</v>
      </c>
      <c r="AU88" s="140" t="s">
        <v>79</v>
      </c>
      <c r="AY88" s="18" t="s">
        <v>216</v>
      </c>
      <c r="BE88" s="141">
        <f t="shared" si="4"/>
        <v>0</v>
      </c>
      <c r="BF88" s="141">
        <f t="shared" si="5"/>
        <v>0</v>
      </c>
      <c r="BG88" s="141">
        <f t="shared" si="6"/>
        <v>0</v>
      </c>
      <c r="BH88" s="141">
        <f t="shared" si="7"/>
        <v>0</v>
      </c>
      <c r="BI88" s="141">
        <f t="shared" si="8"/>
        <v>0</v>
      </c>
      <c r="BJ88" s="18" t="s">
        <v>79</v>
      </c>
      <c r="BK88" s="141">
        <f t="shared" si="9"/>
        <v>0</v>
      </c>
      <c r="BL88" s="18" t="s">
        <v>317</v>
      </c>
      <c r="BM88" s="140" t="s">
        <v>223</v>
      </c>
    </row>
    <row r="89" spans="2:65" s="1" customFormat="1" ht="37.9" customHeight="1">
      <c r="B89" s="33"/>
      <c r="C89" s="129" t="s">
        <v>233</v>
      </c>
      <c r="D89" s="129" t="s">
        <v>218</v>
      </c>
      <c r="E89" s="130" t="s">
        <v>3064</v>
      </c>
      <c r="F89" s="131" t="s">
        <v>3065</v>
      </c>
      <c r="G89" s="132" t="s">
        <v>357</v>
      </c>
      <c r="H89" s="133">
        <v>4</v>
      </c>
      <c r="I89" s="134"/>
      <c r="J89" s="135">
        <f t="shared" si="0"/>
        <v>0</v>
      </c>
      <c r="K89" s="131" t="s">
        <v>19</v>
      </c>
      <c r="L89" s="33"/>
      <c r="M89" s="136" t="s">
        <v>19</v>
      </c>
      <c r="N89" s="137" t="s">
        <v>42</v>
      </c>
      <c r="P89" s="138">
        <f t="shared" si="1"/>
        <v>0</v>
      </c>
      <c r="Q89" s="138">
        <v>0</v>
      </c>
      <c r="R89" s="138">
        <f t="shared" si="2"/>
        <v>0</v>
      </c>
      <c r="S89" s="138">
        <v>0</v>
      </c>
      <c r="T89" s="139">
        <f t="shared" si="3"/>
        <v>0</v>
      </c>
      <c r="AR89" s="140" t="s">
        <v>317</v>
      </c>
      <c r="AT89" s="140" t="s">
        <v>218</v>
      </c>
      <c r="AU89" s="140" t="s">
        <v>79</v>
      </c>
      <c r="AY89" s="18" t="s">
        <v>216</v>
      </c>
      <c r="BE89" s="141">
        <f t="shared" si="4"/>
        <v>0</v>
      </c>
      <c r="BF89" s="141">
        <f t="shared" si="5"/>
        <v>0</v>
      </c>
      <c r="BG89" s="141">
        <f t="shared" si="6"/>
        <v>0</v>
      </c>
      <c r="BH89" s="141">
        <f t="shared" si="7"/>
        <v>0</v>
      </c>
      <c r="BI89" s="141">
        <f t="shared" si="8"/>
        <v>0</v>
      </c>
      <c r="BJ89" s="18" t="s">
        <v>79</v>
      </c>
      <c r="BK89" s="141">
        <f t="shared" si="9"/>
        <v>0</v>
      </c>
      <c r="BL89" s="18" t="s">
        <v>317</v>
      </c>
      <c r="BM89" s="140" t="s">
        <v>257</v>
      </c>
    </row>
    <row r="90" spans="2:65" s="1" customFormat="1" ht="49.15" customHeight="1">
      <c r="B90" s="33"/>
      <c r="C90" s="129" t="s">
        <v>223</v>
      </c>
      <c r="D90" s="129" t="s">
        <v>218</v>
      </c>
      <c r="E90" s="130" t="s">
        <v>3066</v>
      </c>
      <c r="F90" s="131" t="s">
        <v>3067</v>
      </c>
      <c r="G90" s="132" t="s">
        <v>357</v>
      </c>
      <c r="H90" s="133">
        <v>1</v>
      </c>
      <c r="I90" s="134"/>
      <c r="J90" s="135">
        <f t="shared" si="0"/>
        <v>0</v>
      </c>
      <c r="K90" s="131" t="s">
        <v>19</v>
      </c>
      <c r="L90" s="33"/>
      <c r="M90" s="136" t="s">
        <v>19</v>
      </c>
      <c r="N90" s="137" t="s">
        <v>42</v>
      </c>
      <c r="P90" s="138">
        <f t="shared" si="1"/>
        <v>0</v>
      </c>
      <c r="Q90" s="138">
        <v>0</v>
      </c>
      <c r="R90" s="138">
        <f t="shared" si="2"/>
        <v>0</v>
      </c>
      <c r="S90" s="138">
        <v>0</v>
      </c>
      <c r="T90" s="139">
        <f t="shared" si="3"/>
        <v>0</v>
      </c>
      <c r="AR90" s="140" t="s">
        <v>317</v>
      </c>
      <c r="AT90" s="140" t="s">
        <v>218</v>
      </c>
      <c r="AU90" s="140" t="s">
        <v>79</v>
      </c>
      <c r="AY90" s="18" t="s">
        <v>216</v>
      </c>
      <c r="BE90" s="141">
        <f t="shared" si="4"/>
        <v>0</v>
      </c>
      <c r="BF90" s="141">
        <f t="shared" si="5"/>
        <v>0</v>
      </c>
      <c r="BG90" s="141">
        <f t="shared" si="6"/>
        <v>0</v>
      </c>
      <c r="BH90" s="141">
        <f t="shared" si="7"/>
        <v>0</v>
      </c>
      <c r="BI90" s="141">
        <f t="shared" si="8"/>
        <v>0</v>
      </c>
      <c r="BJ90" s="18" t="s">
        <v>79</v>
      </c>
      <c r="BK90" s="141">
        <f t="shared" si="9"/>
        <v>0</v>
      </c>
      <c r="BL90" s="18" t="s">
        <v>317</v>
      </c>
      <c r="BM90" s="140" t="s">
        <v>268</v>
      </c>
    </row>
    <row r="91" spans="2:65" s="1" customFormat="1" ht="49.15" customHeight="1">
      <c r="B91" s="33"/>
      <c r="C91" s="129" t="s">
        <v>251</v>
      </c>
      <c r="D91" s="129" t="s">
        <v>218</v>
      </c>
      <c r="E91" s="130" t="s">
        <v>3068</v>
      </c>
      <c r="F91" s="131" t="s">
        <v>3069</v>
      </c>
      <c r="G91" s="132" t="s">
        <v>357</v>
      </c>
      <c r="H91" s="133">
        <v>1</v>
      </c>
      <c r="I91" s="134"/>
      <c r="J91" s="135">
        <f t="shared" si="0"/>
        <v>0</v>
      </c>
      <c r="K91" s="131" t="s">
        <v>19</v>
      </c>
      <c r="L91" s="33"/>
      <c r="M91" s="136" t="s">
        <v>19</v>
      </c>
      <c r="N91" s="137" t="s">
        <v>42</v>
      </c>
      <c r="P91" s="138">
        <f t="shared" si="1"/>
        <v>0</v>
      </c>
      <c r="Q91" s="138">
        <v>0</v>
      </c>
      <c r="R91" s="138">
        <f t="shared" si="2"/>
        <v>0</v>
      </c>
      <c r="S91" s="138">
        <v>0</v>
      </c>
      <c r="T91" s="139">
        <f t="shared" si="3"/>
        <v>0</v>
      </c>
      <c r="AR91" s="140" t="s">
        <v>317</v>
      </c>
      <c r="AT91" s="140" t="s">
        <v>218</v>
      </c>
      <c r="AU91" s="140" t="s">
        <v>79</v>
      </c>
      <c r="AY91" s="18" t="s">
        <v>216</v>
      </c>
      <c r="BE91" s="141">
        <f t="shared" si="4"/>
        <v>0</v>
      </c>
      <c r="BF91" s="141">
        <f t="shared" si="5"/>
        <v>0</v>
      </c>
      <c r="BG91" s="141">
        <f t="shared" si="6"/>
        <v>0</v>
      </c>
      <c r="BH91" s="141">
        <f t="shared" si="7"/>
        <v>0</v>
      </c>
      <c r="BI91" s="141">
        <f t="shared" si="8"/>
        <v>0</v>
      </c>
      <c r="BJ91" s="18" t="s">
        <v>79</v>
      </c>
      <c r="BK91" s="141">
        <f t="shared" si="9"/>
        <v>0</v>
      </c>
      <c r="BL91" s="18" t="s">
        <v>317</v>
      </c>
      <c r="BM91" s="140" t="s">
        <v>278</v>
      </c>
    </row>
    <row r="92" spans="2:65" s="1" customFormat="1" ht="24.2" customHeight="1">
      <c r="B92" s="33"/>
      <c r="C92" s="129" t="s">
        <v>257</v>
      </c>
      <c r="D92" s="129" t="s">
        <v>218</v>
      </c>
      <c r="E92" s="130" t="s">
        <v>3070</v>
      </c>
      <c r="F92" s="131" t="s">
        <v>3071</v>
      </c>
      <c r="G92" s="132" t="s">
        <v>357</v>
      </c>
      <c r="H92" s="133">
        <v>3</v>
      </c>
      <c r="I92" s="134"/>
      <c r="J92" s="135">
        <f t="shared" si="0"/>
        <v>0</v>
      </c>
      <c r="K92" s="131" t="s">
        <v>19</v>
      </c>
      <c r="L92" s="33"/>
      <c r="M92" s="136" t="s">
        <v>19</v>
      </c>
      <c r="N92" s="137" t="s">
        <v>42</v>
      </c>
      <c r="P92" s="138">
        <f t="shared" si="1"/>
        <v>0</v>
      </c>
      <c r="Q92" s="138">
        <v>0</v>
      </c>
      <c r="R92" s="138">
        <f t="shared" si="2"/>
        <v>0</v>
      </c>
      <c r="S92" s="138">
        <v>0</v>
      </c>
      <c r="T92" s="139">
        <f t="shared" si="3"/>
        <v>0</v>
      </c>
      <c r="AR92" s="140" t="s">
        <v>317</v>
      </c>
      <c r="AT92" s="140" t="s">
        <v>218</v>
      </c>
      <c r="AU92" s="140" t="s">
        <v>79</v>
      </c>
      <c r="AY92" s="18" t="s">
        <v>216</v>
      </c>
      <c r="BE92" s="141">
        <f t="shared" si="4"/>
        <v>0</v>
      </c>
      <c r="BF92" s="141">
        <f t="shared" si="5"/>
        <v>0</v>
      </c>
      <c r="BG92" s="141">
        <f t="shared" si="6"/>
        <v>0</v>
      </c>
      <c r="BH92" s="141">
        <f t="shared" si="7"/>
        <v>0</v>
      </c>
      <c r="BI92" s="141">
        <f t="shared" si="8"/>
        <v>0</v>
      </c>
      <c r="BJ92" s="18" t="s">
        <v>79</v>
      </c>
      <c r="BK92" s="141">
        <f t="shared" si="9"/>
        <v>0</v>
      </c>
      <c r="BL92" s="18" t="s">
        <v>317</v>
      </c>
      <c r="BM92" s="140" t="s">
        <v>290</v>
      </c>
    </row>
    <row r="93" spans="2:65" s="1" customFormat="1" ht="24.2" customHeight="1">
      <c r="B93" s="33"/>
      <c r="C93" s="129" t="s">
        <v>262</v>
      </c>
      <c r="D93" s="129" t="s">
        <v>218</v>
      </c>
      <c r="E93" s="130" t="s">
        <v>3072</v>
      </c>
      <c r="F93" s="131" t="s">
        <v>3073</v>
      </c>
      <c r="G93" s="132" t="s">
        <v>357</v>
      </c>
      <c r="H93" s="133">
        <v>2</v>
      </c>
      <c r="I93" s="134"/>
      <c r="J93" s="135">
        <f t="shared" si="0"/>
        <v>0</v>
      </c>
      <c r="K93" s="131" t="s">
        <v>19</v>
      </c>
      <c r="L93" s="33"/>
      <c r="M93" s="136" t="s">
        <v>19</v>
      </c>
      <c r="N93" s="137" t="s">
        <v>42</v>
      </c>
      <c r="P93" s="138">
        <f t="shared" si="1"/>
        <v>0</v>
      </c>
      <c r="Q93" s="138">
        <v>0</v>
      </c>
      <c r="R93" s="138">
        <f t="shared" si="2"/>
        <v>0</v>
      </c>
      <c r="S93" s="138">
        <v>0</v>
      </c>
      <c r="T93" s="139">
        <f t="shared" si="3"/>
        <v>0</v>
      </c>
      <c r="AR93" s="140" t="s">
        <v>317</v>
      </c>
      <c r="AT93" s="140" t="s">
        <v>218</v>
      </c>
      <c r="AU93" s="140" t="s">
        <v>79</v>
      </c>
      <c r="AY93" s="18" t="s">
        <v>216</v>
      </c>
      <c r="BE93" s="141">
        <f t="shared" si="4"/>
        <v>0</v>
      </c>
      <c r="BF93" s="141">
        <f t="shared" si="5"/>
        <v>0</v>
      </c>
      <c r="BG93" s="141">
        <f t="shared" si="6"/>
        <v>0</v>
      </c>
      <c r="BH93" s="141">
        <f t="shared" si="7"/>
        <v>0</v>
      </c>
      <c r="BI93" s="141">
        <f t="shared" si="8"/>
        <v>0</v>
      </c>
      <c r="BJ93" s="18" t="s">
        <v>79</v>
      </c>
      <c r="BK93" s="141">
        <f t="shared" si="9"/>
        <v>0</v>
      </c>
      <c r="BL93" s="18" t="s">
        <v>317</v>
      </c>
      <c r="BM93" s="140" t="s">
        <v>303</v>
      </c>
    </row>
    <row r="94" spans="2:65" s="1" customFormat="1" ht="16.5" customHeight="1">
      <c r="B94" s="33"/>
      <c r="C94" s="129" t="s">
        <v>268</v>
      </c>
      <c r="D94" s="129" t="s">
        <v>218</v>
      </c>
      <c r="E94" s="130" t="s">
        <v>3074</v>
      </c>
      <c r="F94" s="131" t="s">
        <v>3075</v>
      </c>
      <c r="G94" s="132" t="s">
        <v>19</v>
      </c>
      <c r="H94" s="133">
        <v>0</v>
      </c>
      <c r="I94" s="134"/>
      <c r="J94" s="135">
        <f t="shared" si="0"/>
        <v>0</v>
      </c>
      <c r="K94" s="131" t="s">
        <v>19</v>
      </c>
      <c r="L94" s="33"/>
      <c r="M94" s="136" t="s">
        <v>19</v>
      </c>
      <c r="N94" s="137" t="s">
        <v>42</v>
      </c>
      <c r="P94" s="138">
        <f t="shared" si="1"/>
        <v>0</v>
      </c>
      <c r="Q94" s="138">
        <v>0</v>
      </c>
      <c r="R94" s="138">
        <f t="shared" si="2"/>
        <v>0</v>
      </c>
      <c r="S94" s="138">
        <v>0</v>
      </c>
      <c r="T94" s="139">
        <f t="shared" si="3"/>
        <v>0</v>
      </c>
      <c r="AR94" s="140" t="s">
        <v>317</v>
      </c>
      <c r="AT94" s="140" t="s">
        <v>218</v>
      </c>
      <c r="AU94" s="140" t="s">
        <v>79</v>
      </c>
      <c r="AY94" s="18" t="s">
        <v>216</v>
      </c>
      <c r="BE94" s="141">
        <f t="shared" si="4"/>
        <v>0</v>
      </c>
      <c r="BF94" s="141">
        <f t="shared" si="5"/>
        <v>0</v>
      </c>
      <c r="BG94" s="141">
        <f t="shared" si="6"/>
        <v>0</v>
      </c>
      <c r="BH94" s="141">
        <f t="shared" si="7"/>
        <v>0</v>
      </c>
      <c r="BI94" s="141">
        <f t="shared" si="8"/>
        <v>0</v>
      </c>
      <c r="BJ94" s="18" t="s">
        <v>79</v>
      </c>
      <c r="BK94" s="141">
        <f t="shared" si="9"/>
        <v>0</v>
      </c>
      <c r="BL94" s="18" t="s">
        <v>317</v>
      </c>
      <c r="BM94" s="140" t="s">
        <v>317</v>
      </c>
    </row>
    <row r="95" spans="2:65" s="1" customFormat="1" ht="66.75" customHeight="1">
      <c r="B95" s="33"/>
      <c r="C95" s="129" t="s">
        <v>273</v>
      </c>
      <c r="D95" s="129" t="s">
        <v>218</v>
      </c>
      <c r="E95" s="130" t="s">
        <v>3076</v>
      </c>
      <c r="F95" s="131" t="s">
        <v>3077</v>
      </c>
      <c r="G95" s="132" t="s">
        <v>357</v>
      </c>
      <c r="H95" s="133">
        <v>11</v>
      </c>
      <c r="I95" s="134"/>
      <c r="J95" s="135">
        <f t="shared" si="0"/>
        <v>0</v>
      </c>
      <c r="K95" s="131" t="s">
        <v>19</v>
      </c>
      <c r="L95" s="33"/>
      <c r="M95" s="136" t="s">
        <v>19</v>
      </c>
      <c r="N95" s="137" t="s">
        <v>42</v>
      </c>
      <c r="P95" s="138">
        <f t="shared" si="1"/>
        <v>0</v>
      </c>
      <c r="Q95" s="138">
        <v>0</v>
      </c>
      <c r="R95" s="138">
        <f t="shared" si="2"/>
        <v>0</v>
      </c>
      <c r="S95" s="138">
        <v>0</v>
      </c>
      <c r="T95" s="139">
        <f t="shared" si="3"/>
        <v>0</v>
      </c>
      <c r="AR95" s="140" t="s">
        <v>317</v>
      </c>
      <c r="AT95" s="140" t="s">
        <v>218</v>
      </c>
      <c r="AU95" s="140" t="s">
        <v>79</v>
      </c>
      <c r="AY95" s="18" t="s">
        <v>216</v>
      </c>
      <c r="BE95" s="141">
        <f t="shared" si="4"/>
        <v>0</v>
      </c>
      <c r="BF95" s="141">
        <f t="shared" si="5"/>
        <v>0</v>
      </c>
      <c r="BG95" s="141">
        <f t="shared" si="6"/>
        <v>0</v>
      </c>
      <c r="BH95" s="141">
        <f t="shared" si="7"/>
        <v>0</v>
      </c>
      <c r="BI95" s="141">
        <f t="shared" si="8"/>
        <v>0</v>
      </c>
      <c r="BJ95" s="18" t="s">
        <v>79</v>
      </c>
      <c r="BK95" s="141">
        <f t="shared" si="9"/>
        <v>0</v>
      </c>
      <c r="BL95" s="18" t="s">
        <v>317</v>
      </c>
      <c r="BM95" s="140" t="s">
        <v>330</v>
      </c>
    </row>
    <row r="96" spans="2:65" s="1" customFormat="1" ht="66.75" customHeight="1">
      <c r="B96" s="33"/>
      <c r="C96" s="129" t="s">
        <v>278</v>
      </c>
      <c r="D96" s="129" t="s">
        <v>218</v>
      </c>
      <c r="E96" s="130" t="s">
        <v>3078</v>
      </c>
      <c r="F96" s="131" t="s">
        <v>3079</v>
      </c>
      <c r="G96" s="132" t="s">
        <v>357</v>
      </c>
      <c r="H96" s="133">
        <v>2</v>
      </c>
      <c r="I96" s="134"/>
      <c r="J96" s="135">
        <f t="shared" si="0"/>
        <v>0</v>
      </c>
      <c r="K96" s="131" t="s">
        <v>19</v>
      </c>
      <c r="L96" s="33"/>
      <c r="M96" s="136" t="s">
        <v>19</v>
      </c>
      <c r="N96" s="137" t="s">
        <v>42</v>
      </c>
      <c r="P96" s="138">
        <f t="shared" si="1"/>
        <v>0</v>
      </c>
      <c r="Q96" s="138">
        <v>0</v>
      </c>
      <c r="R96" s="138">
        <f t="shared" si="2"/>
        <v>0</v>
      </c>
      <c r="S96" s="138">
        <v>0</v>
      </c>
      <c r="T96" s="139">
        <f t="shared" si="3"/>
        <v>0</v>
      </c>
      <c r="AR96" s="140" t="s">
        <v>317</v>
      </c>
      <c r="AT96" s="140" t="s">
        <v>218</v>
      </c>
      <c r="AU96" s="140" t="s">
        <v>79</v>
      </c>
      <c r="AY96" s="18" t="s">
        <v>216</v>
      </c>
      <c r="BE96" s="141">
        <f t="shared" si="4"/>
        <v>0</v>
      </c>
      <c r="BF96" s="141">
        <f t="shared" si="5"/>
        <v>0</v>
      </c>
      <c r="BG96" s="141">
        <f t="shared" si="6"/>
        <v>0</v>
      </c>
      <c r="BH96" s="141">
        <f t="shared" si="7"/>
        <v>0</v>
      </c>
      <c r="BI96" s="141">
        <f t="shared" si="8"/>
        <v>0</v>
      </c>
      <c r="BJ96" s="18" t="s">
        <v>79</v>
      </c>
      <c r="BK96" s="141">
        <f t="shared" si="9"/>
        <v>0</v>
      </c>
      <c r="BL96" s="18" t="s">
        <v>317</v>
      </c>
      <c r="BM96" s="140" t="s">
        <v>340</v>
      </c>
    </row>
    <row r="97" spans="2:65" s="1" customFormat="1" ht="37.9" customHeight="1">
      <c r="B97" s="33"/>
      <c r="C97" s="129" t="s">
        <v>283</v>
      </c>
      <c r="D97" s="129" t="s">
        <v>218</v>
      </c>
      <c r="E97" s="130" t="s">
        <v>3080</v>
      </c>
      <c r="F97" s="131" t="s">
        <v>3081</v>
      </c>
      <c r="G97" s="132" t="s">
        <v>357</v>
      </c>
      <c r="H97" s="133">
        <v>5</v>
      </c>
      <c r="I97" s="134"/>
      <c r="J97" s="135">
        <f t="shared" si="0"/>
        <v>0</v>
      </c>
      <c r="K97" s="131" t="s">
        <v>19</v>
      </c>
      <c r="L97" s="33"/>
      <c r="M97" s="136" t="s">
        <v>19</v>
      </c>
      <c r="N97" s="137" t="s">
        <v>42</v>
      </c>
      <c r="P97" s="138">
        <f t="shared" si="1"/>
        <v>0</v>
      </c>
      <c r="Q97" s="138">
        <v>0</v>
      </c>
      <c r="R97" s="138">
        <f t="shared" si="2"/>
        <v>0</v>
      </c>
      <c r="S97" s="138">
        <v>0</v>
      </c>
      <c r="T97" s="139">
        <f t="shared" si="3"/>
        <v>0</v>
      </c>
      <c r="AR97" s="140" t="s">
        <v>317</v>
      </c>
      <c r="AT97" s="140" t="s">
        <v>218</v>
      </c>
      <c r="AU97" s="140" t="s">
        <v>79</v>
      </c>
      <c r="AY97" s="18" t="s">
        <v>216</v>
      </c>
      <c r="BE97" s="141">
        <f t="shared" si="4"/>
        <v>0</v>
      </c>
      <c r="BF97" s="141">
        <f t="shared" si="5"/>
        <v>0</v>
      </c>
      <c r="BG97" s="141">
        <f t="shared" si="6"/>
        <v>0</v>
      </c>
      <c r="BH97" s="141">
        <f t="shared" si="7"/>
        <v>0</v>
      </c>
      <c r="BI97" s="141">
        <f t="shared" si="8"/>
        <v>0</v>
      </c>
      <c r="BJ97" s="18" t="s">
        <v>79</v>
      </c>
      <c r="BK97" s="141">
        <f t="shared" si="9"/>
        <v>0</v>
      </c>
      <c r="BL97" s="18" t="s">
        <v>317</v>
      </c>
      <c r="BM97" s="140" t="s">
        <v>350</v>
      </c>
    </row>
    <row r="98" spans="2:65" s="1" customFormat="1" ht="37.9" customHeight="1">
      <c r="B98" s="33"/>
      <c r="C98" s="129" t="s">
        <v>290</v>
      </c>
      <c r="D98" s="129" t="s">
        <v>218</v>
      </c>
      <c r="E98" s="130" t="s">
        <v>3082</v>
      </c>
      <c r="F98" s="131" t="s">
        <v>3083</v>
      </c>
      <c r="G98" s="132" t="s">
        <v>357</v>
      </c>
      <c r="H98" s="133">
        <v>5</v>
      </c>
      <c r="I98" s="134"/>
      <c r="J98" s="135">
        <f t="shared" si="0"/>
        <v>0</v>
      </c>
      <c r="K98" s="131" t="s">
        <v>19</v>
      </c>
      <c r="L98" s="33"/>
      <c r="M98" s="136" t="s">
        <v>19</v>
      </c>
      <c r="N98" s="137" t="s">
        <v>42</v>
      </c>
      <c r="P98" s="138">
        <f t="shared" si="1"/>
        <v>0</v>
      </c>
      <c r="Q98" s="138">
        <v>0</v>
      </c>
      <c r="R98" s="138">
        <f t="shared" si="2"/>
        <v>0</v>
      </c>
      <c r="S98" s="138">
        <v>0</v>
      </c>
      <c r="T98" s="139">
        <f t="shared" si="3"/>
        <v>0</v>
      </c>
      <c r="AR98" s="140" t="s">
        <v>317</v>
      </c>
      <c r="AT98" s="140" t="s">
        <v>218</v>
      </c>
      <c r="AU98" s="140" t="s">
        <v>79</v>
      </c>
      <c r="AY98" s="18" t="s">
        <v>216</v>
      </c>
      <c r="BE98" s="141">
        <f t="shared" si="4"/>
        <v>0</v>
      </c>
      <c r="BF98" s="141">
        <f t="shared" si="5"/>
        <v>0</v>
      </c>
      <c r="BG98" s="141">
        <f t="shared" si="6"/>
        <v>0</v>
      </c>
      <c r="BH98" s="141">
        <f t="shared" si="7"/>
        <v>0</v>
      </c>
      <c r="BI98" s="141">
        <f t="shared" si="8"/>
        <v>0</v>
      </c>
      <c r="BJ98" s="18" t="s">
        <v>79</v>
      </c>
      <c r="BK98" s="141">
        <f t="shared" si="9"/>
        <v>0</v>
      </c>
      <c r="BL98" s="18" t="s">
        <v>317</v>
      </c>
      <c r="BM98" s="140" t="s">
        <v>360</v>
      </c>
    </row>
    <row r="99" spans="2:65" s="1" customFormat="1" ht="21.75" customHeight="1">
      <c r="B99" s="33"/>
      <c r="C99" s="129" t="s">
        <v>297</v>
      </c>
      <c r="D99" s="129" t="s">
        <v>218</v>
      </c>
      <c r="E99" s="130" t="s">
        <v>3084</v>
      </c>
      <c r="F99" s="131" t="s">
        <v>3085</v>
      </c>
      <c r="G99" s="132" t="s">
        <v>357</v>
      </c>
      <c r="H99" s="133">
        <v>1</v>
      </c>
      <c r="I99" s="134"/>
      <c r="J99" s="135">
        <f t="shared" si="0"/>
        <v>0</v>
      </c>
      <c r="K99" s="131" t="s">
        <v>19</v>
      </c>
      <c r="L99" s="33"/>
      <c r="M99" s="136" t="s">
        <v>19</v>
      </c>
      <c r="N99" s="137" t="s">
        <v>42</v>
      </c>
      <c r="P99" s="138">
        <f t="shared" si="1"/>
        <v>0</v>
      </c>
      <c r="Q99" s="138">
        <v>0</v>
      </c>
      <c r="R99" s="138">
        <f t="shared" si="2"/>
        <v>0</v>
      </c>
      <c r="S99" s="138">
        <v>0</v>
      </c>
      <c r="T99" s="139">
        <f t="shared" si="3"/>
        <v>0</v>
      </c>
      <c r="AR99" s="140" t="s">
        <v>317</v>
      </c>
      <c r="AT99" s="140" t="s">
        <v>218</v>
      </c>
      <c r="AU99" s="140" t="s">
        <v>79</v>
      </c>
      <c r="AY99" s="18" t="s">
        <v>216</v>
      </c>
      <c r="BE99" s="141">
        <f t="shared" si="4"/>
        <v>0</v>
      </c>
      <c r="BF99" s="141">
        <f t="shared" si="5"/>
        <v>0</v>
      </c>
      <c r="BG99" s="141">
        <f t="shared" si="6"/>
        <v>0</v>
      </c>
      <c r="BH99" s="141">
        <f t="shared" si="7"/>
        <v>0</v>
      </c>
      <c r="BI99" s="141">
        <f t="shared" si="8"/>
        <v>0</v>
      </c>
      <c r="BJ99" s="18" t="s">
        <v>79</v>
      </c>
      <c r="BK99" s="141">
        <f t="shared" si="9"/>
        <v>0</v>
      </c>
      <c r="BL99" s="18" t="s">
        <v>317</v>
      </c>
      <c r="BM99" s="140" t="s">
        <v>371</v>
      </c>
    </row>
    <row r="100" spans="2:65" s="1" customFormat="1" ht="21.75" customHeight="1">
      <c r="B100" s="33"/>
      <c r="C100" s="129" t="s">
        <v>303</v>
      </c>
      <c r="D100" s="129" t="s">
        <v>218</v>
      </c>
      <c r="E100" s="130" t="s">
        <v>3086</v>
      </c>
      <c r="F100" s="131" t="s">
        <v>3087</v>
      </c>
      <c r="G100" s="132" t="s">
        <v>357</v>
      </c>
      <c r="H100" s="133">
        <v>1</v>
      </c>
      <c r="I100" s="134"/>
      <c r="J100" s="135">
        <f t="shared" si="0"/>
        <v>0</v>
      </c>
      <c r="K100" s="131" t="s">
        <v>19</v>
      </c>
      <c r="L100" s="33"/>
      <c r="M100" s="136" t="s">
        <v>19</v>
      </c>
      <c r="N100" s="137" t="s">
        <v>42</v>
      </c>
      <c r="P100" s="138">
        <f t="shared" si="1"/>
        <v>0</v>
      </c>
      <c r="Q100" s="138">
        <v>0</v>
      </c>
      <c r="R100" s="138">
        <f t="shared" si="2"/>
        <v>0</v>
      </c>
      <c r="S100" s="138">
        <v>0</v>
      </c>
      <c r="T100" s="139">
        <f t="shared" si="3"/>
        <v>0</v>
      </c>
      <c r="AR100" s="140" t="s">
        <v>317</v>
      </c>
      <c r="AT100" s="140" t="s">
        <v>218</v>
      </c>
      <c r="AU100" s="140" t="s">
        <v>79</v>
      </c>
      <c r="AY100" s="18" t="s">
        <v>216</v>
      </c>
      <c r="BE100" s="141">
        <f t="shared" si="4"/>
        <v>0</v>
      </c>
      <c r="BF100" s="141">
        <f t="shared" si="5"/>
        <v>0</v>
      </c>
      <c r="BG100" s="141">
        <f t="shared" si="6"/>
        <v>0</v>
      </c>
      <c r="BH100" s="141">
        <f t="shared" si="7"/>
        <v>0</v>
      </c>
      <c r="BI100" s="141">
        <f t="shared" si="8"/>
        <v>0</v>
      </c>
      <c r="BJ100" s="18" t="s">
        <v>79</v>
      </c>
      <c r="BK100" s="141">
        <f t="shared" si="9"/>
        <v>0</v>
      </c>
      <c r="BL100" s="18" t="s">
        <v>317</v>
      </c>
      <c r="BM100" s="140" t="s">
        <v>384</v>
      </c>
    </row>
    <row r="101" spans="2:65" s="1" customFormat="1" ht="21.75" customHeight="1">
      <c r="B101" s="33"/>
      <c r="C101" s="129" t="s">
        <v>8</v>
      </c>
      <c r="D101" s="129" t="s">
        <v>218</v>
      </c>
      <c r="E101" s="130" t="s">
        <v>3088</v>
      </c>
      <c r="F101" s="131" t="s">
        <v>3089</v>
      </c>
      <c r="G101" s="132" t="s">
        <v>357</v>
      </c>
      <c r="H101" s="133">
        <v>1</v>
      </c>
      <c r="I101" s="134"/>
      <c r="J101" s="135">
        <f t="shared" si="0"/>
        <v>0</v>
      </c>
      <c r="K101" s="131" t="s">
        <v>19</v>
      </c>
      <c r="L101" s="33"/>
      <c r="M101" s="136" t="s">
        <v>19</v>
      </c>
      <c r="N101" s="137" t="s">
        <v>42</v>
      </c>
      <c r="P101" s="138">
        <f t="shared" si="1"/>
        <v>0</v>
      </c>
      <c r="Q101" s="138">
        <v>0</v>
      </c>
      <c r="R101" s="138">
        <f t="shared" si="2"/>
        <v>0</v>
      </c>
      <c r="S101" s="138">
        <v>0</v>
      </c>
      <c r="T101" s="139">
        <f t="shared" si="3"/>
        <v>0</v>
      </c>
      <c r="AR101" s="140" t="s">
        <v>317</v>
      </c>
      <c r="AT101" s="140" t="s">
        <v>218</v>
      </c>
      <c r="AU101" s="140" t="s">
        <v>79</v>
      </c>
      <c r="AY101" s="18" t="s">
        <v>216</v>
      </c>
      <c r="BE101" s="141">
        <f t="shared" si="4"/>
        <v>0</v>
      </c>
      <c r="BF101" s="141">
        <f t="shared" si="5"/>
        <v>0</v>
      </c>
      <c r="BG101" s="141">
        <f t="shared" si="6"/>
        <v>0</v>
      </c>
      <c r="BH101" s="141">
        <f t="shared" si="7"/>
        <v>0</v>
      </c>
      <c r="BI101" s="141">
        <f t="shared" si="8"/>
        <v>0</v>
      </c>
      <c r="BJ101" s="18" t="s">
        <v>79</v>
      </c>
      <c r="BK101" s="141">
        <f t="shared" si="9"/>
        <v>0</v>
      </c>
      <c r="BL101" s="18" t="s">
        <v>317</v>
      </c>
      <c r="BM101" s="140" t="s">
        <v>396</v>
      </c>
    </row>
    <row r="102" spans="2:65" s="1" customFormat="1" ht="37.9" customHeight="1">
      <c r="B102" s="33"/>
      <c r="C102" s="129" t="s">
        <v>317</v>
      </c>
      <c r="D102" s="129" t="s">
        <v>218</v>
      </c>
      <c r="E102" s="130" t="s">
        <v>3090</v>
      </c>
      <c r="F102" s="131" t="s">
        <v>3091</v>
      </c>
      <c r="G102" s="132" t="s">
        <v>357</v>
      </c>
      <c r="H102" s="133">
        <v>6</v>
      </c>
      <c r="I102" s="134"/>
      <c r="J102" s="135">
        <f t="shared" si="0"/>
        <v>0</v>
      </c>
      <c r="K102" s="131" t="s">
        <v>19</v>
      </c>
      <c r="L102" s="33"/>
      <c r="M102" s="136" t="s">
        <v>19</v>
      </c>
      <c r="N102" s="137" t="s">
        <v>42</v>
      </c>
      <c r="P102" s="138">
        <f t="shared" si="1"/>
        <v>0</v>
      </c>
      <c r="Q102" s="138">
        <v>0</v>
      </c>
      <c r="R102" s="138">
        <f t="shared" si="2"/>
        <v>0</v>
      </c>
      <c r="S102" s="138">
        <v>0</v>
      </c>
      <c r="T102" s="139">
        <f t="shared" si="3"/>
        <v>0</v>
      </c>
      <c r="AR102" s="140" t="s">
        <v>317</v>
      </c>
      <c r="AT102" s="140" t="s">
        <v>218</v>
      </c>
      <c r="AU102" s="140" t="s">
        <v>79</v>
      </c>
      <c r="AY102" s="18" t="s">
        <v>216</v>
      </c>
      <c r="BE102" s="141">
        <f t="shared" si="4"/>
        <v>0</v>
      </c>
      <c r="BF102" s="141">
        <f t="shared" si="5"/>
        <v>0</v>
      </c>
      <c r="BG102" s="141">
        <f t="shared" si="6"/>
        <v>0</v>
      </c>
      <c r="BH102" s="141">
        <f t="shared" si="7"/>
        <v>0</v>
      </c>
      <c r="BI102" s="141">
        <f t="shared" si="8"/>
        <v>0</v>
      </c>
      <c r="BJ102" s="18" t="s">
        <v>79</v>
      </c>
      <c r="BK102" s="141">
        <f t="shared" si="9"/>
        <v>0</v>
      </c>
      <c r="BL102" s="18" t="s">
        <v>317</v>
      </c>
      <c r="BM102" s="140" t="s">
        <v>409</v>
      </c>
    </row>
    <row r="103" spans="2:65" s="1" customFormat="1" ht="24.2" customHeight="1">
      <c r="B103" s="33"/>
      <c r="C103" s="129" t="s">
        <v>325</v>
      </c>
      <c r="D103" s="129" t="s">
        <v>218</v>
      </c>
      <c r="E103" s="130" t="s">
        <v>3092</v>
      </c>
      <c r="F103" s="131" t="s">
        <v>3093</v>
      </c>
      <c r="G103" s="132" t="s">
        <v>357</v>
      </c>
      <c r="H103" s="133">
        <v>2</v>
      </c>
      <c r="I103" s="134"/>
      <c r="J103" s="135">
        <f t="shared" si="0"/>
        <v>0</v>
      </c>
      <c r="K103" s="131" t="s">
        <v>19</v>
      </c>
      <c r="L103" s="33"/>
      <c r="M103" s="136" t="s">
        <v>19</v>
      </c>
      <c r="N103" s="137" t="s">
        <v>42</v>
      </c>
      <c r="P103" s="138">
        <f t="shared" si="1"/>
        <v>0</v>
      </c>
      <c r="Q103" s="138">
        <v>0</v>
      </c>
      <c r="R103" s="138">
        <f t="shared" si="2"/>
        <v>0</v>
      </c>
      <c r="S103" s="138">
        <v>0</v>
      </c>
      <c r="T103" s="139">
        <f t="shared" si="3"/>
        <v>0</v>
      </c>
      <c r="AR103" s="140" t="s">
        <v>317</v>
      </c>
      <c r="AT103" s="140" t="s">
        <v>218</v>
      </c>
      <c r="AU103" s="140" t="s">
        <v>79</v>
      </c>
      <c r="AY103" s="18" t="s">
        <v>216</v>
      </c>
      <c r="BE103" s="141">
        <f t="shared" si="4"/>
        <v>0</v>
      </c>
      <c r="BF103" s="141">
        <f t="shared" si="5"/>
        <v>0</v>
      </c>
      <c r="BG103" s="141">
        <f t="shared" si="6"/>
        <v>0</v>
      </c>
      <c r="BH103" s="141">
        <f t="shared" si="7"/>
        <v>0</v>
      </c>
      <c r="BI103" s="141">
        <f t="shared" si="8"/>
        <v>0</v>
      </c>
      <c r="BJ103" s="18" t="s">
        <v>79</v>
      </c>
      <c r="BK103" s="141">
        <f t="shared" si="9"/>
        <v>0</v>
      </c>
      <c r="BL103" s="18" t="s">
        <v>317</v>
      </c>
      <c r="BM103" s="140" t="s">
        <v>422</v>
      </c>
    </row>
    <row r="104" spans="2:65" s="1" customFormat="1" ht="24.2" customHeight="1">
      <c r="B104" s="33"/>
      <c r="C104" s="129" t="s">
        <v>330</v>
      </c>
      <c r="D104" s="129" t="s">
        <v>218</v>
      </c>
      <c r="E104" s="130" t="s">
        <v>3094</v>
      </c>
      <c r="F104" s="131" t="s">
        <v>3095</v>
      </c>
      <c r="G104" s="132" t="s">
        <v>357</v>
      </c>
      <c r="H104" s="133">
        <v>2</v>
      </c>
      <c r="I104" s="134"/>
      <c r="J104" s="135">
        <f t="shared" si="0"/>
        <v>0</v>
      </c>
      <c r="K104" s="131" t="s">
        <v>19</v>
      </c>
      <c r="L104" s="33"/>
      <c r="M104" s="136" t="s">
        <v>19</v>
      </c>
      <c r="N104" s="137" t="s">
        <v>42</v>
      </c>
      <c r="P104" s="138">
        <f t="shared" si="1"/>
        <v>0</v>
      </c>
      <c r="Q104" s="138">
        <v>0</v>
      </c>
      <c r="R104" s="138">
        <f t="shared" si="2"/>
        <v>0</v>
      </c>
      <c r="S104" s="138">
        <v>0</v>
      </c>
      <c r="T104" s="139">
        <f t="shared" si="3"/>
        <v>0</v>
      </c>
      <c r="AR104" s="140" t="s">
        <v>317</v>
      </c>
      <c r="AT104" s="140" t="s">
        <v>218</v>
      </c>
      <c r="AU104" s="140" t="s">
        <v>79</v>
      </c>
      <c r="AY104" s="18" t="s">
        <v>216</v>
      </c>
      <c r="BE104" s="141">
        <f t="shared" si="4"/>
        <v>0</v>
      </c>
      <c r="BF104" s="141">
        <f t="shared" si="5"/>
        <v>0</v>
      </c>
      <c r="BG104" s="141">
        <f t="shared" si="6"/>
        <v>0</v>
      </c>
      <c r="BH104" s="141">
        <f t="shared" si="7"/>
        <v>0</v>
      </c>
      <c r="BI104" s="141">
        <f t="shared" si="8"/>
        <v>0</v>
      </c>
      <c r="BJ104" s="18" t="s">
        <v>79</v>
      </c>
      <c r="BK104" s="141">
        <f t="shared" si="9"/>
        <v>0</v>
      </c>
      <c r="BL104" s="18" t="s">
        <v>317</v>
      </c>
      <c r="BM104" s="140" t="s">
        <v>437</v>
      </c>
    </row>
    <row r="105" spans="2:65" s="1" customFormat="1" ht="24.2" customHeight="1">
      <c r="B105" s="33"/>
      <c r="C105" s="129" t="s">
        <v>335</v>
      </c>
      <c r="D105" s="129" t="s">
        <v>218</v>
      </c>
      <c r="E105" s="130" t="s">
        <v>3096</v>
      </c>
      <c r="F105" s="131" t="s">
        <v>3097</v>
      </c>
      <c r="G105" s="132" t="s">
        <v>357</v>
      </c>
      <c r="H105" s="133">
        <v>2</v>
      </c>
      <c r="I105" s="134"/>
      <c r="J105" s="135">
        <f t="shared" si="0"/>
        <v>0</v>
      </c>
      <c r="K105" s="131" t="s">
        <v>19</v>
      </c>
      <c r="L105" s="33"/>
      <c r="M105" s="136" t="s">
        <v>19</v>
      </c>
      <c r="N105" s="137" t="s">
        <v>42</v>
      </c>
      <c r="P105" s="138">
        <f t="shared" si="1"/>
        <v>0</v>
      </c>
      <c r="Q105" s="138">
        <v>0</v>
      </c>
      <c r="R105" s="138">
        <f t="shared" si="2"/>
        <v>0</v>
      </c>
      <c r="S105" s="138">
        <v>0</v>
      </c>
      <c r="T105" s="139">
        <f t="shared" si="3"/>
        <v>0</v>
      </c>
      <c r="AR105" s="140" t="s">
        <v>317</v>
      </c>
      <c r="AT105" s="140" t="s">
        <v>218</v>
      </c>
      <c r="AU105" s="140" t="s">
        <v>79</v>
      </c>
      <c r="AY105" s="18" t="s">
        <v>216</v>
      </c>
      <c r="BE105" s="141">
        <f t="shared" si="4"/>
        <v>0</v>
      </c>
      <c r="BF105" s="141">
        <f t="shared" si="5"/>
        <v>0</v>
      </c>
      <c r="BG105" s="141">
        <f t="shared" si="6"/>
        <v>0</v>
      </c>
      <c r="BH105" s="141">
        <f t="shared" si="7"/>
        <v>0</v>
      </c>
      <c r="BI105" s="141">
        <f t="shared" si="8"/>
        <v>0</v>
      </c>
      <c r="BJ105" s="18" t="s">
        <v>79</v>
      </c>
      <c r="BK105" s="141">
        <f t="shared" si="9"/>
        <v>0</v>
      </c>
      <c r="BL105" s="18" t="s">
        <v>317</v>
      </c>
      <c r="BM105" s="140" t="s">
        <v>449</v>
      </c>
    </row>
    <row r="106" spans="2:65" s="1" customFormat="1" ht="44.25" customHeight="1">
      <c r="B106" s="33"/>
      <c r="C106" s="129" t="s">
        <v>340</v>
      </c>
      <c r="D106" s="129" t="s">
        <v>218</v>
      </c>
      <c r="E106" s="130" t="s">
        <v>3098</v>
      </c>
      <c r="F106" s="131" t="s">
        <v>3099</v>
      </c>
      <c r="G106" s="132" t="s">
        <v>221</v>
      </c>
      <c r="H106" s="133">
        <v>162</v>
      </c>
      <c r="I106" s="134"/>
      <c r="J106" s="135">
        <f t="shared" si="0"/>
        <v>0</v>
      </c>
      <c r="K106" s="131" t="s">
        <v>19</v>
      </c>
      <c r="L106" s="33"/>
      <c r="M106" s="136" t="s">
        <v>19</v>
      </c>
      <c r="N106" s="137" t="s">
        <v>42</v>
      </c>
      <c r="P106" s="138">
        <f t="shared" si="1"/>
        <v>0</v>
      </c>
      <c r="Q106" s="138">
        <v>0</v>
      </c>
      <c r="R106" s="138">
        <f t="shared" si="2"/>
        <v>0</v>
      </c>
      <c r="S106" s="138">
        <v>0</v>
      </c>
      <c r="T106" s="139">
        <f t="shared" si="3"/>
        <v>0</v>
      </c>
      <c r="AR106" s="140" t="s">
        <v>317</v>
      </c>
      <c r="AT106" s="140" t="s">
        <v>218</v>
      </c>
      <c r="AU106" s="140" t="s">
        <v>79</v>
      </c>
      <c r="AY106" s="18" t="s">
        <v>216</v>
      </c>
      <c r="BE106" s="141">
        <f t="shared" si="4"/>
        <v>0</v>
      </c>
      <c r="BF106" s="141">
        <f t="shared" si="5"/>
        <v>0</v>
      </c>
      <c r="BG106" s="141">
        <f t="shared" si="6"/>
        <v>0</v>
      </c>
      <c r="BH106" s="141">
        <f t="shared" si="7"/>
        <v>0</v>
      </c>
      <c r="BI106" s="141">
        <f t="shared" si="8"/>
        <v>0</v>
      </c>
      <c r="BJ106" s="18" t="s">
        <v>79</v>
      </c>
      <c r="BK106" s="141">
        <f t="shared" si="9"/>
        <v>0</v>
      </c>
      <c r="BL106" s="18" t="s">
        <v>317</v>
      </c>
      <c r="BM106" s="140" t="s">
        <v>460</v>
      </c>
    </row>
    <row r="107" spans="2:65" s="1" customFormat="1" ht="37.9" customHeight="1">
      <c r="B107" s="33"/>
      <c r="C107" s="129" t="s">
        <v>7</v>
      </c>
      <c r="D107" s="129" t="s">
        <v>218</v>
      </c>
      <c r="E107" s="130" t="s">
        <v>3100</v>
      </c>
      <c r="F107" s="131" t="s">
        <v>3101</v>
      </c>
      <c r="G107" s="132" t="s">
        <v>368</v>
      </c>
      <c r="H107" s="133">
        <v>33</v>
      </c>
      <c r="I107" s="134"/>
      <c r="J107" s="135">
        <f t="shared" si="0"/>
        <v>0</v>
      </c>
      <c r="K107" s="131" t="s">
        <v>19</v>
      </c>
      <c r="L107" s="33"/>
      <c r="M107" s="136" t="s">
        <v>19</v>
      </c>
      <c r="N107" s="137" t="s">
        <v>42</v>
      </c>
      <c r="P107" s="138">
        <f t="shared" si="1"/>
        <v>0</v>
      </c>
      <c r="Q107" s="138">
        <v>0</v>
      </c>
      <c r="R107" s="138">
        <f t="shared" si="2"/>
        <v>0</v>
      </c>
      <c r="S107" s="138">
        <v>0</v>
      </c>
      <c r="T107" s="139">
        <f t="shared" si="3"/>
        <v>0</v>
      </c>
      <c r="AR107" s="140" t="s">
        <v>317</v>
      </c>
      <c r="AT107" s="140" t="s">
        <v>218</v>
      </c>
      <c r="AU107" s="140" t="s">
        <v>79</v>
      </c>
      <c r="AY107" s="18" t="s">
        <v>216</v>
      </c>
      <c r="BE107" s="141">
        <f t="shared" si="4"/>
        <v>0</v>
      </c>
      <c r="BF107" s="141">
        <f t="shared" si="5"/>
        <v>0</v>
      </c>
      <c r="BG107" s="141">
        <f t="shared" si="6"/>
        <v>0</v>
      </c>
      <c r="BH107" s="141">
        <f t="shared" si="7"/>
        <v>0</v>
      </c>
      <c r="BI107" s="141">
        <f t="shared" si="8"/>
        <v>0</v>
      </c>
      <c r="BJ107" s="18" t="s">
        <v>79</v>
      </c>
      <c r="BK107" s="141">
        <f t="shared" si="9"/>
        <v>0</v>
      </c>
      <c r="BL107" s="18" t="s">
        <v>317</v>
      </c>
      <c r="BM107" s="140" t="s">
        <v>471</v>
      </c>
    </row>
    <row r="108" spans="2:65" s="1" customFormat="1" ht="37.9" customHeight="1">
      <c r="B108" s="33"/>
      <c r="C108" s="129" t="s">
        <v>350</v>
      </c>
      <c r="D108" s="129" t="s">
        <v>218</v>
      </c>
      <c r="E108" s="130" t="s">
        <v>3102</v>
      </c>
      <c r="F108" s="131" t="s">
        <v>3103</v>
      </c>
      <c r="G108" s="132" t="s">
        <v>368</v>
      </c>
      <c r="H108" s="133">
        <v>40</v>
      </c>
      <c r="I108" s="134"/>
      <c r="J108" s="135">
        <f t="shared" si="0"/>
        <v>0</v>
      </c>
      <c r="K108" s="131" t="s">
        <v>19</v>
      </c>
      <c r="L108" s="33"/>
      <c r="M108" s="136" t="s">
        <v>19</v>
      </c>
      <c r="N108" s="137" t="s">
        <v>42</v>
      </c>
      <c r="P108" s="138">
        <f t="shared" si="1"/>
        <v>0</v>
      </c>
      <c r="Q108" s="138">
        <v>0</v>
      </c>
      <c r="R108" s="138">
        <f t="shared" si="2"/>
        <v>0</v>
      </c>
      <c r="S108" s="138">
        <v>0</v>
      </c>
      <c r="T108" s="139">
        <f t="shared" si="3"/>
        <v>0</v>
      </c>
      <c r="AR108" s="140" t="s">
        <v>317</v>
      </c>
      <c r="AT108" s="140" t="s">
        <v>218</v>
      </c>
      <c r="AU108" s="140" t="s">
        <v>79</v>
      </c>
      <c r="AY108" s="18" t="s">
        <v>216</v>
      </c>
      <c r="BE108" s="141">
        <f t="shared" si="4"/>
        <v>0</v>
      </c>
      <c r="BF108" s="141">
        <f t="shared" si="5"/>
        <v>0</v>
      </c>
      <c r="BG108" s="141">
        <f t="shared" si="6"/>
        <v>0</v>
      </c>
      <c r="BH108" s="141">
        <f t="shared" si="7"/>
        <v>0</v>
      </c>
      <c r="BI108" s="141">
        <f t="shared" si="8"/>
        <v>0</v>
      </c>
      <c r="BJ108" s="18" t="s">
        <v>79</v>
      </c>
      <c r="BK108" s="141">
        <f t="shared" si="9"/>
        <v>0</v>
      </c>
      <c r="BL108" s="18" t="s">
        <v>317</v>
      </c>
      <c r="BM108" s="140" t="s">
        <v>482</v>
      </c>
    </row>
    <row r="109" spans="2:65" s="1" customFormat="1" ht="37.9" customHeight="1">
      <c r="B109" s="33"/>
      <c r="C109" s="129" t="s">
        <v>354</v>
      </c>
      <c r="D109" s="129" t="s">
        <v>218</v>
      </c>
      <c r="E109" s="130" t="s">
        <v>3104</v>
      </c>
      <c r="F109" s="131" t="s">
        <v>3105</v>
      </c>
      <c r="G109" s="132" t="s">
        <v>368</v>
      </c>
      <c r="H109" s="133">
        <v>15</v>
      </c>
      <c r="I109" s="134"/>
      <c r="J109" s="135">
        <f t="shared" si="0"/>
        <v>0</v>
      </c>
      <c r="K109" s="131" t="s">
        <v>19</v>
      </c>
      <c r="L109" s="33"/>
      <c r="M109" s="136" t="s">
        <v>19</v>
      </c>
      <c r="N109" s="137" t="s">
        <v>42</v>
      </c>
      <c r="P109" s="138">
        <f t="shared" si="1"/>
        <v>0</v>
      </c>
      <c r="Q109" s="138">
        <v>0</v>
      </c>
      <c r="R109" s="138">
        <f t="shared" si="2"/>
        <v>0</v>
      </c>
      <c r="S109" s="138">
        <v>0</v>
      </c>
      <c r="T109" s="139">
        <f t="shared" si="3"/>
        <v>0</v>
      </c>
      <c r="AR109" s="140" t="s">
        <v>317</v>
      </c>
      <c r="AT109" s="140" t="s">
        <v>218</v>
      </c>
      <c r="AU109" s="140" t="s">
        <v>79</v>
      </c>
      <c r="AY109" s="18" t="s">
        <v>216</v>
      </c>
      <c r="BE109" s="141">
        <f t="shared" si="4"/>
        <v>0</v>
      </c>
      <c r="BF109" s="141">
        <f t="shared" si="5"/>
        <v>0</v>
      </c>
      <c r="BG109" s="141">
        <f t="shared" si="6"/>
        <v>0</v>
      </c>
      <c r="BH109" s="141">
        <f t="shared" si="7"/>
        <v>0</v>
      </c>
      <c r="BI109" s="141">
        <f t="shared" si="8"/>
        <v>0</v>
      </c>
      <c r="BJ109" s="18" t="s">
        <v>79</v>
      </c>
      <c r="BK109" s="141">
        <f t="shared" si="9"/>
        <v>0</v>
      </c>
      <c r="BL109" s="18" t="s">
        <v>317</v>
      </c>
      <c r="BM109" s="140" t="s">
        <v>493</v>
      </c>
    </row>
    <row r="110" spans="2:65" s="1" customFormat="1" ht="37.9" customHeight="1">
      <c r="B110" s="33"/>
      <c r="C110" s="129" t="s">
        <v>360</v>
      </c>
      <c r="D110" s="129" t="s">
        <v>218</v>
      </c>
      <c r="E110" s="130" t="s">
        <v>3106</v>
      </c>
      <c r="F110" s="131" t="s">
        <v>3107</v>
      </c>
      <c r="G110" s="132" t="s">
        <v>368</v>
      </c>
      <c r="H110" s="133">
        <v>17</v>
      </c>
      <c r="I110" s="134"/>
      <c r="J110" s="135">
        <f t="shared" si="0"/>
        <v>0</v>
      </c>
      <c r="K110" s="131" t="s">
        <v>19</v>
      </c>
      <c r="L110" s="33"/>
      <c r="M110" s="136" t="s">
        <v>19</v>
      </c>
      <c r="N110" s="137" t="s">
        <v>42</v>
      </c>
      <c r="P110" s="138">
        <f t="shared" si="1"/>
        <v>0</v>
      </c>
      <c r="Q110" s="138">
        <v>0</v>
      </c>
      <c r="R110" s="138">
        <f t="shared" si="2"/>
        <v>0</v>
      </c>
      <c r="S110" s="138">
        <v>0</v>
      </c>
      <c r="T110" s="139">
        <f t="shared" si="3"/>
        <v>0</v>
      </c>
      <c r="AR110" s="140" t="s">
        <v>317</v>
      </c>
      <c r="AT110" s="140" t="s">
        <v>218</v>
      </c>
      <c r="AU110" s="140" t="s">
        <v>79</v>
      </c>
      <c r="AY110" s="18" t="s">
        <v>216</v>
      </c>
      <c r="BE110" s="141">
        <f t="shared" si="4"/>
        <v>0</v>
      </c>
      <c r="BF110" s="141">
        <f t="shared" si="5"/>
        <v>0</v>
      </c>
      <c r="BG110" s="141">
        <f t="shared" si="6"/>
        <v>0</v>
      </c>
      <c r="BH110" s="141">
        <f t="shared" si="7"/>
        <v>0</v>
      </c>
      <c r="BI110" s="141">
        <f t="shared" si="8"/>
        <v>0</v>
      </c>
      <c r="BJ110" s="18" t="s">
        <v>79</v>
      </c>
      <c r="BK110" s="141">
        <f t="shared" si="9"/>
        <v>0</v>
      </c>
      <c r="BL110" s="18" t="s">
        <v>317</v>
      </c>
      <c r="BM110" s="140" t="s">
        <v>504</v>
      </c>
    </row>
    <row r="111" spans="2:65" s="1" customFormat="1" ht="37.9" customHeight="1">
      <c r="B111" s="33"/>
      <c r="C111" s="129" t="s">
        <v>365</v>
      </c>
      <c r="D111" s="129" t="s">
        <v>218</v>
      </c>
      <c r="E111" s="130" t="s">
        <v>3108</v>
      </c>
      <c r="F111" s="131" t="s">
        <v>3109</v>
      </c>
      <c r="G111" s="132" t="s">
        <v>368</v>
      </c>
      <c r="H111" s="133">
        <v>10</v>
      </c>
      <c r="I111" s="134"/>
      <c r="J111" s="135">
        <f t="shared" si="0"/>
        <v>0</v>
      </c>
      <c r="K111" s="131" t="s">
        <v>19</v>
      </c>
      <c r="L111" s="33"/>
      <c r="M111" s="136" t="s">
        <v>19</v>
      </c>
      <c r="N111" s="137" t="s">
        <v>42</v>
      </c>
      <c r="P111" s="138">
        <f t="shared" si="1"/>
        <v>0</v>
      </c>
      <c r="Q111" s="138">
        <v>0</v>
      </c>
      <c r="R111" s="138">
        <f t="shared" si="2"/>
        <v>0</v>
      </c>
      <c r="S111" s="138">
        <v>0</v>
      </c>
      <c r="T111" s="139">
        <f t="shared" si="3"/>
        <v>0</v>
      </c>
      <c r="AR111" s="140" t="s">
        <v>317</v>
      </c>
      <c r="AT111" s="140" t="s">
        <v>218</v>
      </c>
      <c r="AU111" s="140" t="s">
        <v>79</v>
      </c>
      <c r="AY111" s="18" t="s">
        <v>216</v>
      </c>
      <c r="BE111" s="141">
        <f t="shared" si="4"/>
        <v>0</v>
      </c>
      <c r="BF111" s="141">
        <f t="shared" si="5"/>
        <v>0</v>
      </c>
      <c r="BG111" s="141">
        <f t="shared" si="6"/>
        <v>0</v>
      </c>
      <c r="BH111" s="141">
        <f t="shared" si="7"/>
        <v>0</v>
      </c>
      <c r="BI111" s="141">
        <f t="shared" si="8"/>
        <v>0</v>
      </c>
      <c r="BJ111" s="18" t="s">
        <v>79</v>
      </c>
      <c r="BK111" s="141">
        <f t="shared" si="9"/>
        <v>0</v>
      </c>
      <c r="BL111" s="18" t="s">
        <v>317</v>
      </c>
      <c r="BM111" s="140" t="s">
        <v>516</v>
      </c>
    </row>
    <row r="112" spans="2:65" s="1" customFormat="1" ht="37.9" customHeight="1">
      <c r="B112" s="33"/>
      <c r="C112" s="129" t="s">
        <v>371</v>
      </c>
      <c r="D112" s="129" t="s">
        <v>218</v>
      </c>
      <c r="E112" s="130" t="s">
        <v>3110</v>
      </c>
      <c r="F112" s="131" t="s">
        <v>3111</v>
      </c>
      <c r="G112" s="132" t="s">
        <v>368</v>
      </c>
      <c r="H112" s="133">
        <v>18</v>
      </c>
      <c r="I112" s="134"/>
      <c r="J112" s="135">
        <f t="shared" si="0"/>
        <v>0</v>
      </c>
      <c r="K112" s="131" t="s">
        <v>19</v>
      </c>
      <c r="L112" s="33"/>
      <c r="M112" s="136" t="s">
        <v>19</v>
      </c>
      <c r="N112" s="137" t="s">
        <v>42</v>
      </c>
      <c r="P112" s="138">
        <f t="shared" si="1"/>
        <v>0</v>
      </c>
      <c r="Q112" s="138">
        <v>0</v>
      </c>
      <c r="R112" s="138">
        <f t="shared" si="2"/>
        <v>0</v>
      </c>
      <c r="S112" s="138">
        <v>0</v>
      </c>
      <c r="T112" s="139">
        <f t="shared" si="3"/>
        <v>0</v>
      </c>
      <c r="AR112" s="140" t="s">
        <v>317</v>
      </c>
      <c r="AT112" s="140" t="s">
        <v>218</v>
      </c>
      <c r="AU112" s="140" t="s">
        <v>79</v>
      </c>
      <c r="AY112" s="18" t="s">
        <v>216</v>
      </c>
      <c r="BE112" s="141">
        <f t="shared" si="4"/>
        <v>0</v>
      </c>
      <c r="BF112" s="141">
        <f t="shared" si="5"/>
        <v>0</v>
      </c>
      <c r="BG112" s="141">
        <f t="shared" si="6"/>
        <v>0</v>
      </c>
      <c r="BH112" s="141">
        <f t="shared" si="7"/>
        <v>0</v>
      </c>
      <c r="BI112" s="141">
        <f t="shared" si="8"/>
        <v>0</v>
      </c>
      <c r="BJ112" s="18" t="s">
        <v>79</v>
      </c>
      <c r="BK112" s="141">
        <f t="shared" si="9"/>
        <v>0</v>
      </c>
      <c r="BL112" s="18" t="s">
        <v>317</v>
      </c>
      <c r="BM112" s="140" t="s">
        <v>528</v>
      </c>
    </row>
    <row r="113" spans="2:65" s="1" customFormat="1" ht="37.9" customHeight="1">
      <c r="B113" s="33"/>
      <c r="C113" s="129" t="s">
        <v>377</v>
      </c>
      <c r="D113" s="129" t="s">
        <v>218</v>
      </c>
      <c r="E113" s="130" t="s">
        <v>3112</v>
      </c>
      <c r="F113" s="131" t="s">
        <v>3113</v>
      </c>
      <c r="G113" s="132" t="s">
        <v>368</v>
      </c>
      <c r="H113" s="133">
        <v>25</v>
      </c>
      <c r="I113" s="134"/>
      <c r="J113" s="135">
        <f t="shared" si="0"/>
        <v>0</v>
      </c>
      <c r="K113" s="131" t="s">
        <v>19</v>
      </c>
      <c r="L113" s="33"/>
      <c r="M113" s="136" t="s">
        <v>19</v>
      </c>
      <c r="N113" s="137" t="s">
        <v>42</v>
      </c>
      <c r="P113" s="138">
        <f t="shared" si="1"/>
        <v>0</v>
      </c>
      <c r="Q113" s="138">
        <v>0</v>
      </c>
      <c r="R113" s="138">
        <f t="shared" si="2"/>
        <v>0</v>
      </c>
      <c r="S113" s="138">
        <v>0</v>
      </c>
      <c r="T113" s="139">
        <f t="shared" si="3"/>
        <v>0</v>
      </c>
      <c r="AR113" s="140" t="s">
        <v>317</v>
      </c>
      <c r="AT113" s="140" t="s">
        <v>218</v>
      </c>
      <c r="AU113" s="140" t="s">
        <v>79</v>
      </c>
      <c r="AY113" s="18" t="s">
        <v>216</v>
      </c>
      <c r="BE113" s="141">
        <f t="shared" si="4"/>
        <v>0</v>
      </c>
      <c r="BF113" s="141">
        <f t="shared" si="5"/>
        <v>0</v>
      </c>
      <c r="BG113" s="141">
        <f t="shared" si="6"/>
        <v>0</v>
      </c>
      <c r="BH113" s="141">
        <f t="shared" si="7"/>
        <v>0</v>
      </c>
      <c r="BI113" s="141">
        <f t="shared" si="8"/>
        <v>0</v>
      </c>
      <c r="BJ113" s="18" t="s">
        <v>79</v>
      </c>
      <c r="BK113" s="141">
        <f t="shared" si="9"/>
        <v>0</v>
      </c>
      <c r="BL113" s="18" t="s">
        <v>317</v>
      </c>
      <c r="BM113" s="140" t="s">
        <v>540</v>
      </c>
    </row>
    <row r="114" spans="2:65" s="1" customFormat="1" ht="37.9" customHeight="1">
      <c r="B114" s="33"/>
      <c r="C114" s="129" t="s">
        <v>384</v>
      </c>
      <c r="D114" s="129" t="s">
        <v>218</v>
      </c>
      <c r="E114" s="130" t="s">
        <v>3114</v>
      </c>
      <c r="F114" s="131" t="s">
        <v>3115</v>
      </c>
      <c r="G114" s="132" t="s">
        <v>221</v>
      </c>
      <c r="H114" s="133">
        <v>44</v>
      </c>
      <c r="I114" s="134"/>
      <c r="J114" s="135">
        <f t="shared" si="0"/>
        <v>0</v>
      </c>
      <c r="K114" s="131" t="s">
        <v>19</v>
      </c>
      <c r="L114" s="33"/>
      <c r="M114" s="136" t="s">
        <v>19</v>
      </c>
      <c r="N114" s="137" t="s">
        <v>42</v>
      </c>
      <c r="P114" s="138">
        <f t="shared" si="1"/>
        <v>0</v>
      </c>
      <c r="Q114" s="138">
        <v>0</v>
      </c>
      <c r="R114" s="138">
        <f t="shared" si="2"/>
        <v>0</v>
      </c>
      <c r="S114" s="138">
        <v>0</v>
      </c>
      <c r="T114" s="139">
        <f t="shared" si="3"/>
        <v>0</v>
      </c>
      <c r="AR114" s="140" t="s">
        <v>317</v>
      </c>
      <c r="AT114" s="140" t="s">
        <v>218</v>
      </c>
      <c r="AU114" s="140" t="s">
        <v>79</v>
      </c>
      <c r="AY114" s="18" t="s">
        <v>216</v>
      </c>
      <c r="BE114" s="141">
        <f t="shared" si="4"/>
        <v>0</v>
      </c>
      <c r="BF114" s="141">
        <f t="shared" si="5"/>
        <v>0</v>
      </c>
      <c r="BG114" s="141">
        <f t="shared" si="6"/>
        <v>0</v>
      </c>
      <c r="BH114" s="141">
        <f t="shared" si="7"/>
        <v>0</v>
      </c>
      <c r="BI114" s="141">
        <f t="shared" si="8"/>
        <v>0</v>
      </c>
      <c r="BJ114" s="18" t="s">
        <v>79</v>
      </c>
      <c r="BK114" s="141">
        <f t="shared" si="9"/>
        <v>0</v>
      </c>
      <c r="BL114" s="18" t="s">
        <v>317</v>
      </c>
      <c r="BM114" s="140" t="s">
        <v>552</v>
      </c>
    </row>
    <row r="115" spans="2:65" s="1" customFormat="1" ht="16.5" customHeight="1">
      <c r="B115" s="33"/>
      <c r="C115" s="129" t="s">
        <v>391</v>
      </c>
      <c r="D115" s="129" t="s">
        <v>218</v>
      </c>
      <c r="E115" s="130" t="s">
        <v>3116</v>
      </c>
      <c r="F115" s="131" t="s">
        <v>3117</v>
      </c>
      <c r="G115" s="132" t="s">
        <v>447</v>
      </c>
      <c r="H115" s="133">
        <v>1</v>
      </c>
      <c r="I115" s="134"/>
      <c r="J115" s="135">
        <f t="shared" si="0"/>
        <v>0</v>
      </c>
      <c r="K115" s="131" t="s">
        <v>19</v>
      </c>
      <c r="L115" s="33"/>
      <c r="M115" s="136" t="s">
        <v>19</v>
      </c>
      <c r="N115" s="137" t="s">
        <v>42</v>
      </c>
      <c r="P115" s="138">
        <f t="shared" si="1"/>
        <v>0</v>
      </c>
      <c r="Q115" s="138">
        <v>0</v>
      </c>
      <c r="R115" s="138">
        <f t="shared" si="2"/>
        <v>0</v>
      </c>
      <c r="S115" s="138">
        <v>0</v>
      </c>
      <c r="T115" s="139">
        <f t="shared" si="3"/>
        <v>0</v>
      </c>
      <c r="AR115" s="140" t="s">
        <v>317</v>
      </c>
      <c r="AT115" s="140" t="s">
        <v>218</v>
      </c>
      <c r="AU115" s="140" t="s">
        <v>79</v>
      </c>
      <c r="AY115" s="18" t="s">
        <v>216</v>
      </c>
      <c r="BE115" s="141">
        <f t="shared" si="4"/>
        <v>0</v>
      </c>
      <c r="BF115" s="141">
        <f t="shared" si="5"/>
        <v>0</v>
      </c>
      <c r="BG115" s="141">
        <f t="shared" si="6"/>
        <v>0</v>
      </c>
      <c r="BH115" s="141">
        <f t="shared" si="7"/>
        <v>0</v>
      </c>
      <c r="BI115" s="141">
        <f t="shared" si="8"/>
        <v>0</v>
      </c>
      <c r="BJ115" s="18" t="s">
        <v>79</v>
      </c>
      <c r="BK115" s="141">
        <f t="shared" si="9"/>
        <v>0</v>
      </c>
      <c r="BL115" s="18" t="s">
        <v>317</v>
      </c>
      <c r="BM115" s="140" t="s">
        <v>565</v>
      </c>
    </row>
    <row r="116" spans="2:65" s="1" customFormat="1" ht="16.5" customHeight="1">
      <c r="B116" s="33"/>
      <c r="C116" s="129" t="s">
        <v>396</v>
      </c>
      <c r="D116" s="129" t="s">
        <v>218</v>
      </c>
      <c r="E116" s="130" t="s">
        <v>3118</v>
      </c>
      <c r="F116" s="131" t="s">
        <v>3119</v>
      </c>
      <c r="G116" s="132" t="s">
        <v>357</v>
      </c>
      <c r="H116" s="133">
        <v>1</v>
      </c>
      <c r="I116" s="134"/>
      <c r="J116" s="135">
        <f t="shared" si="0"/>
        <v>0</v>
      </c>
      <c r="K116" s="131" t="s">
        <v>19</v>
      </c>
      <c r="L116" s="33"/>
      <c r="M116" s="136" t="s">
        <v>19</v>
      </c>
      <c r="N116" s="137" t="s">
        <v>42</v>
      </c>
      <c r="P116" s="138">
        <f t="shared" si="1"/>
        <v>0</v>
      </c>
      <c r="Q116" s="138">
        <v>0</v>
      </c>
      <c r="R116" s="138">
        <f t="shared" si="2"/>
        <v>0</v>
      </c>
      <c r="S116" s="138">
        <v>0</v>
      </c>
      <c r="T116" s="139">
        <f t="shared" si="3"/>
        <v>0</v>
      </c>
      <c r="AR116" s="140" t="s">
        <v>317</v>
      </c>
      <c r="AT116" s="140" t="s">
        <v>218</v>
      </c>
      <c r="AU116" s="140" t="s">
        <v>79</v>
      </c>
      <c r="AY116" s="18" t="s">
        <v>216</v>
      </c>
      <c r="BE116" s="141">
        <f t="shared" si="4"/>
        <v>0</v>
      </c>
      <c r="BF116" s="141">
        <f t="shared" si="5"/>
        <v>0</v>
      </c>
      <c r="BG116" s="141">
        <f t="shared" si="6"/>
        <v>0</v>
      </c>
      <c r="BH116" s="141">
        <f t="shared" si="7"/>
        <v>0</v>
      </c>
      <c r="BI116" s="141">
        <f t="shared" si="8"/>
        <v>0</v>
      </c>
      <c r="BJ116" s="18" t="s">
        <v>79</v>
      </c>
      <c r="BK116" s="141">
        <f t="shared" si="9"/>
        <v>0</v>
      </c>
      <c r="BL116" s="18" t="s">
        <v>317</v>
      </c>
      <c r="BM116" s="140" t="s">
        <v>577</v>
      </c>
    </row>
    <row r="117" spans="2:65" s="1" customFormat="1" ht="37.9" customHeight="1">
      <c r="B117" s="33"/>
      <c r="C117" s="129" t="s">
        <v>402</v>
      </c>
      <c r="D117" s="129" t="s">
        <v>218</v>
      </c>
      <c r="E117" s="130" t="s">
        <v>3120</v>
      </c>
      <c r="F117" s="131" t="s">
        <v>3121</v>
      </c>
      <c r="G117" s="132" t="s">
        <v>447</v>
      </c>
      <c r="H117" s="133">
        <v>1</v>
      </c>
      <c r="I117" s="134"/>
      <c r="J117" s="135">
        <f t="shared" si="0"/>
        <v>0</v>
      </c>
      <c r="K117" s="131" t="s">
        <v>19</v>
      </c>
      <c r="L117" s="33"/>
      <c r="M117" s="136" t="s">
        <v>19</v>
      </c>
      <c r="N117" s="137" t="s">
        <v>42</v>
      </c>
      <c r="P117" s="138">
        <f t="shared" si="1"/>
        <v>0</v>
      </c>
      <c r="Q117" s="138">
        <v>0</v>
      </c>
      <c r="R117" s="138">
        <f t="shared" si="2"/>
        <v>0</v>
      </c>
      <c r="S117" s="138">
        <v>0</v>
      </c>
      <c r="T117" s="139">
        <f t="shared" si="3"/>
        <v>0</v>
      </c>
      <c r="AR117" s="140" t="s">
        <v>317</v>
      </c>
      <c r="AT117" s="140" t="s">
        <v>218</v>
      </c>
      <c r="AU117" s="140" t="s">
        <v>79</v>
      </c>
      <c r="AY117" s="18" t="s">
        <v>216</v>
      </c>
      <c r="BE117" s="141">
        <f t="shared" si="4"/>
        <v>0</v>
      </c>
      <c r="BF117" s="141">
        <f t="shared" si="5"/>
        <v>0</v>
      </c>
      <c r="BG117" s="141">
        <f t="shared" si="6"/>
        <v>0</v>
      </c>
      <c r="BH117" s="141">
        <f t="shared" si="7"/>
        <v>0</v>
      </c>
      <c r="BI117" s="141">
        <f t="shared" si="8"/>
        <v>0</v>
      </c>
      <c r="BJ117" s="18" t="s">
        <v>79</v>
      </c>
      <c r="BK117" s="141">
        <f t="shared" si="9"/>
        <v>0</v>
      </c>
      <c r="BL117" s="18" t="s">
        <v>317</v>
      </c>
      <c r="BM117" s="140" t="s">
        <v>590</v>
      </c>
    </row>
    <row r="118" spans="2:65" s="1" customFormat="1" ht="37.9" customHeight="1">
      <c r="B118" s="33"/>
      <c r="C118" s="129" t="s">
        <v>409</v>
      </c>
      <c r="D118" s="129" t="s">
        <v>218</v>
      </c>
      <c r="E118" s="130" t="s">
        <v>3122</v>
      </c>
      <c r="F118" s="131" t="s">
        <v>3123</v>
      </c>
      <c r="G118" s="132" t="s">
        <v>447</v>
      </c>
      <c r="H118" s="133">
        <v>1</v>
      </c>
      <c r="I118" s="134"/>
      <c r="J118" s="135">
        <f t="shared" si="0"/>
        <v>0</v>
      </c>
      <c r="K118" s="131" t="s">
        <v>19</v>
      </c>
      <c r="L118" s="33"/>
      <c r="M118" s="136" t="s">
        <v>19</v>
      </c>
      <c r="N118" s="137" t="s">
        <v>42</v>
      </c>
      <c r="P118" s="138">
        <f t="shared" si="1"/>
        <v>0</v>
      </c>
      <c r="Q118" s="138">
        <v>0</v>
      </c>
      <c r="R118" s="138">
        <f t="shared" si="2"/>
        <v>0</v>
      </c>
      <c r="S118" s="138">
        <v>0</v>
      </c>
      <c r="T118" s="139">
        <f t="shared" si="3"/>
        <v>0</v>
      </c>
      <c r="AR118" s="140" t="s">
        <v>317</v>
      </c>
      <c r="AT118" s="140" t="s">
        <v>218</v>
      </c>
      <c r="AU118" s="140" t="s">
        <v>79</v>
      </c>
      <c r="AY118" s="18" t="s">
        <v>216</v>
      </c>
      <c r="BE118" s="141">
        <f t="shared" si="4"/>
        <v>0</v>
      </c>
      <c r="BF118" s="141">
        <f t="shared" si="5"/>
        <v>0</v>
      </c>
      <c r="BG118" s="141">
        <f t="shared" si="6"/>
        <v>0</v>
      </c>
      <c r="BH118" s="141">
        <f t="shared" si="7"/>
        <v>0</v>
      </c>
      <c r="BI118" s="141">
        <f t="shared" si="8"/>
        <v>0</v>
      </c>
      <c r="BJ118" s="18" t="s">
        <v>79</v>
      </c>
      <c r="BK118" s="141">
        <f t="shared" si="9"/>
        <v>0</v>
      </c>
      <c r="BL118" s="18" t="s">
        <v>317</v>
      </c>
      <c r="BM118" s="140" t="s">
        <v>603</v>
      </c>
    </row>
    <row r="119" spans="2:65" s="11" customFormat="1" ht="25.9" customHeight="1">
      <c r="B119" s="117"/>
      <c r="D119" s="118" t="s">
        <v>70</v>
      </c>
      <c r="E119" s="119" t="s">
        <v>3124</v>
      </c>
      <c r="F119" s="119" t="s">
        <v>3125</v>
      </c>
      <c r="I119" s="120"/>
      <c r="J119" s="121">
        <f>BK119</f>
        <v>0</v>
      </c>
      <c r="L119" s="117"/>
      <c r="M119" s="122"/>
      <c r="P119" s="123">
        <f>SUM(P120:P137)</f>
        <v>0</v>
      </c>
      <c r="R119" s="123">
        <f>SUM(R120:R137)</f>
        <v>0</v>
      </c>
      <c r="T119" s="124">
        <f>SUM(T120:T137)</f>
        <v>0</v>
      </c>
      <c r="AR119" s="118" t="s">
        <v>79</v>
      </c>
      <c r="AT119" s="125" t="s">
        <v>70</v>
      </c>
      <c r="AU119" s="125" t="s">
        <v>71</v>
      </c>
      <c r="AY119" s="118" t="s">
        <v>216</v>
      </c>
      <c r="BK119" s="126">
        <f>SUM(BK120:BK137)</f>
        <v>0</v>
      </c>
    </row>
    <row r="120" spans="2:65" s="1" customFormat="1" ht="302.25" customHeight="1">
      <c r="B120" s="33"/>
      <c r="C120" s="129" t="s">
        <v>414</v>
      </c>
      <c r="D120" s="129" t="s">
        <v>218</v>
      </c>
      <c r="E120" s="130" t="s">
        <v>3126</v>
      </c>
      <c r="F120" s="131" t="s">
        <v>3127</v>
      </c>
      <c r="G120" s="132" t="s">
        <v>3061</v>
      </c>
      <c r="H120" s="133">
        <v>1</v>
      </c>
      <c r="I120" s="134"/>
      <c r="J120" s="135">
        <f t="shared" ref="J120:J137" si="10">ROUND(I120*H120,2)</f>
        <v>0</v>
      </c>
      <c r="K120" s="131" t="s">
        <v>19</v>
      </c>
      <c r="L120" s="33"/>
      <c r="M120" s="136" t="s">
        <v>19</v>
      </c>
      <c r="N120" s="137" t="s">
        <v>42</v>
      </c>
      <c r="P120" s="138">
        <f t="shared" ref="P120:P137" si="11">O120*H120</f>
        <v>0</v>
      </c>
      <c r="Q120" s="138">
        <v>0</v>
      </c>
      <c r="R120" s="138">
        <f t="shared" ref="R120:R137" si="12">Q120*H120</f>
        <v>0</v>
      </c>
      <c r="S120" s="138">
        <v>0</v>
      </c>
      <c r="T120" s="139">
        <f t="shared" ref="T120:T137" si="13">S120*H120</f>
        <v>0</v>
      </c>
      <c r="AR120" s="140" t="s">
        <v>317</v>
      </c>
      <c r="AT120" s="140" t="s">
        <v>218</v>
      </c>
      <c r="AU120" s="140" t="s">
        <v>79</v>
      </c>
      <c r="AY120" s="18" t="s">
        <v>216</v>
      </c>
      <c r="BE120" s="141">
        <f t="shared" ref="BE120:BE137" si="14">IF(N120="základní",J120,0)</f>
        <v>0</v>
      </c>
      <c r="BF120" s="141">
        <f t="shared" ref="BF120:BF137" si="15">IF(N120="snížená",J120,0)</f>
        <v>0</v>
      </c>
      <c r="BG120" s="141">
        <f t="shared" ref="BG120:BG137" si="16">IF(N120="zákl. přenesená",J120,0)</f>
        <v>0</v>
      </c>
      <c r="BH120" s="141">
        <f t="shared" ref="BH120:BH137" si="17">IF(N120="sníž. přenesená",J120,0)</f>
        <v>0</v>
      </c>
      <c r="BI120" s="141">
        <f t="shared" ref="BI120:BI137" si="18">IF(N120="nulová",J120,0)</f>
        <v>0</v>
      </c>
      <c r="BJ120" s="18" t="s">
        <v>79</v>
      </c>
      <c r="BK120" s="141">
        <f t="shared" ref="BK120:BK137" si="19">ROUND(I120*H120,2)</f>
        <v>0</v>
      </c>
      <c r="BL120" s="18" t="s">
        <v>317</v>
      </c>
      <c r="BM120" s="140" t="s">
        <v>615</v>
      </c>
    </row>
    <row r="121" spans="2:65" s="1" customFormat="1" ht="78" customHeight="1">
      <c r="B121" s="33"/>
      <c r="C121" s="129" t="s">
        <v>422</v>
      </c>
      <c r="D121" s="129" t="s">
        <v>218</v>
      </c>
      <c r="E121" s="130" t="s">
        <v>3128</v>
      </c>
      <c r="F121" s="131" t="s">
        <v>3063</v>
      </c>
      <c r="G121" s="132" t="s">
        <v>357</v>
      </c>
      <c r="H121" s="133">
        <v>1</v>
      </c>
      <c r="I121" s="134"/>
      <c r="J121" s="135">
        <f t="shared" si="10"/>
        <v>0</v>
      </c>
      <c r="K121" s="131" t="s">
        <v>19</v>
      </c>
      <c r="L121" s="33"/>
      <c r="M121" s="136" t="s">
        <v>19</v>
      </c>
      <c r="N121" s="137" t="s">
        <v>42</v>
      </c>
      <c r="P121" s="138">
        <f t="shared" si="11"/>
        <v>0</v>
      </c>
      <c r="Q121" s="138">
        <v>0</v>
      </c>
      <c r="R121" s="138">
        <f t="shared" si="12"/>
        <v>0</v>
      </c>
      <c r="S121" s="138">
        <v>0</v>
      </c>
      <c r="T121" s="139">
        <f t="shared" si="13"/>
        <v>0</v>
      </c>
      <c r="AR121" s="140" t="s">
        <v>317</v>
      </c>
      <c r="AT121" s="140" t="s">
        <v>218</v>
      </c>
      <c r="AU121" s="140" t="s">
        <v>79</v>
      </c>
      <c r="AY121" s="18" t="s">
        <v>216</v>
      </c>
      <c r="BE121" s="141">
        <f t="shared" si="14"/>
        <v>0</v>
      </c>
      <c r="BF121" s="141">
        <f t="shared" si="15"/>
        <v>0</v>
      </c>
      <c r="BG121" s="141">
        <f t="shared" si="16"/>
        <v>0</v>
      </c>
      <c r="BH121" s="141">
        <f t="shared" si="17"/>
        <v>0</v>
      </c>
      <c r="BI121" s="141">
        <f t="shared" si="18"/>
        <v>0</v>
      </c>
      <c r="BJ121" s="18" t="s">
        <v>79</v>
      </c>
      <c r="BK121" s="141">
        <f t="shared" si="19"/>
        <v>0</v>
      </c>
      <c r="BL121" s="18" t="s">
        <v>317</v>
      </c>
      <c r="BM121" s="140" t="s">
        <v>625</v>
      </c>
    </row>
    <row r="122" spans="2:65" s="1" customFormat="1" ht="24.2" customHeight="1">
      <c r="B122" s="33"/>
      <c r="C122" s="129" t="s">
        <v>431</v>
      </c>
      <c r="D122" s="129" t="s">
        <v>218</v>
      </c>
      <c r="E122" s="130" t="s">
        <v>3129</v>
      </c>
      <c r="F122" s="131" t="s">
        <v>3073</v>
      </c>
      <c r="G122" s="132" t="s">
        <v>357</v>
      </c>
      <c r="H122" s="133">
        <v>3</v>
      </c>
      <c r="I122" s="134"/>
      <c r="J122" s="135">
        <f t="shared" si="10"/>
        <v>0</v>
      </c>
      <c r="K122" s="131" t="s">
        <v>19</v>
      </c>
      <c r="L122" s="33"/>
      <c r="M122" s="136" t="s">
        <v>19</v>
      </c>
      <c r="N122" s="137" t="s">
        <v>42</v>
      </c>
      <c r="P122" s="138">
        <f t="shared" si="11"/>
        <v>0</v>
      </c>
      <c r="Q122" s="138">
        <v>0</v>
      </c>
      <c r="R122" s="138">
        <f t="shared" si="12"/>
        <v>0</v>
      </c>
      <c r="S122" s="138">
        <v>0</v>
      </c>
      <c r="T122" s="139">
        <f t="shared" si="13"/>
        <v>0</v>
      </c>
      <c r="AR122" s="140" t="s">
        <v>317</v>
      </c>
      <c r="AT122" s="140" t="s">
        <v>218</v>
      </c>
      <c r="AU122" s="140" t="s">
        <v>79</v>
      </c>
      <c r="AY122" s="18" t="s">
        <v>216</v>
      </c>
      <c r="BE122" s="141">
        <f t="shared" si="14"/>
        <v>0</v>
      </c>
      <c r="BF122" s="141">
        <f t="shared" si="15"/>
        <v>0</v>
      </c>
      <c r="BG122" s="141">
        <f t="shared" si="16"/>
        <v>0</v>
      </c>
      <c r="BH122" s="141">
        <f t="shared" si="17"/>
        <v>0</v>
      </c>
      <c r="BI122" s="141">
        <f t="shared" si="18"/>
        <v>0</v>
      </c>
      <c r="BJ122" s="18" t="s">
        <v>79</v>
      </c>
      <c r="BK122" s="141">
        <f t="shared" si="19"/>
        <v>0</v>
      </c>
      <c r="BL122" s="18" t="s">
        <v>317</v>
      </c>
      <c r="BM122" s="140" t="s">
        <v>636</v>
      </c>
    </row>
    <row r="123" spans="2:65" s="1" customFormat="1" ht="24.2" customHeight="1">
      <c r="B123" s="33"/>
      <c r="C123" s="129" t="s">
        <v>437</v>
      </c>
      <c r="D123" s="129" t="s">
        <v>218</v>
      </c>
      <c r="E123" s="130" t="s">
        <v>3130</v>
      </c>
      <c r="F123" s="131" t="s">
        <v>3131</v>
      </c>
      <c r="G123" s="132" t="s">
        <v>357</v>
      </c>
      <c r="H123" s="133">
        <v>1</v>
      </c>
      <c r="I123" s="134"/>
      <c r="J123" s="135">
        <f t="shared" si="10"/>
        <v>0</v>
      </c>
      <c r="K123" s="131" t="s">
        <v>19</v>
      </c>
      <c r="L123" s="33"/>
      <c r="M123" s="136" t="s">
        <v>19</v>
      </c>
      <c r="N123" s="137" t="s">
        <v>42</v>
      </c>
      <c r="P123" s="138">
        <f t="shared" si="11"/>
        <v>0</v>
      </c>
      <c r="Q123" s="138">
        <v>0</v>
      </c>
      <c r="R123" s="138">
        <f t="shared" si="12"/>
        <v>0</v>
      </c>
      <c r="S123" s="138">
        <v>0</v>
      </c>
      <c r="T123" s="139">
        <f t="shared" si="13"/>
        <v>0</v>
      </c>
      <c r="AR123" s="140" t="s">
        <v>317</v>
      </c>
      <c r="AT123" s="140" t="s">
        <v>218</v>
      </c>
      <c r="AU123" s="140" t="s">
        <v>79</v>
      </c>
      <c r="AY123" s="18" t="s">
        <v>216</v>
      </c>
      <c r="BE123" s="141">
        <f t="shared" si="14"/>
        <v>0</v>
      </c>
      <c r="BF123" s="141">
        <f t="shared" si="15"/>
        <v>0</v>
      </c>
      <c r="BG123" s="141">
        <f t="shared" si="16"/>
        <v>0</v>
      </c>
      <c r="BH123" s="141">
        <f t="shared" si="17"/>
        <v>0</v>
      </c>
      <c r="BI123" s="141">
        <f t="shared" si="18"/>
        <v>0</v>
      </c>
      <c r="BJ123" s="18" t="s">
        <v>79</v>
      </c>
      <c r="BK123" s="141">
        <f t="shared" si="19"/>
        <v>0</v>
      </c>
      <c r="BL123" s="18" t="s">
        <v>317</v>
      </c>
      <c r="BM123" s="140" t="s">
        <v>647</v>
      </c>
    </row>
    <row r="124" spans="2:65" s="1" customFormat="1" ht="16.5" customHeight="1">
      <c r="B124" s="33"/>
      <c r="C124" s="129" t="s">
        <v>444</v>
      </c>
      <c r="D124" s="129" t="s">
        <v>218</v>
      </c>
      <c r="E124" s="130" t="s">
        <v>3132</v>
      </c>
      <c r="F124" s="131" t="s">
        <v>3075</v>
      </c>
      <c r="G124" s="132" t="s">
        <v>19</v>
      </c>
      <c r="H124" s="133">
        <v>0</v>
      </c>
      <c r="I124" s="134"/>
      <c r="J124" s="135">
        <f t="shared" si="10"/>
        <v>0</v>
      </c>
      <c r="K124" s="131" t="s">
        <v>19</v>
      </c>
      <c r="L124" s="33"/>
      <c r="M124" s="136" t="s">
        <v>19</v>
      </c>
      <c r="N124" s="137" t="s">
        <v>42</v>
      </c>
      <c r="P124" s="138">
        <f t="shared" si="11"/>
        <v>0</v>
      </c>
      <c r="Q124" s="138">
        <v>0</v>
      </c>
      <c r="R124" s="138">
        <f t="shared" si="12"/>
        <v>0</v>
      </c>
      <c r="S124" s="138">
        <v>0</v>
      </c>
      <c r="T124" s="139">
        <f t="shared" si="13"/>
        <v>0</v>
      </c>
      <c r="AR124" s="140" t="s">
        <v>317</v>
      </c>
      <c r="AT124" s="140" t="s">
        <v>218</v>
      </c>
      <c r="AU124" s="140" t="s">
        <v>79</v>
      </c>
      <c r="AY124" s="18" t="s">
        <v>216</v>
      </c>
      <c r="BE124" s="141">
        <f t="shared" si="14"/>
        <v>0</v>
      </c>
      <c r="BF124" s="141">
        <f t="shared" si="15"/>
        <v>0</v>
      </c>
      <c r="BG124" s="141">
        <f t="shared" si="16"/>
        <v>0</v>
      </c>
      <c r="BH124" s="141">
        <f t="shared" si="17"/>
        <v>0</v>
      </c>
      <c r="BI124" s="141">
        <f t="shared" si="18"/>
        <v>0</v>
      </c>
      <c r="BJ124" s="18" t="s">
        <v>79</v>
      </c>
      <c r="BK124" s="141">
        <f t="shared" si="19"/>
        <v>0</v>
      </c>
      <c r="BL124" s="18" t="s">
        <v>317</v>
      </c>
      <c r="BM124" s="140" t="s">
        <v>659</v>
      </c>
    </row>
    <row r="125" spans="2:65" s="1" customFormat="1" ht="37.9" customHeight="1">
      <c r="B125" s="33"/>
      <c r="C125" s="129" t="s">
        <v>449</v>
      </c>
      <c r="D125" s="129" t="s">
        <v>218</v>
      </c>
      <c r="E125" s="130" t="s">
        <v>3133</v>
      </c>
      <c r="F125" s="131" t="s">
        <v>3134</v>
      </c>
      <c r="G125" s="132" t="s">
        <v>357</v>
      </c>
      <c r="H125" s="133">
        <v>18</v>
      </c>
      <c r="I125" s="134"/>
      <c r="J125" s="135">
        <f t="shared" si="10"/>
        <v>0</v>
      </c>
      <c r="K125" s="131" t="s">
        <v>19</v>
      </c>
      <c r="L125" s="33"/>
      <c r="M125" s="136" t="s">
        <v>19</v>
      </c>
      <c r="N125" s="137" t="s">
        <v>42</v>
      </c>
      <c r="P125" s="138">
        <f t="shared" si="11"/>
        <v>0</v>
      </c>
      <c r="Q125" s="138">
        <v>0</v>
      </c>
      <c r="R125" s="138">
        <f t="shared" si="12"/>
        <v>0</v>
      </c>
      <c r="S125" s="138">
        <v>0</v>
      </c>
      <c r="T125" s="139">
        <f t="shared" si="13"/>
        <v>0</v>
      </c>
      <c r="AR125" s="140" t="s">
        <v>317</v>
      </c>
      <c r="AT125" s="140" t="s">
        <v>218</v>
      </c>
      <c r="AU125" s="140" t="s">
        <v>79</v>
      </c>
      <c r="AY125" s="18" t="s">
        <v>216</v>
      </c>
      <c r="BE125" s="141">
        <f t="shared" si="14"/>
        <v>0</v>
      </c>
      <c r="BF125" s="141">
        <f t="shared" si="15"/>
        <v>0</v>
      </c>
      <c r="BG125" s="141">
        <f t="shared" si="16"/>
        <v>0</v>
      </c>
      <c r="BH125" s="141">
        <f t="shared" si="17"/>
        <v>0</v>
      </c>
      <c r="BI125" s="141">
        <f t="shared" si="18"/>
        <v>0</v>
      </c>
      <c r="BJ125" s="18" t="s">
        <v>79</v>
      </c>
      <c r="BK125" s="141">
        <f t="shared" si="19"/>
        <v>0</v>
      </c>
      <c r="BL125" s="18" t="s">
        <v>317</v>
      </c>
      <c r="BM125" s="140" t="s">
        <v>671</v>
      </c>
    </row>
    <row r="126" spans="2:65" s="1" customFormat="1" ht="37.9" customHeight="1">
      <c r="B126" s="33"/>
      <c r="C126" s="129" t="s">
        <v>455</v>
      </c>
      <c r="D126" s="129" t="s">
        <v>218</v>
      </c>
      <c r="E126" s="130" t="s">
        <v>3135</v>
      </c>
      <c r="F126" s="131" t="s">
        <v>3136</v>
      </c>
      <c r="G126" s="132" t="s">
        <v>357</v>
      </c>
      <c r="H126" s="133">
        <v>3</v>
      </c>
      <c r="I126" s="134"/>
      <c r="J126" s="135">
        <f t="shared" si="10"/>
        <v>0</v>
      </c>
      <c r="K126" s="131" t="s">
        <v>19</v>
      </c>
      <c r="L126" s="33"/>
      <c r="M126" s="136" t="s">
        <v>19</v>
      </c>
      <c r="N126" s="137" t="s">
        <v>42</v>
      </c>
      <c r="P126" s="138">
        <f t="shared" si="11"/>
        <v>0</v>
      </c>
      <c r="Q126" s="138">
        <v>0</v>
      </c>
      <c r="R126" s="138">
        <f t="shared" si="12"/>
        <v>0</v>
      </c>
      <c r="S126" s="138">
        <v>0</v>
      </c>
      <c r="T126" s="139">
        <f t="shared" si="13"/>
        <v>0</v>
      </c>
      <c r="AR126" s="140" t="s">
        <v>317</v>
      </c>
      <c r="AT126" s="140" t="s">
        <v>218</v>
      </c>
      <c r="AU126" s="140" t="s">
        <v>79</v>
      </c>
      <c r="AY126" s="18" t="s">
        <v>216</v>
      </c>
      <c r="BE126" s="141">
        <f t="shared" si="14"/>
        <v>0</v>
      </c>
      <c r="BF126" s="141">
        <f t="shared" si="15"/>
        <v>0</v>
      </c>
      <c r="BG126" s="141">
        <f t="shared" si="16"/>
        <v>0</v>
      </c>
      <c r="BH126" s="141">
        <f t="shared" si="17"/>
        <v>0</v>
      </c>
      <c r="BI126" s="141">
        <f t="shared" si="18"/>
        <v>0</v>
      </c>
      <c r="BJ126" s="18" t="s">
        <v>79</v>
      </c>
      <c r="BK126" s="141">
        <f t="shared" si="19"/>
        <v>0</v>
      </c>
      <c r="BL126" s="18" t="s">
        <v>317</v>
      </c>
      <c r="BM126" s="140" t="s">
        <v>684</v>
      </c>
    </row>
    <row r="127" spans="2:65" s="1" customFormat="1" ht="37.9" customHeight="1">
      <c r="B127" s="33"/>
      <c r="C127" s="129" t="s">
        <v>460</v>
      </c>
      <c r="D127" s="129" t="s">
        <v>218</v>
      </c>
      <c r="E127" s="130" t="s">
        <v>3137</v>
      </c>
      <c r="F127" s="131" t="s">
        <v>3138</v>
      </c>
      <c r="G127" s="132" t="s">
        <v>357</v>
      </c>
      <c r="H127" s="133">
        <v>4</v>
      </c>
      <c r="I127" s="134"/>
      <c r="J127" s="135">
        <f t="shared" si="10"/>
        <v>0</v>
      </c>
      <c r="K127" s="131" t="s">
        <v>19</v>
      </c>
      <c r="L127" s="33"/>
      <c r="M127" s="136" t="s">
        <v>19</v>
      </c>
      <c r="N127" s="137" t="s">
        <v>42</v>
      </c>
      <c r="P127" s="138">
        <f t="shared" si="11"/>
        <v>0</v>
      </c>
      <c r="Q127" s="138">
        <v>0</v>
      </c>
      <c r="R127" s="138">
        <f t="shared" si="12"/>
        <v>0</v>
      </c>
      <c r="S127" s="138">
        <v>0</v>
      </c>
      <c r="T127" s="139">
        <f t="shared" si="13"/>
        <v>0</v>
      </c>
      <c r="AR127" s="140" t="s">
        <v>317</v>
      </c>
      <c r="AT127" s="140" t="s">
        <v>218</v>
      </c>
      <c r="AU127" s="140" t="s">
        <v>79</v>
      </c>
      <c r="AY127" s="18" t="s">
        <v>216</v>
      </c>
      <c r="BE127" s="141">
        <f t="shared" si="14"/>
        <v>0</v>
      </c>
      <c r="BF127" s="141">
        <f t="shared" si="15"/>
        <v>0</v>
      </c>
      <c r="BG127" s="141">
        <f t="shared" si="16"/>
        <v>0</v>
      </c>
      <c r="BH127" s="141">
        <f t="shared" si="17"/>
        <v>0</v>
      </c>
      <c r="BI127" s="141">
        <f t="shared" si="18"/>
        <v>0</v>
      </c>
      <c r="BJ127" s="18" t="s">
        <v>79</v>
      </c>
      <c r="BK127" s="141">
        <f t="shared" si="19"/>
        <v>0</v>
      </c>
      <c r="BL127" s="18" t="s">
        <v>317</v>
      </c>
      <c r="BM127" s="140" t="s">
        <v>694</v>
      </c>
    </row>
    <row r="128" spans="2:65" s="1" customFormat="1" ht="21.75" customHeight="1">
      <c r="B128" s="33"/>
      <c r="C128" s="129" t="s">
        <v>466</v>
      </c>
      <c r="D128" s="129" t="s">
        <v>218</v>
      </c>
      <c r="E128" s="130" t="s">
        <v>3139</v>
      </c>
      <c r="F128" s="131" t="s">
        <v>3087</v>
      </c>
      <c r="G128" s="132" t="s">
        <v>357</v>
      </c>
      <c r="H128" s="133">
        <v>1</v>
      </c>
      <c r="I128" s="134"/>
      <c r="J128" s="135">
        <f t="shared" si="10"/>
        <v>0</v>
      </c>
      <c r="K128" s="131" t="s">
        <v>19</v>
      </c>
      <c r="L128" s="33"/>
      <c r="M128" s="136" t="s">
        <v>19</v>
      </c>
      <c r="N128" s="137" t="s">
        <v>42</v>
      </c>
      <c r="P128" s="138">
        <f t="shared" si="11"/>
        <v>0</v>
      </c>
      <c r="Q128" s="138">
        <v>0</v>
      </c>
      <c r="R128" s="138">
        <f t="shared" si="12"/>
        <v>0</v>
      </c>
      <c r="S128" s="138">
        <v>0</v>
      </c>
      <c r="T128" s="139">
        <f t="shared" si="13"/>
        <v>0</v>
      </c>
      <c r="AR128" s="140" t="s">
        <v>317</v>
      </c>
      <c r="AT128" s="140" t="s">
        <v>218</v>
      </c>
      <c r="AU128" s="140" t="s">
        <v>79</v>
      </c>
      <c r="AY128" s="18" t="s">
        <v>216</v>
      </c>
      <c r="BE128" s="141">
        <f t="shared" si="14"/>
        <v>0</v>
      </c>
      <c r="BF128" s="141">
        <f t="shared" si="15"/>
        <v>0</v>
      </c>
      <c r="BG128" s="141">
        <f t="shared" si="16"/>
        <v>0</v>
      </c>
      <c r="BH128" s="141">
        <f t="shared" si="17"/>
        <v>0</v>
      </c>
      <c r="BI128" s="141">
        <f t="shared" si="18"/>
        <v>0</v>
      </c>
      <c r="BJ128" s="18" t="s">
        <v>79</v>
      </c>
      <c r="BK128" s="141">
        <f t="shared" si="19"/>
        <v>0</v>
      </c>
      <c r="BL128" s="18" t="s">
        <v>317</v>
      </c>
      <c r="BM128" s="140" t="s">
        <v>707</v>
      </c>
    </row>
    <row r="129" spans="2:65" s="1" customFormat="1" ht="44.25" customHeight="1">
      <c r="B129" s="33"/>
      <c r="C129" s="129" t="s">
        <v>471</v>
      </c>
      <c r="D129" s="129" t="s">
        <v>218</v>
      </c>
      <c r="E129" s="130" t="s">
        <v>3098</v>
      </c>
      <c r="F129" s="131" t="s">
        <v>3099</v>
      </c>
      <c r="G129" s="132" t="s">
        <v>221</v>
      </c>
      <c r="H129" s="133">
        <v>20</v>
      </c>
      <c r="I129" s="134"/>
      <c r="J129" s="135">
        <f t="shared" si="10"/>
        <v>0</v>
      </c>
      <c r="K129" s="131" t="s">
        <v>19</v>
      </c>
      <c r="L129" s="33"/>
      <c r="M129" s="136" t="s">
        <v>19</v>
      </c>
      <c r="N129" s="137" t="s">
        <v>42</v>
      </c>
      <c r="P129" s="138">
        <f t="shared" si="11"/>
        <v>0</v>
      </c>
      <c r="Q129" s="138">
        <v>0</v>
      </c>
      <c r="R129" s="138">
        <f t="shared" si="12"/>
        <v>0</v>
      </c>
      <c r="S129" s="138">
        <v>0</v>
      </c>
      <c r="T129" s="139">
        <f t="shared" si="13"/>
        <v>0</v>
      </c>
      <c r="AR129" s="140" t="s">
        <v>317</v>
      </c>
      <c r="AT129" s="140" t="s">
        <v>218</v>
      </c>
      <c r="AU129" s="140" t="s">
        <v>79</v>
      </c>
      <c r="AY129" s="18" t="s">
        <v>216</v>
      </c>
      <c r="BE129" s="141">
        <f t="shared" si="14"/>
        <v>0</v>
      </c>
      <c r="BF129" s="141">
        <f t="shared" si="15"/>
        <v>0</v>
      </c>
      <c r="BG129" s="141">
        <f t="shared" si="16"/>
        <v>0</v>
      </c>
      <c r="BH129" s="141">
        <f t="shared" si="17"/>
        <v>0</v>
      </c>
      <c r="BI129" s="141">
        <f t="shared" si="18"/>
        <v>0</v>
      </c>
      <c r="BJ129" s="18" t="s">
        <v>79</v>
      </c>
      <c r="BK129" s="141">
        <f t="shared" si="19"/>
        <v>0</v>
      </c>
      <c r="BL129" s="18" t="s">
        <v>317</v>
      </c>
      <c r="BM129" s="140" t="s">
        <v>720</v>
      </c>
    </row>
    <row r="130" spans="2:65" s="1" customFormat="1" ht="37.9" customHeight="1">
      <c r="B130" s="33"/>
      <c r="C130" s="129" t="s">
        <v>477</v>
      </c>
      <c r="D130" s="129" t="s">
        <v>218</v>
      </c>
      <c r="E130" s="130" t="s">
        <v>3104</v>
      </c>
      <c r="F130" s="131" t="s">
        <v>3105</v>
      </c>
      <c r="G130" s="132" t="s">
        <v>368</v>
      </c>
      <c r="H130" s="133">
        <v>8</v>
      </c>
      <c r="I130" s="134"/>
      <c r="J130" s="135">
        <f t="shared" si="10"/>
        <v>0</v>
      </c>
      <c r="K130" s="131" t="s">
        <v>19</v>
      </c>
      <c r="L130" s="33"/>
      <c r="M130" s="136" t="s">
        <v>19</v>
      </c>
      <c r="N130" s="137" t="s">
        <v>42</v>
      </c>
      <c r="P130" s="138">
        <f t="shared" si="11"/>
        <v>0</v>
      </c>
      <c r="Q130" s="138">
        <v>0</v>
      </c>
      <c r="R130" s="138">
        <f t="shared" si="12"/>
        <v>0</v>
      </c>
      <c r="S130" s="138">
        <v>0</v>
      </c>
      <c r="T130" s="139">
        <f t="shared" si="13"/>
        <v>0</v>
      </c>
      <c r="AR130" s="140" t="s">
        <v>317</v>
      </c>
      <c r="AT130" s="140" t="s">
        <v>218</v>
      </c>
      <c r="AU130" s="140" t="s">
        <v>79</v>
      </c>
      <c r="AY130" s="18" t="s">
        <v>216</v>
      </c>
      <c r="BE130" s="141">
        <f t="shared" si="14"/>
        <v>0</v>
      </c>
      <c r="BF130" s="141">
        <f t="shared" si="15"/>
        <v>0</v>
      </c>
      <c r="BG130" s="141">
        <f t="shared" si="16"/>
        <v>0</v>
      </c>
      <c r="BH130" s="141">
        <f t="shared" si="17"/>
        <v>0</v>
      </c>
      <c r="BI130" s="141">
        <f t="shared" si="18"/>
        <v>0</v>
      </c>
      <c r="BJ130" s="18" t="s">
        <v>79</v>
      </c>
      <c r="BK130" s="141">
        <f t="shared" si="19"/>
        <v>0</v>
      </c>
      <c r="BL130" s="18" t="s">
        <v>317</v>
      </c>
      <c r="BM130" s="140" t="s">
        <v>730</v>
      </c>
    </row>
    <row r="131" spans="2:65" s="1" customFormat="1" ht="37.9" customHeight="1">
      <c r="B131" s="33"/>
      <c r="C131" s="129" t="s">
        <v>482</v>
      </c>
      <c r="D131" s="129" t="s">
        <v>218</v>
      </c>
      <c r="E131" s="130" t="s">
        <v>3110</v>
      </c>
      <c r="F131" s="131" t="s">
        <v>3111</v>
      </c>
      <c r="G131" s="132" t="s">
        <v>368</v>
      </c>
      <c r="H131" s="133">
        <v>25</v>
      </c>
      <c r="I131" s="134"/>
      <c r="J131" s="135">
        <f t="shared" si="10"/>
        <v>0</v>
      </c>
      <c r="K131" s="131" t="s">
        <v>19</v>
      </c>
      <c r="L131" s="33"/>
      <c r="M131" s="136" t="s">
        <v>19</v>
      </c>
      <c r="N131" s="137" t="s">
        <v>42</v>
      </c>
      <c r="P131" s="138">
        <f t="shared" si="11"/>
        <v>0</v>
      </c>
      <c r="Q131" s="138">
        <v>0</v>
      </c>
      <c r="R131" s="138">
        <f t="shared" si="12"/>
        <v>0</v>
      </c>
      <c r="S131" s="138">
        <v>0</v>
      </c>
      <c r="T131" s="139">
        <f t="shared" si="13"/>
        <v>0</v>
      </c>
      <c r="AR131" s="140" t="s">
        <v>317</v>
      </c>
      <c r="AT131" s="140" t="s">
        <v>218</v>
      </c>
      <c r="AU131" s="140" t="s">
        <v>79</v>
      </c>
      <c r="AY131" s="18" t="s">
        <v>216</v>
      </c>
      <c r="BE131" s="141">
        <f t="shared" si="14"/>
        <v>0</v>
      </c>
      <c r="BF131" s="141">
        <f t="shared" si="15"/>
        <v>0</v>
      </c>
      <c r="BG131" s="141">
        <f t="shared" si="16"/>
        <v>0</v>
      </c>
      <c r="BH131" s="141">
        <f t="shared" si="17"/>
        <v>0</v>
      </c>
      <c r="BI131" s="141">
        <f t="shared" si="18"/>
        <v>0</v>
      </c>
      <c r="BJ131" s="18" t="s">
        <v>79</v>
      </c>
      <c r="BK131" s="141">
        <f t="shared" si="19"/>
        <v>0</v>
      </c>
      <c r="BL131" s="18" t="s">
        <v>317</v>
      </c>
      <c r="BM131" s="140" t="s">
        <v>740</v>
      </c>
    </row>
    <row r="132" spans="2:65" s="1" customFormat="1" ht="37.9" customHeight="1">
      <c r="B132" s="33"/>
      <c r="C132" s="129" t="s">
        <v>488</v>
      </c>
      <c r="D132" s="129" t="s">
        <v>218</v>
      </c>
      <c r="E132" s="130" t="s">
        <v>3112</v>
      </c>
      <c r="F132" s="131" t="s">
        <v>3113</v>
      </c>
      <c r="G132" s="132" t="s">
        <v>368</v>
      </c>
      <c r="H132" s="133">
        <v>23</v>
      </c>
      <c r="I132" s="134"/>
      <c r="J132" s="135">
        <f t="shared" si="10"/>
        <v>0</v>
      </c>
      <c r="K132" s="131" t="s">
        <v>19</v>
      </c>
      <c r="L132" s="33"/>
      <c r="M132" s="136" t="s">
        <v>19</v>
      </c>
      <c r="N132" s="137" t="s">
        <v>42</v>
      </c>
      <c r="P132" s="138">
        <f t="shared" si="11"/>
        <v>0</v>
      </c>
      <c r="Q132" s="138">
        <v>0</v>
      </c>
      <c r="R132" s="138">
        <f t="shared" si="12"/>
        <v>0</v>
      </c>
      <c r="S132" s="138">
        <v>0</v>
      </c>
      <c r="T132" s="139">
        <f t="shared" si="13"/>
        <v>0</v>
      </c>
      <c r="AR132" s="140" t="s">
        <v>317</v>
      </c>
      <c r="AT132" s="140" t="s">
        <v>218</v>
      </c>
      <c r="AU132" s="140" t="s">
        <v>79</v>
      </c>
      <c r="AY132" s="18" t="s">
        <v>216</v>
      </c>
      <c r="BE132" s="141">
        <f t="shared" si="14"/>
        <v>0</v>
      </c>
      <c r="BF132" s="141">
        <f t="shared" si="15"/>
        <v>0</v>
      </c>
      <c r="BG132" s="141">
        <f t="shared" si="16"/>
        <v>0</v>
      </c>
      <c r="BH132" s="141">
        <f t="shared" si="17"/>
        <v>0</v>
      </c>
      <c r="BI132" s="141">
        <f t="shared" si="18"/>
        <v>0</v>
      </c>
      <c r="BJ132" s="18" t="s">
        <v>79</v>
      </c>
      <c r="BK132" s="141">
        <f t="shared" si="19"/>
        <v>0</v>
      </c>
      <c r="BL132" s="18" t="s">
        <v>317</v>
      </c>
      <c r="BM132" s="140" t="s">
        <v>750</v>
      </c>
    </row>
    <row r="133" spans="2:65" s="1" customFormat="1" ht="37.9" customHeight="1">
      <c r="B133" s="33"/>
      <c r="C133" s="129" t="s">
        <v>493</v>
      </c>
      <c r="D133" s="129" t="s">
        <v>218</v>
      </c>
      <c r="E133" s="130" t="s">
        <v>3114</v>
      </c>
      <c r="F133" s="131" t="s">
        <v>3115</v>
      </c>
      <c r="G133" s="132" t="s">
        <v>221</v>
      </c>
      <c r="H133" s="133">
        <v>15</v>
      </c>
      <c r="I133" s="134"/>
      <c r="J133" s="135">
        <f t="shared" si="10"/>
        <v>0</v>
      </c>
      <c r="K133" s="131" t="s">
        <v>19</v>
      </c>
      <c r="L133" s="33"/>
      <c r="M133" s="136" t="s">
        <v>19</v>
      </c>
      <c r="N133" s="137" t="s">
        <v>42</v>
      </c>
      <c r="P133" s="138">
        <f t="shared" si="11"/>
        <v>0</v>
      </c>
      <c r="Q133" s="138">
        <v>0</v>
      </c>
      <c r="R133" s="138">
        <f t="shared" si="12"/>
        <v>0</v>
      </c>
      <c r="S133" s="138">
        <v>0</v>
      </c>
      <c r="T133" s="139">
        <f t="shared" si="13"/>
        <v>0</v>
      </c>
      <c r="AR133" s="140" t="s">
        <v>317</v>
      </c>
      <c r="AT133" s="140" t="s">
        <v>218</v>
      </c>
      <c r="AU133" s="140" t="s">
        <v>79</v>
      </c>
      <c r="AY133" s="18" t="s">
        <v>216</v>
      </c>
      <c r="BE133" s="141">
        <f t="shared" si="14"/>
        <v>0</v>
      </c>
      <c r="BF133" s="141">
        <f t="shared" si="15"/>
        <v>0</v>
      </c>
      <c r="BG133" s="141">
        <f t="shared" si="16"/>
        <v>0</v>
      </c>
      <c r="BH133" s="141">
        <f t="shared" si="17"/>
        <v>0</v>
      </c>
      <c r="BI133" s="141">
        <f t="shared" si="18"/>
        <v>0</v>
      </c>
      <c r="BJ133" s="18" t="s">
        <v>79</v>
      </c>
      <c r="BK133" s="141">
        <f t="shared" si="19"/>
        <v>0</v>
      </c>
      <c r="BL133" s="18" t="s">
        <v>317</v>
      </c>
      <c r="BM133" s="140" t="s">
        <v>761</v>
      </c>
    </row>
    <row r="134" spans="2:65" s="1" customFormat="1" ht="16.5" customHeight="1">
      <c r="B134" s="33"/>
      <c r="C134" s="129" t="s">
        <v>498</v>
      </c>
      <c r="D134" s="129" t="s">
        <v>218</v>
      </c>
      <c r="E134" s="130" t="s">
        <v>3116</v>
      </c>
      <c r="F134" s="131" t="s">
        <v>3117</v>
      </c>
      <c r="G134" s="132" t="s">
        <v>447</v>
      </c>
      <c r="H134" s="133">
        <v>1</v>
      </c>
      <c r="I134" s="134"/>
      <c r="J134" s="135">
        <f t="shared" si="10"/>
        <v>0</v>
      </c>
      <c r="K134" s="131" t="s">
        <v>19</v>
      </c>
      <c r="L134" s="33"/>
      <c r="M134" s="136" t="s">
        <v>19</v>
      </c>
      <c r="N134" s="137" t="s">
        <v>42</v>
      </c>
      <c r="P134" s="138">
        <f t="shared" si="11"/>
        <v>0</v>
      </c>
      <c r="Q134" s="138">
        <v>0</v>
      </c>
      <c r="R134" s="138">
        <f t="shared" si="12"/>
        <v>0</v>
      </c>
      <c r="S134" s="138">
        <v>0</v>
      </c>
      <c r="T134" s="139">
        <f t="shared" si="13"/>
        <v>0</v>
      </c>
      <c r="AR134" s="140" t="s">
        <v>317</v>
      </c>
      <c r="AT134" s="140" t="s">
        <v>218</v>
      </c>
      <c r="AU134" s="140" t="s">
        <v>79</v>
      </c>
      <c r="AY134" s="18" t="s">
        <v>216</v>
      </c>
      <c r="BE134" s="141">
        <f t="shared" si="14"/>
        <v>0</v>
      </c>
      <c r="BF134" s="141">
        <f t="shared" si="15"/>
        <v>0</v>
      </c>
      <c r="BG134" s="141">
        <f t="shared" si="16"/>
        <v>0</v>
      </c>
      <c r="BH134" s="141">
        <f t="shared" si="17"/>
        <v>0</v>
      </c>
      <c r="BI134" s="141">
        <f t="shared" si="18"/>
        <v>0</v>
      </c>
      <c r="BJ134" s="18" t="s">
        <v>79</v>
      </c>
      <c r="BK134" s="141">
        <f t="shared" si="19"/>
        <v>0</v>
      </c>
      <c r="BL134" s="18" t="s">
        <v>317</v>
      </c>
      <c r="BM134" s="140" t="s">
        <v>774</v>
      </c>
    </row>
    <row r="135" spans="2:65" s="1" customFormat="1" ht="16.5" customHeight="1">
      <c r="B135" s="33"/>
      <c r="C135" s="129" t="s">
        <v>504</v>
      </c>
      <c r="D135" s="129" t="s">
        <v>218</v>
      </c>
      <c r="E135" s="130" t="s">
        <v>3118</v>
      </c>
      <c r="F135" s="131" t="s">
        <v>3119</v>
      </c>
      <c r="G135" s="132" t="s">
        <v>357</v>
      </c>
      <c r="H135" s="133">
        <v>1</v>
      </c>
      <c r="I135" s="134"/>
      <c r="J135" s="135">
        <f t="shared" si="10"/>
        <v>0</v>
      </c>
      <c r="K135" s="131" t="s">
        <v>19</v>
      </c>
      <c r="L135" s="33"/>
      <c r="M135" s="136" t="s">
        <v>19</v>
      </c>
      <c r="N135" s="137" t="s">
        <v>42</v>
      </c>
      <c r="P135" s="138">
        <f t="shared" si="11"/>
        <v>0</v>
      </c>
      <c r="Q135" s="138">
        <v>0</v>
      </c>
      <c r="R135" s="138">
        <f t="shared" si="12"/>
        <v>0</v>
      </c>
      <c r="S135" s="138">
        <v>0</v>
      </c>
      <c r="T135" s="139">
        <f t="shared" si="13"/>
        <v>0</v>
      </c>
      <c r="AR135" s="140" t="s">
        <v>317</v>
      </c>
      <c r="AT135" s="140" t="s">
        <v>218</v>
      </c>
      <c r="AU135" s="140" t="s">
        <v>79</v>
      </c>
      <c r="AY135" s="18" t="s">
        <v>216</v>
      </c>
      <c r="BE135" s="141">
        <f t="shared" si="14"/>
        <v>0</v>
      </c>
      <c r="BF135" s="141">
        <f t="shared" si="15"/>
        <v>0</v>
      </c>
      <c r="BG135" s="141">
        <f t="shared" si="16"/>
        <v>0</v>
      </c>
      <c r="BH135" s="141">
        <f t="shared" si="17"/>
        <v>0</v>
      </c>
      <c r="BI135" s="141">
        <f t="shared" si="18"/>
        <v>0</v>
      </c>
      <c r="BJ135" s="18" t="s">
        <v>79</v>
      </c>
      <c r="BK135" s="141">
        <f t="shared" si="19"/>
        <v>0</v>
      </c>
      <c r="BL135" s="18" t="s">
        <v>317</v>
      </c>
      <c r="BM135" s="140" t="s">
        <v>785</v>
      </c>
    </row>
    <row r="136" spans="2:65" s="1" customFormat="1" ht="37.9" customHeight="1">
      <c r="B136" s="33"/>
      <c r="C136" s="129" t="s">
        <v>510</v>
      </c>
      <c r="D136" s="129" t="s">
        <v>218</v>
      </c>
      <c r="E136" s="130" t="s">
        <v>3120</v>
      </c>
      <c r="F136" s="131" t="s">
        <v>3121</v>
      </c>
      <c r="G136" s="132" t="s">
        <v>447</v>
      </c>
      <c r="H136" s="133">
        <v>1</v>
      </c>
      <c r="I136" s="134"/>
      <c r="J136" s="135">
        <f t="shared" si="10"/>
        <v>0</v>
      </c>
      <c r="K136" s="131" t="s">
        <v>19</v>
      </c>
      <c r="L136" s="33"/>
      <c r="M136" s="136" t="s">
        <v>19</v>
      </c>
      <c r="N136" s="137" t="s">
        <v>42</v>
      </c>
      <c r="P136" s="138">
        <f t="shared" si="11"/>
        <v>0</v>
      </c>
      <c r="Q136" s="138">
        <v>0</v>
      </c>
      <c r="R136" s="138">
        <f t="shared" si="12"/>
        <v>0</v>
      </c>
      <c r="S136" s="138">
        <v>0</v>
      </c>
      <c r="T136" s="139">
        <f t="shared" si="13"/>
        <v>0</v>
      </c>
      <c r="AR136" s="140" t="s">
        <v>317</v>
      </c>
      <c r="AT136" s="140" t="s">
        <v>218</v>
      </c>
      <c r="AU136" s="140" t="s">
        <v>79</v>
      </c>
      <c r="AY136" s="18" t="s">
        <v>216</v>
      </c>
      <c r="BE136" s="141">
        <f t="shared" si="14"/>
        <v>0</v>
      </c>
      <c r="BF136" s="141">
        <f t="shared" si="15"/>
        <v>0</v>
      </c>
      <c r="BG136" s="141">
        <f t="shared" si="16"/>
        <v>0</v>
      </c>
      <c r="BH136" s="141">
        <f t="shared" si="17"/>
        <v>0</v>
      </c>
      <c r="BI136" s="141">
        <f t="shared" si="18"/>
        <v>0</v>
      </c>
      <c r="BJ136" s="18" t="s">
        <v>79</v>
      </c>
      <c r="BK136" s="141">
        <f t="shared" si="19"/>
        <v>0</v>
      </c>
      <c r="BL136" s="18" t="s">
        <v>317</v>
      </c>
      <c r="BM136" s="140" t="s">
        <v>795</v>
      </c>
    </row>
    <row r="137" spans="2:65" s="1" customFormat="1" ht="37.9" customHeight="1">
      <c r="B137" s="33"/>
      <c r="C137" s="129" t="s">
        <v>516</v>
      </c>
      <c r="D137" s="129" t="s">
        <v>218</v>
      </c>
      <c r="E137" s="130" t="s">
        <v>3140</v>
      </c>
      <c r="F137" s="131" t="s">
        <v>3123</v>
      </c>
      <c r="G137" s="132" t="s">
        <v>447</v>
      </c>
      <c r="H137" s="133">
        <v>1</v>
      </c>
      <c r="I137" s="134"/>
      <c r="J137" s="135">
        <f t="shared" si="10"/>
        <v>0</v>
      </c>
      <c r="K137" s="131" t="s">
        <v>19</v>
      </c>
      <c r="L137" s="33"/>
      <c r="M137" s="136" t="s">
        <v>19</v>
      </c>
      <c r="N137" s="137" t="s">
        <v>42</v>
      </c>
      <c r="P137" s="138">
        <f t="shared" si="11"/>
        <v>0</v>
      </c>
      <c r="Q137" s="138">
        <v>0</v>
      </c>
      <c r="R137" s="138">
        <f t="shared" si="12"/>
        <v>0</v>
      </c>
      <c r="S137" s="138">
        <v>0</v>
      </c>
      <c r="T137" s="139">
        <f t="shared" si="13"/>
        <v>0</v>
      </c>
      <c r="AR137" s="140" t="s">
        <v>317</v>
      </c>
      <c r="AT137" s="140" t="s">
        <v>218</v>
      </c>
      <c r="AU137" s="140" t="s">
        <v>79</v>
      </c>
      <c r="AY137" s="18" t="s">
        <v>216</v>
      </c>
      <c r="BE137" s="141">
        <f t="shared" si="14"/>
        <v>0</v>
      </c>
      <c r="BF137" s="141">
        <f t="shared" si="15"/>
        <v>0</v>
      </c>
      <c r="BG137" s="141">
        <f t="shared" si="16"/>
        <v>0</v>
      </c>
      <c r="BH137" s="141">
        <f t="shared" si="17"/>
        <v>0</v>
      </c>
      <c r="BI137" s="141">
        <f t="shared" si="18"/>
        <v>0</v>
      </c>
      <c r="BJ137" s="18" t="s">
        <v>79</v>
      </c>
      <c r="BK137" s="141">
        <f t="shared" si="19"/>
        <v>0</v>
      </c>
      <c r="BL137" s="18" t="s">
        <v>317</v>
      </c>
      <c r="BM137" s="140" t="s">
        <v>805</v>
      </c>
    </row>
    <row r="138" spans="2:65" s="11" customFormat="1" ht="25.9" customHeight="1">
      <c r="B138" s="117"/>
      <c r="D138" s="118" t="s">
        <v>70</v>
      </c>
      <c r="E138" s="119" t="s">
        <v>3141</v>
      </c>
      <c r="F138" s="119" t="s">
        <v>3142</v>
      </c>
      <c r="I138" s="120"/>
      <c r="J138" s="121">
        <f>BK138</f>
        <v>0</v>
      </c>
      <c r="L138" s="117"/>
      <c r="M138" s="122"/>
      <c r="P138" s="123">
        <f>SUM(P139:P146)</f>
        <v>0</v>
      </c>
      <c r="R138" s="123">
        <f>SUM(R139:R146)</f>
        <v>0</v>
      </c>
      <c r="T138" s="124">
        <f>SUM(T139:T146)</f>
        <v>0</v>
      </c>
      <c r="AR138" s="118" t="s">
        <v>79</v>
      </c>
      <c r="AT138" s="125" t="s">
        <v>70</v>
      </c>
      <c r="AU138" s="125" t="s">
        <v>71</v>
      </c>
      <c r="AY138" s="118" t="s">
        <v>216</v>
      </c>
      <c r="BK138" s="126">
        <f>SUM(BK139:BK146)</f>
        <v>0</v>
      </c>
    </row>
    <row r="139" spans="2:65" s="1" customFormat="1" ht="49.15" customHeight="1">
      <c r="B139" s="33"/>
      <c r="C139" s="129" t="s">
        <v>522</v>
      </c>
      <c r="D139" s="129" t="s">
        <v>218</v>
      </c>
      <c r="E139" s="130" t="s">
        <v>3143</v>
      </c>
      <c r="F139" s="131" t="s">
        <v>3144</v>
      </c>
      <c r="G139" s="132" t="s">
        <v>357</v>
      </c>
      <c r="H139" s="133">
        <v>5</v>
      </c>
      <c r="I139" s="134"/>
      <c r="J139" s="135">
        <f t="shared" ref="J139:J146" si="20">ROUND(I139*H139,2)</f>
        <v>0</v>
      </c>
      <c r="K139" s="131" t="s">
        <v>19</v>
      </c>
      <c r="L139" s="33"/>
      <c r="M139" s="136" t="s">
        <v>19</v>
      </c>
      <c r="N139" s="137" t="s">
        <v>42</v>
      </c>
      <c r="P139" s="138">
        <f t="shared" ref="P139:P146" si="21">O139*H139</f>
        <v>0</v>
      </c>
      <c r="Q139" s="138">
        <v>0</v>
      </c>
      <c r="R139" s="138">
        <f t="shared" ref="R139:R146" si="22">Q139*H139</f>
        <v>0</v>
      </c>
      <c r="S139" s="138">
        <v>0</v>
      </c>
      <c r="T139" s="139">
        <f t="shared" ref="T139:T146" si="23">S139*H139</f>
        <v>0</v>
      </c>
      <c r="AR139" s="140" t="s">
        <v>317</v>
      </c>
      <c r="AT139" s="140" t="s">
        <v>218</v>
      </c>
      <c r="AU139" s="140" t="s">
        <v>79</v>
      </c>
      <c r="AY139" s="18" t="s">
        <v>216</v>
      </c>
      <c r="BE139" s="141">
        <f t="shared" ref="BE139:BE146" si="24">IF(N139="základní",J139,0)</f>
        <v>0</v>
      </c>
      <c r="BF139" s="141">
        <f t="shared" ref="BF139:BF146" si="25">IF(N139="snížená",J139,0)</f>
        <v>0</v>
      </c>
      <c r="BG139" s="141">
        <f t="shared" ref="BG139:BG146" si="26">IF(N139="zákl. přenesená",J139,0)</f>
        <v>0</v>
      </c>
      <c r="BH139" s="141">
        <f t="shared" ref="BH139:BH146" si="27">IF(N139="sníž. přenesená",J139,0)</f>
        <v>0</v>
      </c>
      <c r="BI139" s="141">
        <f t="shared" ref="BI139:BI146" si="28">IF(N139="nulová",J139,0)</f>
        <v>0</v>
      </c>
      <c r="BJ139" s="18" t="s">
        <v>79</v>
      </c>
      <c r="BK139" s="141">
        <f t="shared" ref="BK139:BK146" si="29">ROUND(I139*H139,2)</f>
        <v>0</v>
      </c>
      <c r="BL139" s="18" t="s">
        <v>317</v>
      </c>
      <c r="BM139" s="140" t="s">
        <v>817</v>
      </c>
    </row>
    <row r="140" spans="2:65" s="1" customFormat="1" ht="16.5" customHeight="1">
      <c r="B140" s="33"/>
      <c r="C140" s="129" t="s">
        <v>528</v>
      </c>
      <c r="D140" s="129" t="s">
        <v>218</v>
      </c>
      <c r="E140" s="130" t="s">
        <v>3145</v>
      </c>
      <c r="F140" s="131" t="s">
        <v>3146</v>
      </c>
      <c r="G140" s="132" t="s">
        <v>357</v>
      </c>
      <c r="H140" s="133">
        <v>2</v>
      </c>
      <c r="I140" s="134"/>
      <c r="J140" s="135">
        <f t="shared" si="20"/>
        <v>0</v>
      </c>
      <c r="K140" s="131" t="s">
        <v>19</v>
      </c>
      <c r="L140" s="33"/>
      <c r="M140" s="136" t="s">
        <v>19</v>
      </c>
      <c r="N140" s="137" t="s">
        <v>42</v>
      </c>
      <c r="P140" s="138">
        <f t="shared" si="21"/>
        <v>0</v>
      </c>
      <c r="Q140" s="138">
        <v>0</v>
      </c>
      <c r="R140" s="138">
        <f t="shared" si="22"/>
        <v>0</v>
      </c>
      <c r="S140" s="138">
        <v>0</v>
      </c>
      <c r="T140" s="139">
        <f t="shared" si="23"/>
        <v>0</v>
      </c>
      <c r="AR140" s="140" t="s">
        <v>317</v>
      </c>
      <c r="AT140" s="140" t="s">
        <v>218</v>
      </c>
      <c r="AU140" s="140" t="s">
        <v>79</v>
      </c>
      <c r="AY140" s="18" t="s">
        <v>216</v>
      </c>
      <c r="BE140" s="141">
        <f t="shared" si="24"/>
        <v>0</v>
      </c>
      <c r="BF140" s="141">
        <f t="shared" si="25"/>
        <v>0</v>
      </c>
      <c r="BG140" s="141">
        <f t="shared" si="26"/>
        <v>0</v>
      </c>
      <c r="BH140" s="141">
        <f t="shared" si="27"/>
        <v>0</v>
      </c>
      <c r="BI140" s="141">
        <f t="shared" si="28"/>
        <v>0</v>
      </c>
      <c r="BJ140" s="18" t="s">
        <v>79</v>
      </c>
      <c r="BK140" s="141">
        <f t="shared" si="29"/>
        <v>0</v>
      </c>
      <c r="BL140" s="18" t="s">
        <v>317</v>
      </c>
      <c r="BM140" s="140" t="s">
        <v>828</v>
      </c>
    </row>
    <row r="141" spans="2:65" s="1" customFormat="1" ht="24.2" customHeight="1">
      <c r="B141" s="33"/>
      <c r="C141" s="129" t="s">
        <v>534</v>
      </c>
      <c r="D141" s="129" t="s">
        <v>218</v>
      </c>
      <c r="E141" s="130" t="s">
        <v>3147</v>
      </c>
      <c r="F141" s="131" t="s">
        <v>3148</v>
      </c>
      <c r="G141" s="132" t="s">
        <v>357</v>
      </c>
      <c r="H141" s="133">
        <v>1</v>
      </c>
      <c r="I141" s="134"/>
      <c r="J141" s="135">
        <f t="shared" si="20"/>
        <v>0</v>
      </c>
      <c r="K141" s="131" t="s">
        <v>19</v>
      </c>
      <c r="L141" s="33"/>
      <c r="M141" s="136" t="s">
        <v>19</v>
      </c>
      <c r="N141" s="137" t="s">
        <v>42</v>
      </c>
      <c r="P141" s="138">
        <f t="shared" si="21"/>
        <v>0</v>
      </c>
      <c r="Q141" s="138">
        <v>0</v>
      </c>
      <c r="R141" s="138">
        <f t="shared" si="22"/>
        <v>0</v>
      </c>
      <c r="S141" s="138">
        <v>0</v>
      </c>
      <c r="T141" s="139">
        <f t="shared" si="23"/>
        <v>0</v>
      </c>
      <c r="AR141" s="140" t="s">
        <v>317</v>
      </c>
      <c r="AT141" s="140" t="s">
        <v>218</v>
      </c>
      <c r="AU141" s="140" t="s">
        <v>79</v>
      </c>
      <c r="AY141" s="18" t="s">
        <v>216</v>
      </c>
      <c r="BE141" s="141">
        <f t="shared" si="24"/>
        <v>0</v>
      </c>
      <c r="BF141" s="141">
        <f t="shared" si="25"/>
        <v>0</v>
      </c>
      <c r="BG141" s="141">
        <f t="shared" si="26"/>
        <v>0</v>
      </c>
      <c r="BH141" s="141">
        <f t="shared" si="27"/>
        <v>0</v>
      </c>
      <c r="BI141" s="141">
        <f t="shared" si="28"/>
        <v>0</v>
      </c>
      <c r="BJ141" s="18" t="s">
        <v>79</v>
      </c>
      <c r="BK141" s="141">
        <f t="shared" si="29"/>
        <v>0</v>
      </c>
      <c r="BL141" s="18" t="s">
        <v>317</v>
      </c>
      <c r="BM141" s="140" t="s">
        <v>838</v>
      </c>
    </row>
    <row r="142" spans="2:65" s="1" customFormat="1" ht="21.75" customHeight="1">
      <c r="B142" s="33"/>
      <c r="C142" s="129" t="s">
        <v>540</v>
      </c>
      <c r="D142" s="129" t="s">
        <v>218</v>
      </c>
      <c r="E142" s="130" t="s">
        <v>3149</v>
      </c>
      <c r="F142" s="131" t="s">
        <v>3150</v>
      </c>
      <c r="G142" s="132" t="s">
        <v>357</v>
      </c>
      <c r="H142" s="133">
        <v>1</v>
      </c>
      <c r="I142" s="134"/>
      <c r="J142" s="135">
        <f t="shared" si="20"/>
        <v>0</v>
      </c>
      <c r="K142" s="131" t="s">
        <v>19</v>
      </c>
      <c r="L142" s="33"/>
      <c r="M142" s="136" t="s">
        <v>19</v>
      </c>
      <c r="N142" s="137" t="s">
        <v>42</v>
      </c>
      <c r="P142" s="138">
        <f t="shared" si="21"/>
        <v>0</v>
      </c>
      <c r="Q142" s="138">
        <v>0</v>
      </c>
      <c r="R142" s="138">
        <f t="shared" si="22"/>
        <v>0</v>
      </c>
      <c r="S142" s="138">
        <v>0</v>
      </c>
      <c r="T142" s="139">
        <f t="shared" si="23"/>
        <v>0</v>
      </c>
      <c r="AR142" s="140" t="s">
        <v>317</v>
      </c>
      <c r="AT142" s="140" t="s">
        <v>218</v>
      </c>
      <c r="AU142" s="140" t="s">
        <v>79</v>
      </c>
      <c r="AY142" s="18" t="s">
        <v>216</v>
      </c>
      <c r="BE142" s="141">
        <f t="shared" si="24"/>
        <v>0</v>
      </c>
      <c r="BF142" s="141">
        <f t="shared" si="25"/>
        <v>0</v>
      </c>
      <c r="BG142" s="141">
        <f t="shared" si="26"/>
        <v>0</v>
      </c>
      <c r="BH142" s="141">
        <f t="shared" si="27"/>
        <v>0</v>
      </c>
      <c r="BI142" s="141">
        <f t="shared" si="28"/>
        <v>0</v>
      </c>
      <c r="BJ142" s="18" t="s">
        <v>79</v>
      </c>
      <c r="BK142" s="141">
        <f t="shared" si="29"/>
        <v>0</v>
      </c>
      <c r="BL142" s="18" t="s">
        <v>317</v>
      </c>
      <c r="BM142" s="140" t="s">
        <v>849</v>
      </c>
    </row>
    <row r="143" spans="2:65" s="1" customFormat="1" ht="37.9" customHeight="1">
      <c r="B143" s="33"/>
      <c r="C143" s="129" t="s">
        <v>546</v>
      </c>
      <c r="D143" s="129" t="s">
        <v>218</v>
      </c>
      <c r="E143" s="130" t="s">
        <v>3151</v>
      </c>
      <c r="F143" s="131" t="s">
        <v>3152</v>
      </c>
      <c r="G143" s="132" t="s">
        <v>368</v>
      </c>
      <c r="H143" s="133">
        <v>10</v>
      </c>
      <c r="I143" s="134"/>
      <c r="J143" s="135">
        <f t="shared" si="20"/>
        <v>0</v>
      </c>
      <c r="K143" s="131" t="s">
        <v>19</v>
      </c>
      <c r="L143" s="33"/>
      <c r="M143" s="136" t="s">
        <v>19</v>
      </c>
      <c r="N143" s="137" t="s">
        <v>42</v>
      </c>
      <c r="P143" s="138">
        <f t="shared" si="21"/>
        <v>0</v>
      </c>
      <c r="Q143" s="138">
        <v>0</v>
      </c>
      <c r="R143" s="138">
        <f t="shared" si="22"/>
        <v>0</v>
      </c>
      <c r="S143" s="138">
        <v>0</v>
      </c>
      <c r="T143" s="139">
        <f t="shared" si="23"/>
        <v>0</v>
      </c>
      <c r="AR143" s="140" t="s">
        <v>317</v>
      </c>
      <c r="AT143" s="140" t="s">
        <v>218</v>
      </c>
      <c r="AU143" s="140" t="s">
        <v>79</v>
      </c>
      <c r="AY143" s="18" t="s">
        <v>216</v>
      </c>
      <c r="BE143" s="141">
        <f t="shared" si="24"/>
        <v>0</v>
      </c>
      <c r="BF143" s="141">
        <f t="shared" si="25"/>
        <v>0</v>
      </c>
      <c r="BG143" s="141">
        <f t="shared" si="26"/>
        <v>0</v>
      </c>
      <c r="BH143" s="141">
        <f t="shared" si="27"/>
        <v>0</v>
      </c>
      <c r="BI143" s="141">
        <f t="shared" si="28"/>
        <v>0</v>
      </c>
      <c r="BJ143" s="18" t="s">
        <v>79</v>
      </c>
      <c r="BK143" s="141">
        <f t="shared" si="29"/>
        <v>0</v>
      </c>
      <c r="BL143" s="18" t="s">
        <v>317</v>
      </c>
      <c r="BM143" s="140" t="s">
        <v>861</v>
      </c>
    </row>
    <row r="144" spans="2:65" s="1" customFormat="1" ht="37.9" customHeight="1">
      <c r="B144" s="33"/>
      <c r="C144" s="129" t="s">
        <v>552</v>
      </c>
      <c r="D144" s="129" t="s">
        <v>218</v>
      </c>
      <c r="E144" s="130" t="s">
        <v>3100</v>
      </c>
      <c r="F144" s="131" t="s">
        <v>3101</v>
      </c>
      <c r="G144" s="132" t="s">
        <v>368</v>
      </c>
      <c r="H144" s="133">
        <v>39</v>
      </c>
      <c r="I144" s="134"/>
      <c r="J144" s="135">
        <f t="shared" si="20"/>
        <v>0</v>
      </c>
      <c r="K144" s="131" t="s">
        <v>19</v>
      </c>
      <c r="L144" s="33"/>
      <c r="M144" s="136" t="s">
        <v>19</v>
      </c>
      <c r="N144" s="137" t="s">
        <v>42</v>
      </c>
      <c r="P144" s="138">
        <f t="shared" si="21"/>
        <v>0</v>
      </c>
      <c r="Q144" s="138">
        <v>0</v>
      </c>
      <c r="R144" s="138">
        <f t="shared" si="22"/>
        <v>0</v>
      </c>
      <c r="S144" s="138">
        <v>0</v>
      </c>
      <c r="T144" s="139">
        <f t="shared" si="23"/>
        <v>0</v>
      </c>
      <c r="AR144" s="140" t="s">
        <v>317</v>
      </c>
      <c r="AT144" s="140" t="s">
        <v>218</v>
      </c>
      <c r="AU144" s="140" t="s">
        <v>79</v>
      </c>
      <c r="AY144" s="18" t="s">
        <v>216</v>
      </c>
      <c r="BE144" s="141">
        <f t="shared" si="24"/>
        <v>0</v>
      </c>
      <c r="BF144" s="141">
        <f t="shared" si="25"/>
        <v>0</v>
      </c>
      <c r="BG144" s="141">
        <f t="shared" si="26"/>
        <v>0</v>
      </c>
      <c r="BH144" s="141">
        <f t="shared" si="27"/>
        <v>0</v>
      </c>
      <c r="BI144" s="141">
        <f t="shared" si="28"/>
        <v>0</v>
      </c>
      <c r="BJ144" s="18" t="s">
        <v>79</v>
      </c>
      <c r="BK144" s="141">
        <f t="shared" si="29"/>
        <v>0</v>
      </c>
      <c r="BL144" s="18" t="s">
        <v>317</v>
      </c>
      <c r="BM144" s="140" t="s">
        <v>873</v>
      </c>
    </row>
    <row r="145" spans="2:65" s="1" customFormat="1" ht="16.5" customHeight="1">
      <c r="B145" s="33"/>
      <c r="C145" s="129" t="s">
        <v>558</v>
      </c>
      <c r="D145" s="129" t="s">
        <v>218</v>
      </c>
      <c r="E145" s="130" t="s">
        <v>3153</v>
      </c>
      <c r="F145" s="131" t="s">
        <v>3117</v>
      </c>
      <c r="G145" s="132" t="s">
        <v>447</v>
      </c>
      <c r="H145" s="133">
        <v>1</v>
      </c>
      <c r="I145" s="134"/>
      <c r="J145" s="135">
        <f t="shared" si="20"/>
        <v>0</v>
      </c>
      <c r="K145" s="131" t="s">
        <v>19</v>
      </c>
      <c r="L145" s="33"/>
      <c r="M145" s="136" t="s">
        <v>19</v>
      </c>
      <c r="N145" s="137" t="s">
        <v>42</v>
      </c>
      <c r="P145" s="138">
        <f t="shared" si="21"/>
        <v>0</v>
      </c>
      <c r="Q145" s="138">
        <v>0</v>
      </c>
      <c r="R145" s="138">
        <f t="shared" si="22"/>
        <v>0</v>
      </c>
      <c r="S145" s="138">
        <v>0</v>
      </c>
      <c r="T145" s="139">
        <f t="shared" si="23"/>
        <v>0</v>
      </c>
      <c r="AR145" s="140" t="s">
        <v>317</v>
      </c>
      <c r="AT145" s="140" t="s">
        <v>218</v>
      </c>
      <c r="AU145" s="140" t="s">
        <v>79</v>
      </c>
      <c r="AY145" s="18" t="s">
        <v>216</v>
      </c>
      <c r="BE145" s="141">
        <f t="shared" si="24"/>
        <v>0</v>
      </c>
      <c r="BF145" s="141">
        <f t="shared" si="25"/>
        <v>0</v>
      </c>
      <c r="BG145" s="141">
        <f t="shared" si="26"/>
        <v>0</v>
      </c>
      <c r="BH145" s="141">
        <f t="shared" si="27"/>
        <v>0</v>
      </c>
      <c r="BI145" s="141">
        <f t="shared" si="28"/>
        <v>0</v>
      </c>
      <c r="BJ145" s="18" t="s">
        <v>79</v>
      </c>
      <c r="BK145" s="141">
        <f t="shared" si="29"/>
        <v>0</v>
      </c>
      <c r="BL145" s="18" t="s">
        <v>317</v>
      </c>
      <c r="BM145" s="140" t="s">
        <v>883</v>
      </c>
    </row>
    <row r="146" spans="2:65" s="1" customFormat="1" ht="33" customHeight="1">
      <c r="B146" s="33"/>
      <c r="C146" s="129" t="s">
        <v>565</v>
      </c>
      <c r="D146" s="129" t="s">
        <v>218</v>
      </c>
      <c r="E146" s="130" t="s">
        <v>3154</v>
      </c>
      <c r="F146" s="131" t="s">
        <v>3155</v>
      </c>
      <c r="G146" s="132" t="s">
        <v>447</v>
      </c>
      <c r="H146" s="133">
        <v>1</v>
      </c>
      <c r="I146" s="134"/>
      <c r="J146" s="135">
        <f t="shared" si="20"/>
        <v>0</v>
      </c>
      <c r="K146" s="131" t="s">
        <v>19</v>
      </c>
      <c r="L146" s="33"/>
      <c r="M146" s="136" t="s">
        <v>19</v>
      </c>
      <c r="N146" s="137" t="s">
        <v>42</v>
      </c>
      <c r="P146" s="138">
        <f t="shared" si="21"/>
        <v>0</v>
      </c>
      <c r="Q146" s="138">
        <v>0</v>
      </c>
      <c r="R146" s="138">
        <f t="shared" si="22"/>
        <v>0</v>
      </c>
      <c r="S146" s="138">
        <v>0</v>
      </c>
      <c r="T146" s="139">
        <f t="shared" si="23"/>
        <v>0</v>
      </c>
      <c r="AR146" s="140" t="s">
        <v>317</v>
      </c>
      <c r="AT146" s="140" t="s">
        <v>218</v>
      </c>
      <c r="AU146" s="140" t="s">
        <v>79</v>
      </c>
      <c r="AY146" s="18" t="s">
        <v>216</v>
      </c>
      <c r="BE146" s="141">
        <f t="shared" si="24"/>
        <v>0</v>
      </c>
      <c r="BF146" s="141">
        <f t="shared" si="25"/>
        <v>0</v>
      </c>
      <c r="BG146" s="141">
        <f t="shared" si="26"/>
        <v>0</v>
      </c>
      <c r="BH146" s="141">
        <f t="shared" si="27"/>
        <v>0</v>
      </c>
      <c r="BI146" s="141">
        <f t="shared" si="28"/>
        <v>0</v>
      </c>
      <c r="BJ146" s="18" t="s">
        <v>79</v>
      </c>
      <c r="BK146" s="141">
        <f t="shared" si="29"/>
        <v>0</v>
      </c>
      <c r="BL146" s="18" t="s">
        <v>317</v>
      </c>
      <c r="BM146" s="140" t="s">
        <v>896</v>
      </c>
    </row>
    <row r="147" spans="2:65" s="11" customFormat="1" ht="25.9" customHeight="1">
      <c r="B147" s="117"/>
      <c r="D147" s="118" t="s">
        <v>70</v>
      </c>
      <c r="E147" s="119" t="s">
        <v>3156</v>
      </c>
      <c r="F147" s="119" t="s">
        <v>3157</v>
      </c>
      <c r="I147" s="120"/>
      <c r="J147" s="121">
        <f>BK147</f>
        <v>0</v>
      </c>
      <c r="L147" s="117"/>
      <c r="M147" s="122"/>
      <c r="P147" s="123">
        <f>SUM(P148:P151)</f>
        <v>0</v>
      </c>
      <c r="R147" s="123">
        <f>SUM(R148:R151)</f>
        <v>0</v>
      </c>
      <c r="T147" s="124">
        <f>SUM(T148:T151)</f>
        <v>0</v>
      </c>
      <c r="AR147" s="118" t="s">
        <v>79</v>
      </c>
      <c r="AT147" s="125" t="s">
        <v>70</v>
      </c>
      <c r="AU147" s="125" t="s">
        <v>71</v>
      </c>
      <c r="AY147" s="118" t="s">
        <v>216</v>
      </c>
      <c r="BK147" s="126">
        <f>SUM(BK148:BK151)</f>
        <v>0</v>
      </c>
    </row>
    <row r="148" spans="2:65" s="1" customFormat="1" ht="24.2" customHeight="1">
      <c r="B148" s="33"/>
      <c r="C148" s="129" t="s">
        <v>571</v>
      </c>
      <c r="D148" s="129" t="s">
        <v>218</v>
      </c>
      <c r="E148" s="130" t="s">
        <v>3158</v>
      </c>
      <c r="F148" s="131" t="s">
        <v>3159</v>
      </c>
      <c r="G148" s="132" t="s">
        <v>357</v>
      </c>
      <c r="H148" s="133">
        <v>2</v>
      </c>
      <c r="I148" s="134"/>
      <c r="J148" s="135">
        <f>ROUND(I148*H148,2)</f>
        <v>0</v>
      </c>
      <c r="K148" s="131" t="s">
        <v>19</v>
      </c>
      <c r="L148" s="33"/>
      <c r="M148" s="136" t="s">
        <v>19</v>
      </c>
      <c r="N148" s="137" t="s">
        <v>42</v>
      </c>
      <c r="P148" s="138">
        <f>O148*H148</f>
        <v>0</v>
      </c>
      <c r="Q148" s="138">
        <v>0</v>
      </c>
      <c r="R148" s="138">
        <f>Q148*H148</f>
        <v>0</v>
      </c>
      <c r="S148" s="138">
        <v>0</v>
      </c>
      <c r="T148" s="139">
        <f>S148*H148</f>
        <v>0</v>
      </c>
      <c r="AR148" s="140" t="s">
        <v>317</v>
      </c>
      <c r="AT148" s="140" t="s">
        <v>218</v>
      </c>
      <c r="AU148" s="140" t="s">
        <v>79</v>
      </c>
      <c r="AY148" s="18" t="s">
        <v>216</v>
      </c>
      <c r="BE148" s="141">
        <f>IF(N148="základní",J148,0)</f>
        <v>0</v>
      </c>
      <c r="BF148" s="141">
        <f>IF(N148="snížená",J148,0)</f>
        <v>0</v>
      </c>
      <c r="BG148" s="141">
        <f>IF(N148="zákl. přenesená",J148,0)</f>
        <v>0</v>
      </c>
      <c r="BH148" s="141">
        <f>IF(N148="sníž. přenesená",J148,0)</f>
        <v>0</v>
      </c>
      <c r="BI148" s="141">
        <f>IF(N148="nulová",J148,0)</f>
        <v>0</v>
      </c>
      <c r="BJ148" s="18" t="s">
        <v>79</v>
      </c>
      <c r="BK148" s="141">
        <f>ROUND(I148*H148,2)</f>
        <v>0</v>
      </c>
      <c r="BL148" s="18" t="s">
        <v>317</v>
      </c>
      <c r="BM148" s="140" t="s">
        <v>908</v>
      </c>
    </row>
    <row r="149" spans="2:65" s="1" customFormat="1" ht="24.2" customHeight="1">
      <c r="B149" s="33"/>
      <c r="C149" s="129" t="s">
        <v>577</v>
      </c>
      <c r="D149" s="129" t="s">
        <v>218</v>
      </c>
      <c r="E149" s="130" t="s">
        <v>3160</v>
      </c>
      <c r="F149" s="131" t="s">
        <v>3161</v>
      </c>
      <c r="G149" s="132" t="s">
        <v>357</v>
      </c>
      <c r="H149" s="133">
        <v>1</v>
      </c>
      <c r="I149" s="134"/>
      <c r="J149" s="135">
        <f>ROUND(I149*H149,2)</f>
        <v>0</v>
      </c>
      <c r="K149" s="131" t="s">
        <v>19</v>
      </c>
      <c r="L149" s="33"/>
      <c r="M149" s="136" t="s">
        <v>19</v>
      </c>
      <c r="N149" s="137" t="s">
        <v>42</v>
      </c>
      <c r="P149" s="138">
        <f>O149*H149</f>
        <v>0</v>
      </c>
      <c r="Q149" s="138">
        <v>0</v>
      </c>
      <c r="R149" s="138">
        <f>Q149*H149</f>
        <v>0</v>
      </c>
      <c r="S149" s="138">
        <v>0</v>
      </c>
      <c r="T149" s="139">
        <f>S149*H149</f>
        <v>0</v>
      </c>
      <c r="AR149" s="140" t="s">
        <v>317</v>
      </c>
      <c r="AT149" s="140" t="s">
        <v>218</v>
      </c>
      <c r="AU149" s="140" t="s">
        <v>79</v>
      </c>
      <c r="AY149" s="18" t="s">
        <v>216</v>
      </c>
      <c r="BE149" s="141">
        <f>IF(N149="základní",J149,0)</f>
        <v>0</v>
      </c>
      <c r="BF149" s="141">
        <f>IF(N149="snížená",J149,0)</f>
        <v>0</v>
      </c>
      <c r="BG149" s="141">
        <f>IF(N149="zákl. přenesená",J149,0)</f>
        <v>0</v>
      </c>
      <c r="BH149" s="141">
        <f>IF(N149="sníž. přenesená",J149,0)</f>
        <v>0</v>
      </c>
      <c r="BI149" s="141">
        <f>IF(N149="nulová",J149,0)</f>
        <v>0</v>
      </c>
      <c r="BJ149" s="18" t="s">
        <v>79</v>
      </c>
      <c r="BK149" s="141">
        <f>ROUND(I149*H149,2)</f>
        <v>0</v>
      </c>
      <c r="BL149" s="18" t="s">
        <v>317</v>
      </c>
      <c r="BM149" s="140" t="s">
        <v>920</v>
      </c>
    </row>
    <row r="150" spans="2:65" s="1" customFormat="1" ht="33" customHeight="1">
      <c r="B150" s="33"/>
      <c r="C150" s="129" t="s">
        <v>585</v>
      </c>
      <c r="D150" s="129" t="s">
        <v>218</v>
      </c>
      <c r="E150" s="130" t="s">
        <v>3162</v>
      </c>
      <c r="F150" s="131" t="s">
        <v>3163</v>
      </c>
      <c r="G150" s="132" t="s">
        <v>368</v>
      </c>
      <c r="H150" s="133">
        <v>28</v>
      </c>
      <c r="I150" s="134"/>
      <c r="J150" s="135">
        <f>ROUND(I150*H150,2)</f>
        <v>0</v>
      </c>
      <c r="K150" s="131" t="s">
        <v>19</v>
      </c>
      <c r="L150" s="33"/>
      <c r="M150" s="136" t="s">
        <v>19</v>
      </c>
      <c r="N150" s="137" t="s">
        <v>42</v>
      </c>
      <c r="P150" s="138">
        <f>O150*H150</f>
        <v>0</v>
      </c>
      <c r="Q150" s="138">
        <v>0</v>
      </c>
      <c r="R150" s="138">
        <f>Q150*H150</f>
        <v>0</v>
      </c>
      <c r="S150" s="138">
        <v>0</v>
      </c>
      <c r="T150" s="139">
        <f>S150*H150</f>
        <v>0</v>
      </c>
      <c r="AR150" s="140" t="s">
        <v>317</v>
      </c>
      <c r="AT150" s="140" t="s">
        <v>218</v>
      </c>
      <c r="AU150" s="140" t="s">
        <v>79</v>
      </c>
      <c r="AY150" s="18" t="s">
        <v>216</v>
      </c>
      <c r="BE150" s="141">
        <f>IF(N150="základní",J150,0)</f>
        <v>0</v>
      </c>
      <c r="BF150" s="141">
        <f>IF(N150="snížená",J150,0)</f>
        <v>0</v>
      </c>
      <c r="BG150" s="141">
        <f>IF(N150="zákl. přenesená",J150,0)</f>
        <v>0</v>
      </c>
      <c r="BH150" s="141">
        <f>IF(N150="sníž. přenesená",J150,0)</f>
        <v>0</v>
      </c>
      <c r="BI150" s="141">
        <f>IF(N150="nulová",J150,0)</f>
        <v>0</v>
      </c>
      <c r="BJ150" s="18" t="s">
        <v>79</v>
      </c>
      <c r="BK150" s="141">
        <f>ROUND(I150*H150,2)</f>
        <v>0</v>
      </c>
      <c r="BL150" s="18" t="s">
        <v>317</v>
      </c>
      <c r="BM150" s="140" t="s">
        <v>932</v>
      </c>
    </row>
    <row r="151" spans="2:65" s="1" customFormat="1" ht="33" customHeight="1">
      <c r="B151" s="33"/>
      <c r="C151" s="129" t="s">
        <v>590</v>
      </c>
      <c r="D151" s="129" t="s">
        <v>218</v>
      </c>
      <c r="E151" s="130" t="s">
        <v>3164</v>
      </c>
      <c r="F151" s="131" t="s">
        <v>3155</v>
      </c>
      <c r="G151" s="132" t="s">
        <v>447</v>
      </c>
      <c r="H151" s="133">
        <v>1</v>
      </c>
      <c r="I151" s="134"/>
      <c r="J151" s="135">
        <f>ROUND(I151*H151,2)</f>
        <v>0</v>
      </c>
      <c r="K151" s="131" t="s">
        <v>19</v>
      </c>
      <c r="L151" s="33"/>
      <c r="M151" s="136" t="s">
        <v>19</v>
      </c>
      <c r="N151" s="137" t="s">
        <v>42</v>
      </c>
      <c r="P151" s="138">
        <f>O151*H151</f>
        <v>0</v>
      </c>
      <c r="Q151" s="138">
        <v>0</v>
      </c>
      <c r="R151" s="138">
        <f>Q151*H151</f>
        <v>0</v>
      </c>
      <c r="S151" s="138">
        <v>0</v>
      </c>
      <c r="T151" s="139">
        <f>S151*H151</f>
        <v>0</v>
      </c>
      <c r="AR151" s="140" t="s">
        <v>317</v>
      </c>
      <c r="AT151" s="140" t="s">
        <v>218</v>
      </c>
      <c r="AU151" s="140" t="s">
        <v>79</v>
      </c>
      <c r="AY151" s="18" t="s">
        <v>216</v>
      </c>
      <c r="BE151" s="141">
        <f>IF(N151="základní",J151,0)</f>
        <v>0</v>
      </c>
      <c r="BF151" s="141">
        <f>IF(N151="snížená",J151,0)</f>
        <v>0</v>
      </c>
      <c r="BG151" s="141">
        <f>IF(N151="zákl. přenesená",J151,0)</f>
        <v>0</v>
      </c>
      <c r="BH151" s="141">
        <f>IF(N151="sníž. přenesená",J151,0)</f>
        <v>0</v>
      </c>
      <c r="BI151" s="141">
        <f>IF(N151="nulová",J151,0)</f>
        <v>0</v>
      </c>
      <c r="BJ151" s="18" t="s">
        <v>79</v>
      </c>
      <c r="BK151" s="141">
        <f>ROUND(I151*H151,2)</f>
        <v>0</v>
      </c>
      <c r="BL151" s="18" t="s">
        <v>317</v>
      </c>
      <c r="BM151" s="140" t="s">
        <v>946</v>
      </c>
    </row>
    <row r="152" spans="2:65" s="11" customFormat="1" ht="25.9" customHeight="1">
      <c r="B152" s="117"/>
      <c r="D152" s="118" t="s">
        <v>70</v>
      </c>
      <c r="E152" s="119" t="s">
        <v>3165</v>
      </c>
      <c r="F152" s="119" t="s">
        <v>3166</v>
      </c>
      <c r="I152" s="120"/>
      <c r="J152" s="121">
        <f>BK152</f>
        <v>0</v>
      </c>
      <c r="L152" s="117"/>
      <c r="M152" s="122"/>
      <c r="P152" s="123">
        <f>SUM(P153:P155)</f>
        <v>0</v>
      </c>
      <c r="R152" s="123">
        <f>SUM(R153:R155)</f>
        <v>0</v>
      </c>
      <c r="T152" s="124">
        <f>SUM(T153:T155)</f>
        <v>0</v>
      </c>
      <c r="AR152" s="118" t="s">
        <v>79</v>
      </c>
      <c r="AT152" s="125" t="s">
        <v>70</v>
      </c>
      <c r="AU152" s="125" t="s">
        <v>71</v>
      </c>
      <c r="AY152" s="118" t="s">
        <v>216</v>
      </c>
      <c r="BK152" s="126">
        <f>SUM(BK153:BK155)</f>
        <v>0</v>
      </c>
    </row>
    <row r="153" spans="2:65" s="1" customFormat="1" ht="24.2" customHeight="1">
      <c r="B153" s="33"/>
      <c r="C153" s="129" t="s">
        <v>597</v>
      </c>
      <c r="D153" s="129" t="s">
        <v>218</v>
      </c>
      <c r="E153" s="130" t="s">
        <v>3167</v>
      </c>
      <c r="F153" s="131" t="s">
        <v>3168</v>
      </c>
      <c r="G153" s="132" t="s">
        <v>357</v>
      </c>
      <c r="H153" s="133">
        <v>2</v>
      </c>
      <c r="I153" s="134"/>
      <c r="J153" s="135">
        <f>ROUND(I153*H153,2)</f>
        <v>0</v>
      </c>
      <c r="K153" s="131" t="s">
        <v>19</v>
      </c>
      <c r="L153" s="33"/>
      <c r="M153" s="136" t="s">
        <v>19</v>
      </c>
      <c r="N153" s="137" t="s">
        <v>42</v>
      </c>
      <c r="P153" s="138">
        <f>O153*H153</f>
        <v>0</v>
      </c>
      <c r="Q153" s="138">
        <v>0</v>
      </c>
      <c r="R153" s="138">
        <f>Q153*H153</f>
        <v>0</v>
      </c>
      <c r="S153" s="138">
        <v>0</v>
      </c>
      <c r="T153" s="139">
        <f>S153*H153</f>
        <v>0</v>
      </c>
      <c r="AR153" s="140" t="s">
        <v>317</v>
      </c>
      <c r="AT153" s="140" t="s">
        <v>218</v>
      </c>
      <c r="AU153" s="140" t="s">
        <v>79</v>
      </c>
      <c r="AY153" s="18" t="s">
        <v>216</v>
      </c>
      <c r="BE153" s="141">
        <f>IF(N153="základní",J153,0)</f>
        <v>0</v>
      </c>
      <c r="BF153" s="141">
        <f>IF(N153="snížená",J153,0)</f>
        <v>0</v>
      </c>
      <c r="BG153" s="141">
        <f>IF(N153="zákl. přenesená",J153,0)</f>
        <v>0</v>
      </c>
      <c r="BH153" s="141">
        <f>IF(N153="sníž. přenesená",J153,0)</f>
        <v>0</v>
      </c>
      <c r="BI153" s="141">
        <f>IF(N153="nulová",J153,0)</f>
        <v>0</v>
      </c>
      <c r="BJ153" s="18" t="s">
        <v>79</v>
      </c>
      <c r="BK153" s="141">
        <f>ROUND(I153*H153,2)</f>
        <v>0</v>
      </c>
      <c r="BL153" s="18" t="s">
        <v>317</v>
      </c>
      <c r="BM153" s="140" t="s">
        <v>959</v>
      </c>
    </row>
    <row r="154" spans="2:65" s="1" customFormat="1" ht="37.9" customHeight="1">
      <c r="B154" s="33"/>
      <c r="C154" s="129" t="s">
        <v>603</v>
      </c>
      <c r="D154" s="129" t="s">
        <v>218</v>
      </c>
      <c r="E154" s="130" t="s">
        <v>3151</v>
      </c>
      <c r="F154" s="131" t="s">
        <v>3152</v>
      </c>
      <c r="G154" s="132" t="s">
        <v>368</v>
      </c>
      <c r="H154" s="133">
        <v>2</v>
      </c>
      <c r="I154" s="134"/>
      <c r="J154" s="135">
        <f>ROUND(I154*H154,2)</f>
        <v>0</v>
      </c>
      <c r="K154" s="131" t="s">
        <v>19</v>
      </c>
      <c r="L154" s="33"/>
      <c r="M154" s="136" t="s">
        <v>19</v>
      </c>
      <c r="N154" s="137" t="s">
        <v>42</v>
      </c>
      <c r="P154" s="138">
        <f>O154*H154</f>
        <v>0</v>
      </c>
      <c r="Q154" s="138">
        <v>0</v>
      </c>
      <c r="R154" s="138">
        <f>Q154*H154</f>
        <v>0</v>
      </c>
      <c r="S154" s="138">
        <v>0</v>
      </c>
      <c r="T154" s="139">
        <f>S154*H154</f>
        <v>0</v>
      </c>
      <c r="AR154" s="140" t="s">
        <v>317</v>
      </c>
      <c r="AT154" s="140" t="s">
        <v>218</v>
      </c>
      <c r="AU154" s="140" t="s">
        <v>79</v>
      </c>
      <c r="AY154" s="18" t="s">
        <v>216</v>
      </c>
      <c r="BE154" s="141">
        <f>IF(N154="základní",J154,0)</f>
        <v>0</v>
      </c>
      <c r="BF154" s="141">
        <f>IF(N154="snížená",J154,0)</f>
        <v>0</v>
      </c>
      <c r="BG154" s="141">
        <f>IF(N154="zákl. přenesená",J154,0)</f>
        <v>0</v>
      </c>
      <c r="BH154" s="141">
        <f>IF(N154="sníž. přenesená",J154,0)</f>
        <v>0</v>
      </c>
      <c r="BI154" s="141">
        <f>IF(N154="nulová",J154,0)</f>
        <v>0</v>
      </c>
      <c r="BJ154" s="18" t="s">
        <v>79</v>
      </c>
      <c r="BK154" s="141">
        <f>ROUND(I154*H154,2)</f>
        <v>0</v>
      </c>
      <c r="BL154" s="18" t="s">
        <v>317</v>
      </c>
      <c r="BM154" s="140" t="s">
        <v>969</v>
      </c>
    </row>
    <row r="155" spans="2:65" s="1" customFormat="1" ht="33" customHeight="1">
      <c r="B155" s="33"/>
      <c r="C155" s="129" t="s">
        <v>610</v>
      </c>
      <c r="D155" s="129" t="s">
        <v>218</v>
      </c>
      <c r="E155" s="130" t="s">
        <v>3169</v>
      </c>
      <c r="F155" s="131" t="s">
        <v>3155</v>
      </c>
      <c r="G155" s="132" t="s">
        <v>447</v>
      </c>
      <c r="H155" s="133">
        <v>1</v>
      </c>
      <c r="I155" s="134"/>
      <c r="J155" s="135">
        <f>ROUND(I155*H155,2)</f>
        <v>0</v>
      </c>
      <c r="K155" s="131" t="s">
        <v>19</v>
      </c>
      <c r="L155" s="33"/>
      <c r="M155" s="136" t="s">
        <v>19</v>
      </c>
      <c r="N155" s="137" t="s">
        <v>42</v>
      </c>
      <c r="P155" s="138">
        <f>O155*H155</f>
        <v>0</v>
      </c>
      <c r="Q155" s="138">
        <v>0</v>
      </c>
      <c r="R155" s="138">
        <f>Q155*H155</f>
        <v>0</v>
      </c>
      <c r="S155" s="138">
        <v>0</v>
      </c>
      <c r="T155" s="139">
        <f>S155*H155</f>
        <v>0</v>
      </c>
      <c r="AR155" s="140" t="s">
        <v>317</v>
      </c>
      <c r="AT155" s="140" t="s">
        <v>218</v>
      </c>
      <c r="AU155" s="140" t="s">
        <v>79</v>
      </c>
      <c r="AY155" s="18" t="s">
        <v>216</v>
      </c>
      <c r="BE155" s="141">
        <f>IF(N155="základní",J155,0)</f>
        <v>0</v>
      </c>
      <c r="BF155" s="141">
        <f>IF(N155="snížená",J155,0)</f>
        <v>0</v>
      </c>
      <c r="BG155" s="141">
        <f>IF(N155="zákl. přenesená",J155,0)</f>
        <v>0</v>
      </c>
      <c r="BH155" s="141">
        <f>IF(N155="sníž. přenesená",J155,0)</f>
        <v>0</v>
      </c>
      <c r="BI155" s="141">
        <f>IF(N155="nulová",J155,0)</f>
        <v>0</v>
      </c>
      <c r="BJ155" s="18" t="s">
        <v>79</v>
      </c>
      <c r="BK155" s="141">
        <f>ROUND(I155*H155,2)</f>
        <v>0</v>
      </c>
      <c r="BL155" s="18" t="s">
        <v>317</v>
      </c>
      <c r="BM155" s="140" t="s">
        <v>979</v>
      </c>
    </row>
    <row r="156" spans="2:65" s="11" customFormat="1" ht="25.9" customHeight="1">
      <c r="B156" s="117"/>
      <c r="D156" s="118" t="s">
        <v>70</v>
      </c>
      <c r="E156" s="119" t="s">
        <v>3170</v>
      </c>
      <c r="F156" s="119" t="s">
        <v>3171</v>
      </c>
      <c r="I156" s="120"/>
      <c r="J156" s="121">
        <f>BK156</f>
        <v>0</v>
      </c>
      <c r="L156" s="117"/>
      <c r="M156" s="122"/>
      <c r="P156" s="123">
        <f>SUM(P157:P163)</f>
        <v>0</v>
      </c>
      <c r="R156" s="123">
        <f>SUM(R157:R163)</f>
        <v>0</v>
      </c>
      <c r="T156" s="124">
        <f>SUM(T157:T163)</f>
        <v>0</v>
      </c>
      <c r="AR156" s="118" t="s">
        <v>79</v>
      </c>
      <c r="AT156" s="125" t="s">
        <v>70</v>
      </c>
      <c r="AU156" s="125" t="s">
        <v>71</v>
      </c>
      <c r="AY156" s="118" t="s">
        <v>216</v>
      </c>
      <c r="BK156" s="126">
        <f>SUM(BK157:BK163)</f>
        <v>0</v>
      </c>
    </row>
    <row r="157" spans="2:65" s="1" customFormat="1" ht="16.5" customHeight="1">
      <c r="B157" s="33"/>
      <c r="C157" s="129" t="s">
        <v>615</v>
      </c>
      <c r="D157" s="129" t="s">
        <v>218</v>
      </c>
      <c r="E157" s="130" t="s">
        <v>3172</v>
      </c>
      <c r="F157" s="131" t="s">
        <v>3173</v>
      </c>
      <c r="G157" s="132" t="s">
        <v>447</v>
      </c>
      <c r="H157" s="133">
        <v>1</v>
      </c>
      <c r="I157" s="134"/>
      <c r="J157" s="135">
        <f t="shared" ref="J157:J163" si="30">ROUND(I157*H157,2)</f>
        <v>0</v>
      </c>
      <c r="K157" s="131" t="s">
        <v>19</v>
      </c>
      <c r="L157" s="33"/>
      <c r="M157" s="136" t="s">
        <v>19</v>
      </c>
      <c r="N157" s="137" t="s">
        <v>42</v>
      </c>
      <c r="P157" s="138">
        <f t="shared" ref="P157:P163" si="31">O157*H157</f>
        <v>0</v>
      </c>
      <c r="Q157" s="138">
        <v>0</v>
      </c>
      <c r="R157" s="138">
        <f t="shared" ref="R157:R163" si="32">Q157*H157</f>
        <v>0</v>
      </c>
      <c r="S157" s="138">
        <v>0</v>
      </c>
      <c r="T157" s="139">
        <f t="shared" ref="T157:T163" si="33">S157*H157</f>
        <v>0</v>
      </c>
      <c r="AR157" s="140" t="s">
        <v>317</v>
      </c>
      <c r="AT157" s="140" t="s">
        <v>218</v>
      </c>
      <c r="AU157" s="140" t="s">
        <v>79</v>
      </c>
      <c r="AY157" s="18" t="s">
        <v>216</v>
      </c>
      <c r="BE157" s="141">
        <f t="shared" ref="BE157:BE163" si="34">IF(N157="základní",J157,0)</f>
        <v>0</v>
      </c>
      <c r="BF157" s="141">
        <f t="shared" ref="BF157:BF163" si="35">IF(N157="snížená",J157,0)</f>
        <v>0</v>
      </c>
      <c r="BG157" s="141">
        <f t="shared" ref="BG157:BG163" si="36">IF(N157="zákl. přenesená",J157,0)</f>
        <v>0</v>
      </c>
      <c r="BH157" s="141">
        <f t="shared" ref="BH157:BH163" si="37">IF(N157="sníž. přenesená",J157,0)</f>
        <v>0</v>
      </c>
      <c r="BI157" s="141">
        <f t="shared" ref="BI157:BI163" si="38">IF(N157="nulová",J157,0)</f>
        <v>0</v>
      </c>
      <c r="BJ157" s="18" t="s">
        <v>79</v>
      </c>
      <c r="BK157" s="141">
        <f t="shared" ref="BK157:BK163" si="39">ROUND(I157*H157,2)</f>
        <v>0</v>
      </c>
      <c r="BL157" s="18" t="s">
        <v>317</v>
      </c>
      <c r="BM157" s="140" t="s">
        <v>991</v>
      </c>
    </row>
    <row r="158" spans="2:65" s="1" customFormat="1" ht="16.5" customHeight="1">
      <c r="B158" s="33"/>
      <c r="C158" s="129" t="s">
        <v>620</v>
      </c>
      <c r="D158" s="129" t="s">
        <v>218</v>
      </c>
      <c r="E158" s="130" t="s">
        <v>3174</v>
      </c>
      <c r="F158" s="131" t="s">
        <v>3175</v>
      </c>
      <c r="G158" s="132" t="s">
        <v>447</v>
      </c>
      <c r="H158" s="133">
        <v>2</v>
      </c>
      <c r="I158" s="134"/>
      <c r="J158" s="135">
        <f t="shared" si="30"/>
        <v>0</v>
      </c>
      <c r="K158" s="131" t="s">
        <v>19</v>
      </c>
      <c r="L158" s="33"/>
      <c r="M158" s="136" t="s">
        <v>19</v>
      </c>
      <c r="N158" s="137" t="s">
        <v>42</v>
      </c>
      <c r="P158" s="138">
        <f t="shared" si="31"/>
        <v>0</v>
      </c>
      <c r="Q158" s="138">
        <v>0</v>
      </c>
      <c r="R158" s="138">
        <f t="shared" si="32"/>
        <v>0</v>
      </c>
      <c r="S158" s="138">
        <v>0</v>
      </c>
      <c r="T158" s="139">
        <f t="shared" si="33"/>
        <v>0</v>
      </c>
      <c r="AR158" s="140" t="s">
        <v>317</v>
      </c>
      <c r="AT158" s="140" t="s">
        <v>218</v>
      </c>
      <c r="AU158" s="140" t="s">
        <v>79</v>
      </c>
      <c r="AY158" s="18" t="s">
        <v>216</v>
      </c>
      <c r="BE158" s="141">
        <f t="shared" si="34"/>
        <v>0</v>
      </c>
      <c r="BF158" s="141">
        <f t="shared" si="35"/>
        <v>0</v>
      </c>
      <c r="BG158" s="141">
        <f t="shared" si="36"/>
        <v>0</v>
      </c>
      <c r="BH158" s="141">
        <f t="shared" si="37"/>
        <v>0</v>
      </c>
      <c r="BI158" s="141">
        <f t="shared" si="38"/>
        <v>0</v>
      </c>
      <c r="BJ158" s="18" t="s">
        <v>79</v>
      </c>
      <c r="BK158" s="141">
        <f t="shared" si="39"/>
        <v>0</v>
      </c>
      <c r="BL158" s="18" t="s">
        <v>317</v>
      </c>
      <c r="BM158" s="140" t="s">
        <v>1006</v>
      </c>
    </row>
    <row r="159" spans="2:65" s="1" customFormat="1" ht="24.2" customHeight="1">
      <c r="B159" s="33"/>
      <c r="C159" s="129" t="s">
        <v>625</v>
      </c>
      <c r="D159" s="129" t="s">
        <v>218</v>
      </c>
      <c r="E159" s="130" t="s">
        <v>3176</v>
      </c>
      <c r="F159" s="131" t="s">
        <v>3177</v>
      </c>
      <c r="G159" s="132" t="s">
        <v>447</v>
      </c>
      <c r="H159" s="133">
        <v>1</v>
      </c>
      <c r="I159" s="134"/>
      <c r="J159" s="135">
        <f t="shared" si="30"/>
        <v>0</v>
      </c>
      <c r="K159" s="131" t="s">
        <v>19</v>
      </c>
      <c r="L159" s="33"/>
      <c r="M159" s="136" t="s">
        <v>19</v>
      </c>
      <c r="N159" s="137" t="s">
        <v>42</v>
      </c>
      <c r="P159" s="138">
        <f t="shared" si="31"/>
        <v>0</v>
      </c>
      <c r="Q159" s="138">
        <v>0</v>
      </c>
      <c r="R159" s="138">
        <f t="shared" si="32"/>
        <v>0</v>
      </c>
      <c r="S159" s="138">
        <v>0</v>
      </c>
      <c r="T159" s="139">
        <f t="shared" si="33"/>
        <v>0</v>
      </c>
      <c r="AR159" s="140" t="s">
        <v>317</v>
      </c>
      <c r="AT159" s="140" t="s">
        <v>218</v>
      </c>
      <c r="AU159" s="140" t="s">
        <v>79</v>
      </c>
      <c r="AY159" s="18" t="s">
        <v>216</v>
      </c>
      <c r="BE159" s="141">
        <f t="shared" si="34"/>
        <v>0</v>
      </c>
      <c r="BF159" s="141">
        <f t="shared" si="35"/>
        <v>0</v>
      </c>
      <c r="BG159" s="141">
        <f t="shared" si="36"/>
        <v>0</v>
      </c>
      <c r="BH159" s="141">
        <f t="shared" si="37"/>
        <v>0</v>
      </c>
      <c r="BI159" s="141">
        <f t="shared" si="38"/>
        <v>0</v>
      </c>
      <c r="BJ159" s="18" t="s">
        <v>79</v>
      </c>
      <c r="BK159" s="141">
        <f t="shared" si="39"/>
        <v>0</v>
      </c>
      <c r="BL159" s="18" t="s">
        <v>317</v>
      </c>
      <c r="BM159" s="140" t="s">
        <v>1016</v>
      </c>
    </row>
    <row r="160" spans="2:65" s="1" customFormat="1" ht="24.2" customHeight="1">
      <c r="B160" s="33"/>
      <c r="C160" s="129" t="s">
        <v>630</v>
      </c>
      <c r="D160" s="129" t="s">
        <v>218</v>
      </c>
      <c r="E160" s="130" t="s">
        <v>3178</v>
      </c>
      <c r="F160" s="131" t="s">
        <v>3179</v>
      </c>
      <c r="G160" s="132" t="s">
        <v>447</v>
      </c>
      <c r="H160" s="133">
        <v>1</v>
      </c>
      <c r="I160" s="134"/>
      <c r="J160" s="135">
        <f t="shared" si="30"/>
        <v>0</v>
      </c>
      <c r="K160" s="131" t="s">
        <v>19</v>
      </c>
      <c r="L160" s="33"/>
      <c r="M160" s="136" t="s">
        <v>19</v>
      </c>
      <c r="N160" s="137" t="s">
        <v>42</v>
      </c>
      <c r="P160" s="138">
        <f t="shared" si="31"/>
        <v>0</v>
      </c>
      <c r="Q160" s="138">
        <v>0</v>
      </c>
      <c r="R160" s="138">
        <f t="shared" si="32"/>
        <v>0</v>
      </c>
      <c r="S160" s="138">
        <v>0</v>
      </c>
      <c r="T160" s="139">
        <f t="shared" si="33"/>
        <v>0</v>
      </c>
      <c r="AR160" s="140" t="s">
        <v>317</v>
      </c>
      <c r="AT160" s="140" t="s">
        <v>218</v>
      </c>
      <c r="AU160" s="140" t="s">
        <v>79</v>
      </c>
      <c r="AY160" s="18" t="s">
        <v>216</v>
      </c>
      <c r="BE160" s="141">
        <f t="shared" si="34"/>
        <v>0</v>
      </c>
      <c r="BF160" s="141">
        <f t="shared" si="35"/>
        <v>0</v>
      </c>
      <c r="BG160" s="141">
        <f t="shared" si="36"/>
        <v>0</v>
      </c>
      <c r="BH160" s="141">
        <f t="shared" si="37"/>
        <v>0</v>
      </c>
      <c r="BI160" s="141">
        <f t="shared" si="38"/>
        <v>0</v>
      </c>
      <c r="BJ160" s="18" t="s">
        <v>79</v>
      </c>
      <c r="BK160" s="141">
        <f t="shared" si="39"/>
        <v>0</v>
      </c>
      <c r="BL160" s="18" t="s">
        <v>317</v>
      </c>
      <c r="BM160" s="140" t="s">
        <v>1028</v>
      </c>
    </row>
    <row r="161" spans="2:65" s="1" customFormat="1" ht="16.5" customHeight="1">
      <c r="B161" s="33"/>
      <c r="C161" s="129" t="s">
        <v>636</v>
      </c>
      <c r="D161" s="129" t="s">
        <v>218</v>
      </c>
      <c r="E161" s="130" t="s">
        <v>3180</v>
      </c>
      <c r="F161" s="131" t="s">
        <v>3181</v>
      </c>
      <c r="G161" s="132" t="s">
        <v>447</v>
      </c>
      <c r="H161" s="133">
        <v>1</v>
      </c>
      <c r="I161" s="134"/>
      <c r="J161" s="135">
        <f t="shared" si="30"/>
        <v>0</v>
      </c>
      <c r="K161" s="131" t="s">
        <v>19</v>
      </c>
      <c r="L161" s="33"/>
      <c r="M161" s="136" t="s">
        <v>19</v>
      </c>
      <c r="N161" s="137" t="s">
        <v>42</v>
      </c>
      <c r="P161" s="138">
        <f t="shared" si="31"/>
        <v>0</v>
      </c>
      <c r="Q161" s="138">
        <v>0</v>
      </c>
      <c r="R161" s="138">
        <f t="shared" si="32"/>
        <v>0</v>
      </c>
      <c r="S161" s="138">
        <v>0</v>
      </c>
      <c r="T161" s="139">
        <f t="shared" si="33"/>
        <v>0</v>
      </c>
      <c r="AR161" s="140" t="s">
        <v>317</v>
      </c>
      <c r="AT161" s="140" t="s">
        <v>218</v>
      </c>
      <c r="AU161" s="140" t="s">
        <v>79</v>
      </c>
      <c r="AY161" s="18" t="s">
        <v>216</v>
      </c>
      <c r="BE161" s="141">
        <f t="shared" si="34"/>
        <v>0</v>
      </c>
      <c r="BF161" s="141">
        <f t="shared" si="35"/>
        <v>0</v>
      </c>
      <c r="BG161" s="141">
        <f t="shared" si="36"/>
        <v>0</v>
      </c>
      <c r="BH161" s="141">
        <f t="shared" si="37"/>
        <v>0</v>
      </c>
      <c r="BI161" s="141">
        <f t="shared" si="38"/>
        <v>0</v>
      </c>
      <c r="BJ161" s="18" t="s">
        <v>79</v>
      </c>
      <c r="BK161" s="141">
        <f t="shared" si="39"/>
        <v>0</v>
      </c>
      <c r="BL161" s="18" t="s">
        <v>317</v>
      </c>
      <c r="BM161" s="140" t="s">
        <v>1041</v>
      </c>
    </row>
    <row r="162" spans="2:65" s="1" customFormat="1" ht="16.5" customHeight="1">
      <c r="B162" s="33"/>
      <c r="C162" s="129" t="s">
        <v>642</v>
      </c>
      <c r="D162" s="129" t="s">
        <v>218</v>
      </c>
      <c r="E162" s="130" t="s">
        <v>3182</v>
      </c>
      <c r="F162" s="131" t="s">
        <v>3183</v>
      </c>
      <c r="G162" s="132" t="s">
        <v>447</v>
      </c>
      <c r="H162" s="133">
        <v>1</v>
      </c>
      <c r="I162" s="134"/>
      <c r="J162" s="135">
        <f t="shared" si="30"/>
        <v>0</v>
      </c>
      <c r="K162" s="131" t="s">
        <v>19</v>
      </c>
      <c r="L162" s="33"/>
      <c r="M162" s="136" t="s">
        <v>19</v>
      </c>
      <c r="N162" s="137" t="s">
        <v>42</v>
      </c>
      <c r="P162" s="138">
        <f t="shared" si="31"/>
        <v>0</v>
      </c>
      <c r="Q162" s="138">
        <v>0</v>
      </c>
      <c r="R162" s="138">
        <f t="shared" si="32"/>
        <v>0</v>
      </c>
      <c r="S162" s="138">
        <v>0</v>
      </c>
      <c r="T162" s="139">
        <f t="shared" si="33"/>
        <v>0</v>
      </c>
      <c r="AR162" s="140" t="s">
        <v>317</v>
      </c>
      <c r="AT162" s="140" t="s">
        <v>218</v>
      </c>
      <c r="AU162" s="140" t="s">
        <v>79</v>
      </c>
      <c r="AY162" s="18" t="s">
        <v>216</v>
      </c>
      <c r="BE162" s="141">
        <f t="shared" si="34"/>
        <v>0</v>
      </c>
      <c r="BF162" s="141">
        <f t="shared" si="35"/>
        <v>0</v>
      </c>
      <c r="BG162" s="141">
        <f t="shared" si="36"/>
        <v>0</v>
      </c>
      <c r="BH162" s="141">
        <f t="shared" si="37"/>
        <v>0</v>
      </c>
      <c r="BI162" s="141">
        <f t="shared" si="38"/>
        <v>0</v>
      </c>
      <c r="BJ162" s="18" t="s">
        <v>79</v>
      </c>
      <c r="BK162" s="141">
        <f t="shared" si="39"/>
        <v>0</v>
      </c>
      <c r="BL162" s="18" t="s">
        <v>317</v>
      </c>
      <c r="BM162" s="140" t="s">
        <v>1052</v>
      </c>
    </row>
    <row r="163" spans="2:65" s="1" customFormat="1" ht="16.5" customHeight="1">
      <c r="B163" s="33"/>
      <c r="C163" s="129" t="s">
        <v>647</v>
      </c>
      <c r="D163" s="129" t="s">
        <v>218</v>
      </c>
      <c r="E163" s="130" t="s">
        <v>3184</v>
      </c>
      <c r="F163" s="131" t="s">
        <v>3185</v>
      </c>
      <c r="G163" s="132" t="s">
        <v>447</v>
      </c>
      <c r="H163" s="133">
        <v>1</v>
      </c>
      <c r="I163" s="134"/>
      <c r="J163" s="135">
        <f t="shared" si="30"/>
        <v>0</v>
      </c>
      <c r="K163" s="131" t="s">
        <v>19</v>
      </c>
      <c r="L163" s="33"/>
      <c r="M163" s="188" t="s">
        <v>19</v>
      </c>
      <c r="N163" s="189" t="s">
        <v>42</v>
      </c>
      <c r="O163" s="186"/>
      <c r="P163" s="190">
        <f t="shared" si="31"/>
        <v>0</v>
      </c>
      <c r="Q163" s="190">
        <v>0</v>
      </c>
      <c r="R163" s="190">
        <f t="shared" si="32"/>
        <v>0</v>
      </c>
      <c r="S163" s="190">
        <v>0</v>
      </c>
      <c r="T163" s="191">
        <f t="shared" si="33"/>
        <v>0</v>
      </c>
      <c r="AR163" s="140" t="s">
        <v>317</v>
      </c>
      <c r="AT163" s="140" t="s">
        <v>218</v>
      </c>
      <c r="AU163" s="140" t="s">
        <v>79</v>
      </c>
      <c r="AY163" s="18" t="s">
        <v>216</v>
      </c>
      <c r="BE163" s="141">
        <f t="shared" si="34"/>
        <v>0</v>
      </c>
      <c r="BF163" s="141">
        <f t="shared" si="35"/>
        <v>0</v>
      </c>
      <c r="BG163" s="141">
        <f t="shared" si="36"/>
        <v>0</v>
      </c>
      <c r="BH163" s="141">
        <f t="shared" si="37"/>
        <v>0</v>
      </c>
      <c r="BI163" s="141">
        <f t="shared" si="38"/>
        <v>0</v>
      </c>
      <c r="BJ163" s="18" t="s">
        <v>79</v>
      </c>
      <c r="BK163" s="141">
        <f t="shared" si="39"/>
        <v>0</v>
      </c>
      <c r="BL163" s="18" t="s">
        <v>317</v>
      </c>
      <c r="BM163" s="140" t="s">
        <v>1064</v>
      </c>
    </row>
    <row r="164" spans="2:65" s="1" customFormat="1" ht="6.95" customHeight="1">
      <c r="B164" s="42"/>
      <c r="C164" s="43"/>
      <c r="D164" s="43"/>
      <c r="E164" s="43"/>
      <c r="F164" s="43"/>
      <c r="G164" s="43"/>
      <c r="H164" s="43"/>
      <c r="I164" s="43"/>
      <c r="J164" s="43"/>
      <c r="K164" s="43"/>
      <c r="L164" s="33"/>
    </row>
  </sheetData>
  <sheetProtection algorithmName="SHA-512" hashValue="6KqwJ7E3f0U2BOl19Y20gs2/dAgsFbLYLLZS1qsNFjes1qzeS7aM8gMBb8md7YFIWPT9kufzWnxYKl0qmUHHZg==" saltValue="KkORpNnyoeywPfiVHAsomiJyo3j+cthknmuJ6riSYGxSnxt64ZARoy3+No94Q6Z/KMfNvlaCncG9uIlpH+xEzQ==" spinCount="100000" sheet="1" objects="1" scenarios="1" formatColumns="0" formatRows="0" autoFilter="0"/>
  <autoFilter ref="C84:K163" xr:uid="{00000000-0009-0000-0000-00000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2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99</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3186</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tr">
        <f>IF('Rekapitulace stavby'!AN16="","",'Rekapitulace stavby'!AN16)</f>
        <v/>
      </c>
      <c r="L20" s="33"/>
    </row>
    <row r="21" spans="2:12" s="1" customFormat="1" ht="18" customHeight="1">
      <c r="B21" s="33"/>
      <c r="E21" s="26" t="str">
        <f>IF('Rekapitulace stavby'!E17="","",'Rekapitulace stavby'!E17)</f>
        <v>Energy Benefit Centre a.s.</v>
      </c>
      <c r="I21" s="28" t="s">
        <v>27</v>
      </c>
      <c r="J21" s="26" t="str">
        <f>IF('Rekapitulace stavby'!AN17="","",'Rekapitulace stavby'!AN17)</f>
        <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35</v>
      </c>
      <c r="L26" s="33"/>
    </row>
    <row r="27" spans="2:12" s="7" customFormat="1" ht="23.25" customHeight="1">
      <c r="B27" s="88"/>
      <c r="E27" s="313" t="s">
        <v>2858</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ROUND((SUM(BE85:BE125)),  2)</f>
        <v>0</v>
      </c>
      <c r="I33" s="91">
        <v>0.21</v>
      </c>
      <c r="J33" s="90">
        <f>ROUND(((SUM(BE85:BE125))*I33),  2)</f>
        <v>0</v>
      </c>
      <c r="L33" s="33"/>
    </row>
    <row r="34" spans="2:12" s="1" customFormat="1" ht="14.45" customHeight="1">
      <c r="B34" s="33"/>
      <c r="E34" s="28" t="s">
        <v>43</v>
      </c>
      <c r="F34" s="90">
        <f>ROUND((SUM(BF85:BF125)),  2)</f>
        <v>0</v>
      </c>
      <c r="I34" s="91">
        <v>0.15</v>
      </c>
      <c r="J34" s="90">
        <f>ROUND(((SUM(BF85:BF125))*I34),  2)</f>
        <v>0</v>
      </c>
      <c r="L34" s="33"/>
    </row>
    <row r="35" spans="2:12" s="1" customFormat="1" ht="14.45" hidden="1" customHeight="1">
      <c r="B35" s="33"/>
      <c r="E35" s="28" t="s">
        <v>44</v>
      </c>
      <c r="F35" s="90">
        <f>ROUND((SUM(BG85:BG125)),  2)</f>
        <v>0</v>
      </c>
      <c r="I35" s="91">
        <v>0.21</v>
      </c>
      <c r="J35" s="90">
        <f>0</f>
        <v>0</v>
      </c>
      <c r="L35" s="33"/>
    </row>
    <row r="36" spans="2:12" s="1" customFormat="1" ht="14.45" hidden="1" customHeight="1">
      <c r="B36" s="33"/>
      <c r="E36" s="28" t="s">
        <v>45</v>
      </c>
      <c r="F36" s="90">
        <f>ROUND((SUM(BH85:BH125)),  2)</f>
        <v>0</v>
      </c>
      <c r="I36" s="91">
        <v>0.15</v>
      </c>
      <c r="J36" s="90">
        <f>0</f>
        <v>0</v>
      </c>
      <c r="L36" s="33"/>
    </row>
    <row r="37" spans="2:12" s="1" customFormat="1" ht="14.45" hidden="1" customHeight="1">
      <c r="B37" s="33"/>
      <c r="E37" s="28" t="s">
        <v>46</v>
      </c>
      <c r="F37" s="90">
        <f>ROUND((SUM(BI85:BI125)),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VK - Vnější rozvody vody a kanalizace</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J85</f>
        <v>0</v>
      </c>
      <c r="L59" s="33"/>
      <c r="AU59" s="18" t="s">
        <v>169</v>
      </c>
    </row>
    <row r="60" spans="2:47" s="8" customFormat="1" ht="24.95" customHeight="1">
      <c r="B60" s="101"/>
      <c r="D60" s="102" t="s">
        <v>3187</v>
      </c>
      <c r="E60" s="103"/>
      <c r="F60" s="103"/>
      <c r="G60" s="103"/>
      <c r="H60" s="103"/>
      <c r="I60" s="103"/>
      <c r="J60" s="104">
        <f>J86</f>
        <v>0</v>
      </c>
      <c r="L60" s="101"/>
    </row>
    <row r="61" spans="2:47" s="8" customFormat="1" ht="24.95" customHeight="1">
      <c r="B61" s="101"/>
      <c r="D61" s="102" t="s">
        <v>3188</v>
      </c>
      <c r="E61" s="103"/>
      <c r="F61" s="103"/>
      <c r="G61" s="103"/>
      <c r="H61" s="103"/>
      <c r="I61" s="103"/>
      <c r="J61" s="104">
        <f>J101</f>
        <v>0</v>
      </c>
      <c r="L61" s="101"/>
    </row>
    <row r="62" spans="2:47" s="8" customFormat="1" ht="24.95" customHeight="1">
      <c r="B62" s="101"/>
      <c r="D62" s="102" t="s">
        <v>3189</v>
      </c>
      <c r="E62" s="103"/>
      <c r="F62" s="103"/>
      <c r="G62" s="103"/>
      <c r="H62" s="103"/>
      <c r="I62" s="103"/>
      <c r="J62" s="104">
        <f>J112</f>
        <v>0</v>
      </c>
      <c r="L62" s="101"/>
    </row>
    <row r="63" spans="2:47" s="8" customFormat="1" ht="24.95" customHeight="1">
      <c r="B63" s="101"/>
      <c r="D63" s="102" t="s">
        <v>3190</v>
      </c>
      <c r="E63" s="103"/>
      <c r="F63" s="103"/>
      <c r="G63" s="103"/>
      <c r="H63" s="103"/>
      <c r="I63" s="103"/>
      <c r="J63" s="104">
        <f>J120</f>
        <v>0</v>
      </c>
      <c r="L63" s="101"/>
    </row>
    <row r="64" spans="2:47" s="8" customFormat="1" ht="24.95" customHeight="1">
      <c r="B64" s="101"/>
      <c r="D64" s="102" t="s">
        <v>2896</v>
      </c>
      <c r="E64" s="103"/>
      <c r="F64" s="103"/>
      <c r="G64" s="103"/>
      <c r="H64" s="103"/>
      <c r="I64" s="103"/>
      <c r="J64" s="104">
        <f>J122</f>
        <v>0</v>
      </c>
      <c r="L64" s="101"/>
    </row>
    <row r="65" spans="2:12" s="8" customFormat="1" ht="24.95" customHeight="1">
      <c r="B65" s="101"/>
      <c r="D65" s="102" t="s">
        <v>3191</v>
      </c>
      <c r="E65" s="103"/>
      <c r="F65" s="103"/>
      <c r="G65" s="103"/>
      <c r="H65" s="103"/>
      <c r="I65" s="103"/>
      <c r="J65" s="104">
        <f>J124</f>
        <v>0</v>
      </c>
      <c r="L65" s="101"/>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201</v>
      </c>
      <c r="L72" s="33"/>
    </row>
    <row r="73" spans="2:12" s="1" customFormat="1" ht="6.95" customHeight="1">
      <c r="B73" s="33"/>
      <c r="L73" s="33"/>
    </row>
    <row r="74" spans="2:12" s="1" customFormat="1" ht="12" customHeight="1">
      <c r="B74" s="33"/>
      <c r="C74" s="28" t="s">
        <v>16</v>
      </c>
      <c r="L74" s="33"/>
    </row>
    <row r="75" spans="2:12" s="1" customFormat="1" ht="26.25" customHeight="1">
      <c r="B75" s="33"/>
      <c r="E75" s="324" t="str">
        <f>E7</f>
        <v>Odstranění havarijního stavu, rekonstrukce a zajištění energ. úspor objektu Tylův dům</v>
      </c>
      <c r="F75" s="325"/>
      <c r="G75" s="325"/>
      <c r="H75" s="325"/>
      <c r="L75" s="33"/>
    </row>
    <row r="76" spans="2:12" s="1" customFormat="1" ht="12" customHeight="1">
      <c r="B76" s="33"/>
      <c r="C76" s="28" t="s">
        <v>122</v>
      </c>
      <c r="L76" s="33"/>
    </row>
    <row r="77" spans="2:12" s="1" customFormat="1" ht="16.5" customHeight="1">
      <c r="B77" s="33"/>
      <c r="E77" s="287" t="str">
        <f>E9</f>
        <v>VK - Vnější rozvody vody a kanalizace</v>
      </c>
      <c r="F77" s="326"/>
      <c r="G77" s="326"/>
      <c r="H77" s="326"/>
      <c r="L77" s="33"/>
    </row>
    <row r="78" spans="2:12" s="1" customFormat="1" ht="6.95" customHeight="1">
      <c r="B78" s="33"/>
      <c r="L78" s="33"/>
    </row>
    <row r="79" spans="2:12" s="1" customFormat="1" ht="12" customHeight="1">
      <c r="B79" s="33"/>
      <c r="C79" s="28" t="s">
        <v>21</v>
      </c>
      <c r="F79" s="26" t="str">
        <f>F12</f>
        <v>Tylova 507, Kutná Hora</v>
      </c>
      <c r="I79" s="28" t="s">
        <v>23</v>
      </c>
      <c r="J79" s="50" t="str">
        <f>IF(J12="","",J12)</f>
        <v>Vyplň údaj</v>
      </c>
      <c r="L79" s="33"/>
    </row>
    <row r="80" spans="2:12" s="1" customFormat="1" ht="6.95" customHeight="1">
      <c r="B80" s="33"/>
      <c r="L80" s="33"/>
    </row>
    <row r="81" spans="2:65" s="1" customFormat="1" ht="25.7" customHeight="1">
      <c r="B81" s="33"/>
      <c r="C81" s="28" t="s">
        <v>24</v>
      </c>
      <c r="F81" s="26" t="str">
        <f>E15</f>
        <v>České muzeum stříbra p.o.</v>
      </c>
      <c r="I81" s="28" t="s">
        <v>30</v>
      </c>
      <c r="J81" s="31" t="str">
        <f>E21</f>
        <v>Energy Benefit Centre a.s.</v>
      </c>
      <c r="L81" s="33"/>
    </row>
    <row r="82" spans="2:65" s="1" customFormat="1" ht="15.2" customHeight="1">
      <c r="B82" s="33"/>
      <c r="C82" s="28" t="s">
        <v>28</v>
      </c>
      <c r="F82" s="26" t="str">
        <f>IF(E18="","",E18)</f>
        <v>Vyplň údaj</v>
      </c>
      <c r="I82" s="28" t="s">
        <v>33</v>
      </c>
      <c r="J82" s="31" t="str">
        <f>E24</f>
        <v xml:space="preserve">  </v>
      </c>
      <c r="L82" s="33"/>
    </row>
    <row r="83" spans="2:65" s="1" customFormat="1" ht="10.35" customHeight="1">
      <c r="B83" s="33"/>
      <c r="L83" s="33"/>
    </row>
    <row r="84" spans="2:65" s="10" customFormat="1" ht="29.25" customHeight="1">
      <c r="B84" s="109"/>
      <c r="C84" s="110" t="s">
        <v>202</v>
      </c>
      <c r="D84" s="111" t="s">
        <v>56</v>
      </c>
      <c r="E84" s="111" t="s">
        <v>52</v>
      </c>
      <c r="F84" s="111" t="s">
        <v>53</v>
      </c>
      <c r="G84" s="111" t="s">
        <v>203</v>
      </c>
      <c r="H84" s="111" t="s">
        <v>204</v>
      </c>
      <c r="I84" s="111" t="s">
        <v>205</v>
      </c>
      <c r="J84" s="111" t="s">
        <v>168</v>
      </c>
      <c r="K84" s="112" t="s">
        <v>206</v>
      </c>
      <c r="L84" s="109"/>
      <c r="M84" s="57" t="s">
        <v>19</v>
      </c>
      <c r="N84" s="58" t="s">
        <v>41</v>
      </c>
      <c r="O84" s="58" t="s">
        <v>207</v>
      </c>
      <c r="P84" s="58" t="s">
        <v>208</v>
      </c>
      <c r="Q84" s="58" t="s">
        <v>209</v>
      </c>
      <c r="R84" s="58" t="s">
        <v>210</v>
      </c>
      <c r="S84" s="58" t="s">
        <v>211</v>
      </c>
      <c r="T84" s="59" t="s">
        <v>212</v>
      </c>
    </row>
    <row r="85" spans="2:65" s="1" customFormat="1" ht="22.9" customHeight="1">
      <c r="B85" s="33"/>
      <c r="C85" s="62" t="s">
        <v>213</v>
      </c>
      <c r="J85" s="113">
        <f>BK85</f>
        <v>0</v>
      </c>
      <c r="L85" s="33"/>
      <c r="M85" s="60"/>
      <c r="N85" s="51"/>
      <c r="O85" s="51"/>
      <c r="P85" s="114">
        <f>P86+P101+P112+P120+P122+P124</f>
        <v>0</v>
      </c>
      <c r="Q85" s="51"/>
      <c r="R85" s="114">
        <f>R86+R101+R112+R120+R122+R124</f>
        <v>0</v>
      </c>
      <c r="S85" s="51"/>
      <c r="T85" s="115">
        <f>T86+T101+T112+T120+T122+T124</f>
        <v>0</v>
      </c>
      <c r="AT85" s="18" t="s">
        <v>70</v>
      </c>
      <c r="AU85" s="18" t="s">
        <v>169</v>
      </c>
      <c r="BK85" s="116">
        <f>BK86+BK101+BK112+BK120+BK122+BK124</f>
        <v>0</v>
      </c>
    </row>
    <row r="86" spans="2:65" s="11" customFormat="1" ht="25.9" customHeight="1">
      <c r="B86" s="117"/>
      <c r="D86" s="118" t="s">
        <v>70</v>
      </c>
      <c r="E86" s="119" t="s">
        <v>79</v>
      </c>
      <c r="F86" s="119" t="s">
        <v>217</v>
      </c>
      <c r="I86" s="120"/>
      <c r="J86" s="121">
        <f>BK86</f>
        <v>0</v>
      </c>
      <c r="L86" s="117"/>
      <c r="M86" s="122"/>
      <c r="P86" s="123">
        <f>SUM(P87:P100)</f>
        <v>0</v>
      </c>
      <c r="R86" s="123">
        <f>SUM(R87:R100)</f>
        <v>0</v>
      </c>
      <c r="T86" s="124">
        <f>SUM(T87:T100)</f>
        <v>0</v>
      </c>
      <c r="AR86" s="118" t="s">
        <v>79</v>
      </c>
      <c r="AT86" s="125" t="s">
        <v>70</v>
      </c>
      <c r="AU86" s="125" t="s">
        <v>71</v>
      </c>
      <c r="AY86" s="118" t="s">
        <v>216</v>
      </c>
      <c r="BK86" s="126">
        <f>SUM(BK87:BK100)</f>
        <v>0</v>
      </c>
    </row>
    <row r="87" spans="2:65" s="1" customFormat="1" ht="16.5" customHeight="1">
      <c r="B87" s="33"/>
      <c r="C87" s="129" t="s">
        <v>79</v>
      </c>
      <c r="D87" s="129" t="s">
        <v>218</v>
      </c>
      <c r="E87" s="130" t="s">
        <v>3192</v>
      </c>
      <c r="F87" s="131" t="s">
        <v>3193</v>
      </c>
      <c r="G87" s="132" t="s">
        <v>236</v>
      </c>
      <c r="H87" s="133">
        <v>10</v>
      </c>
      <c r="I87" s="134"/>
      <c r="J87" s="135">
        <f t="shared" ref="J87:J100" si="0">ROUND(I87*H87,2)</f>
        <v>0</v>
      </c>
      <c r="K87" s="131" t="s">
        <v>19</v>
      </c>
      <c r="L87" s="33"/>
      <c r="M87" s="136" t="s">
        <v>19</v>
      </c>
      <c r="N87" s="137" t="s">
        <v>42</v>
      </c>
      <c r="P87" s="138">
        <f t="shared" ref="P87:P100" si="1">O87*H87</f>
        <v>0</v>
      </c>
      <c r="Q87" s="138">
        <v>0</v>
      </c>
      <c r="R87" s="138">
        <f t="shared" ref="R87:R100" si="2">Q87*H87</f>
        <v>0</v>
      </c>
      <c r="S87" s="138">
        <v>0</v>
      </c>
      <c r="T87" s="139">
        <f t="shared" ref="T87:T100" si="3">S87*H87</f>
        <v>0</v>
      </c>
      <c r="AR87" s="140" t="s">
        <v>223</v>
      </c>
      <c r="AT87" s="140" t="s">
        <v>218</v>
      </c>
      <c r="AU87" s="140" t="s">
        <v>79</v>
      </c>
      <c r="AY87" s="18" t="s">
        <v>216</v>
      </c>
      <c r="BE87" s="141">
        <f t="shared" ref="BE87:BE100" si="4">IF(N87="základní",J87,0)</f>
        <v>0</v>
      </c>
      <c r="BF87" s="141">
        <f t="shared" ref="BF87:BF100" si="5">IF(N87="snížená",J87,0)</f>
        <v>0</v>
      </c>
      <c r="BG87" s="141">
        <f t="shared" ref="BG87:BG100" si="6">IF(N87="zákl. přenesená",J87,0)</f>
        <v>0</v>
      </c>
      <c r="BH87" s="141">
        <f t="shared" ref="BH87:BH100" si="7">IF(N87="sníž. přenesená",J87,0)</f>
        <v>0</v>
      </c>
      <c r="BI87" s="141">
        <f t="shared" ref="BI87:BI100" si="8">IF(N87="nulová",J87,0)</f>
        <v>0</v>
      </c>
      <c r="BJ87" s="18" t="s">
        <v>79</v>
      </c>
      <c r="BK87" s="141">
        <f t="shared" ref="BK87:BK100" si="9">ROUND(I87*H87,2)</f>
        <v>0</v>
      </c>
      <c r="BL87" s="18" t="s">
        <v>223</v>
      </c>
      <c r="BM87" s="140" t="s">
        <v>81</v>
      </c>
    </row>
    <row r="88" spans="2:65" s="1" customFormat="1" ht="21.75" customHeight="1">
      <c r="B88" s="33"/>
      <c r="C88" s="129" t="s">
        <v>81</v>
      </c>
      <c r="D88" s="129" t="s">
        <v>218</v>
      </c>
      <c r="E88" s="130" t="s">
        <v>3194</v>
      </c>
      <c r="F88" s="131" t="s">
        <v>3195</v>
      </c>
      <c r="G88" s="132" t="s">
        <v>221</v>
      </c>
      <c r="H88" s="133">
        <v>210</v>
      </c>
      <c r="I88" s="134"/>
      <c r="J88" s="135">
        <f t="shared" si="0"/>
        <v>0</v>
      </c>
      <c r="K88" s="131" t="s">
        <v>19</v>
      </c>
      <c r="L88" s="33"/>
      <c r="M88" s="136" t="s">
        <v>19</v>
      </c>
      <c r="N88" s="137" t="s">
        <v>42</v>
      </c>
      <c r="P88" s="138">
        <f t="shared" si="1"/>
        <v>0</v>
      </c>
      <c r="Q88" s="138">
        <v>0</v>
      </c>
      <c r="R88" s="138">
        <f t="shared" si="2"/>
        <v>0</v>
      </c>
      <c r="S88" s="138">
        <v>0</v>
      </c>
      <c r="T88" s="139">
        <f t="shared" si="3"/>
        <v>0</v>
      </c>
      <c r="AR88" s="140" t="s">
        <v>223</v>
      </c>
      <c r="AT88" s="140" t="s">
        <v>218</v>
      </c>
      <c r="AU88" s="140" t="s">
        <v>79</v>
      </c>
      <c r="AY88" s="18" t="s">
        <v>216</v>
      </c>
      <c r="BE88" s="141">
        <f t="shared" si="4"/>
        <v>0</v>
      </c>
      <c r="BF88" s="141">
        <f t="shared" si="5"/>
        <v>0</v>
      </c>
      <c r="BG88" s="141">
        <f t="shared" si="6"/>
        <v>0</v>
      </c>
      <c r="BH88" s="141">
        <f t="shared" si="7"/>
        <v>0</v>
      </c>
      <c r="BI88" s="141">
        <f t="shared" si="8"/>
        <v>0</v>
      </c>
      <c r="BJ88" s="18" t="s">
        <v>79</v>
      </c>
      <c r="BK88" s="141">
        <f t="shared" si="9"/>
        <v>0</v>
      </c>
      <c r="BL88" s="18" t="s">
        <v>223</v>
      </c>
      <c r="BM88" s="140" t="s">
        <v>223</v>
      </c>
    </row>
    <row r="89" spans="2:65" s="1" customFormat="1" ht="16.5" customHeight="1">
      <c r="B89" s="33"/>
      <c r="C89" s="129" t="s">
        <v>233</v>
      </c>
      <c r="D89" s="129" t="s">
        <v>218</v>
      </c>
      <c r="E89" s="130" t="s">
        <v>3196</v>
      </c>
      <c r="F89" s="131" t="s">
        <v>3197</v>
      </c>
      <c r="G89" s="132" t="s">
        <v>221</v>
      </c>
      <c r="H89" s="133">
        <v>210</v>
      </c>
      <c r="I89" s="134"/>
      <c r="J89" s="135">
        <f t="shared" si="0"/>
        <v>0</v>
      </c>
      <c r="K89" s="131" t="s">
        <v>19</v>
      </c>
      <c r="L89" s="33"/>
      <c r="M89" s="136" t="s">
        <v>19</v>
      </c>
      <c r="N89" s="137" t="s">
        <v>42</v>
      </c>
      <c r="P89" s="138">
        <f t="shared" si="1"/>
        <v>0</v>
      </c>
      <c r="Q89" s="138">
        <v>0</v>
      </c>
      <c r="R89" s="138">
        <f t="shared" si="2"/>
        <v>0</v>
      </c>
      <c r="S89" s="138">
        <v>0</v>
      </c>
      <c r="T89" s="139">
        <f t="shared" si="3"/>
        <v>0</v>
      </c>
      <c r="AR89" s="140" t="s">
        <v>223</v>
      </c>
      <c r="AT89" s="140" t="s">
        <v>218</v>
      </c>
      <c r="AU89" s="140" t="s">
        <v>79</v>
      </c>
      <c r="AY89" s="18" t="s">
        <v>216</v>
      </c>
      <c r="BE89" s="141">
        <f t="shared" si="4"/>
        <v>0</v>
      </c>
      <c r="BF89" s="141">
        <f t="shared" si="5"/>
        <v>0</v>
      </c>
      <c r="BG89" s="141">
        <f t="shared" si="6"/>
        <v>0</v>
      </c>
      <c r="BH89" s="141">
        <f t="shared" si="7"/>
        <v>0</v>
      </c>
      <c r="BI89" s="141">
        <f t="shared" si="8"/>
        <v>0</v>
      </c>
      <c r="BJ89" s="18" t="s">
        <v>79</v>
      </c>
      <c r="BK89" s="141">
        <f t="shared" si="9"/>
        <v>0</v>
      </c>
      <c r="BL89" s="18" t="s">
        <v>223</v>
      </c>
      <c r="BM89" s="140" t="s">
        <v>257</v>
      </c>
    </row>
    <row r="90" spans="2:65" s="1" customFormat="1" ht="24.2" customHeight="1">
      <c r="B90" s="33"/>
      <c r="C90" s="129" t="s">
        <v>223</v>
      </c>
      <c r="D90" s="129" t="s">
        <v>218</v>
      </c>
      <c r="E90" s="130" t="s">
        <v>3198</v>
      </c>
      <c r="F90" s="131" t="s">
        <v>3199</v>
      </c>
      <c r="G90" s="132" t="s">
        <v>236</v>
      </c>
      <c r="H90" s="133">
        <v>95</v>
      </c>
      <c r="I90" s="134"/>
      <c r="J90" s="135">
        <f t="shared" si="0"/>
        <v>0</v>
      </c>
      <c r="K90" s="131" t="s">
        <v>19</v>
      </c>
      <c r="L90" s="33"/>
      <c r="M90" s="136" t="s">
        <v>19</v>
      </c>
      <c r="N90" s="137" t="s">
        <v>42</v>
      </c>
      <c r="P90" s="138">
        <f t="shared" si="1"/>
        <v>0</v>
      </c>
      <c r="Q90" s="138">
        <v>0</v>
      </c>
      <c r="R90" s="138">
        <f t="shared" si="2"/>
        <v>0</v>
      </c>
      <c r="S90" s="138">
        <v>0</v>
      </c>
      <c r="T90" s="139">
        <f t="shared" si="3"/>
        <v>0</v>
      </c>
      <c r="AR90" s="140" t="s">
        <v>223</v>
      </c>
      <c r="AT90" s="140" t="s">
        <v>218</v>
      </c>
      <c r="AU90" s="140" t="s">
        <v>79</v>
      </c>
      <c r="AY90" s="18" t="s">
        <v>216</v>
      </c>
      <c r="BE90" s="141">
        <f t="shared" si="4"/>
        <v>0</v>
      </c>
      <c r="BF90" s="141">
        <f t="shared" si="5"/>
        <v>0</v>
      </c>
      <c r="BG90" s="141">
        <f t="shared" si="6"/>
        <v>0</v>
      </c>
      <c r="BH90" s="141">
        <f t="shared" si="7"/>
        <v>0</v>
      </c>
      <c r="BI90" s="141">
        <f t="shared" si="8"/>
        <v>0</v>
      </c>
      <c r="BJ90" s="18" t="s">
        <v>79</v>
      </c>
      <c r="BK90" s="141">
        <f t="shared" si="9"/>
        <v>0</v>
      </c>
      <c r="BL90" s="18" t="s">
        <v>223</v>
      </c>
      <c r="BM90" s="140" t="s">
        <v>268</v>
      </c>
    </row>
    <row r="91" spans="2:65" s="1" customFormat="1" ht="24.2" customHeight="1">
      <c r="B91" s="33"/>
      <c r="C91" s="129" t="s">
        <v>251</v>
      </c>
      <c r="D91" s="129" t="s">
        <v>218</v>
      </c>
      <c r="E91" s="130" t="s">
        <v>3200</v>
      </c>
      <c r="F91" s="131" t="s">
        <v>3201</v>
      </c>
      <c r="G91" s="132" t="s">
        <v>236</v>
      </c>
      <c r="H91" s="133">
        <v>95</v>
      </c>
      <c r="I91" s="134"/>
      <c r="J91" s="135">
        <f t="shared" si="0"/>
        <v>0</v>
      </c>
      <c r="K91" s="131" t="s">
        <v>19</v>
      </c>
      <c r="L91" s="33"/>
      <c r="M91" s="136" t="s">
        <v>19</v>
      </c>
      <c r="N91" s="137" t="s">
        <v>42</v>
      </c>
      <c r="P91" s="138">
        <f t="shared" si="1"/>
        <v>0</v>
      </c>
      <c r="Q91" s="138">
        <v>0</v>
      </c>
      <c r="R91" s="138">
        <f t="shared" si="2"/>
        <v>0</v>
      </c>
      <c r="S91" s="138">
        <v>0</v>
      </c>
      <c r="T91" s="139">
        <f t="shared" si="3"/>
        <v>0</v>
      </c>
      <c r="AR91" s="140" t="s">
        <v>223</v>
      </c>
      <c r="AT91" s="140" t="s">
        <v>218</v>
      </c>
      <c r="AU91" s="140" t="s">
        <v>79</v>
      </c>
      <c r="AY91" s="18" t="s">
        <v>216</v>
      </c>
      <c r="BE91" s="141">
        <f t="shared" si="4"/>
        <v>0</v>
      </c>
      <c r="BF91" s="141">
        <f t="shared" si="5"/>
        <v>0</v>
      </c>
      <c r="BG91" s="141">
        <f t="shared" si="6"/>
        <v>0</v>
      </c>
      <c r="BH91" s="141">
        <f t="shared" si="7"/>
        <v>0</v>
      </c>
      <c r="BI91" s="141">
        <f t="shared" si="8"/>
        <v>0</v>
      </c>
      <c r="BJ91" s="18" t="s">
        <v>79</v>
      </c>
      <c r="BK91" s="141">
        <f t="shared" si="9"/>
        <v>0</v>
      </c>
      <c r="BL91" s="18" t="s">
        <v>223</v>
      </c>
      <c r="BM91" s="140" t="s">
        <v>278</v>
      </c>
    </row>
    <row r="92" spans="2:65" s="1" customFormat="1" ht="24.2" customHeight="1">
      <c r="B92" s="33"/>
      <c r="C92" s="129" t="s">
        <v>257</v>
      </c>
      <c r="D92" s="129" t="s">
        <v>218</v>
      </c>
      <c r="E92" s="130" t="s">
        <v>3202</v>
      </c>
      <c r="F92" s="131" t="s">
        <v>3203</v>
      </c>
      <c r="G92" s="132" t="s">
        <v>236</v>
      </c>
      <c r="H92" s="133">
        <v>95</v>
      </c>
      <c r="I92" s="134"/>
      <c r="J92" s="135">
        <f t="shared" si="0"/>
        <v>0</v>
      </c>
      <c r="K92" s="131" t="s">
        <v>19</v>
      </c>
      <c r="L92" s="33"/>
      <c r="M92" s="136" t="s">
        <v>19</v>
      </c>
      <c r="N92" s="137" t="s">
        <v>42</v>
      </c>
      <c r="P92" s="138">
        <f t="shared" si="1"/>
        <v>0</v>
      </c>
      <c r="Q92" s="138">
        <v>0</v>
      </c>
      <c r="R92" s="138">
        <f t="shared" si="2"/>
        <v>0</v>
      </c>
      <c r="S92" s="138">
        <v>0</v>
      </c>
      <c r="T92" s="139">
        <f t="shared" si="3"/>
        <v>0</v>
      </c>
      <c r="AR92" s="140" t="s">
        <v>223</v>
      </c>
      <c r="AT92" s="140" t="s">
        <v>218</v>
      </c>
      <c r="AU92" s="140" t="s">
        <v>79</v>
      </c>
      <c r="AY92" s="18" t="s">
        <v>216</v>
      </c>
      <c r="BE92" s="141">
        <f t="shared" si="4"/>
        <v>0</v>
      </c>
      <c r="BF92" s="141">
        <f t="shared" si="5"/>
        <v>0</v>
      </c>
      <c r="BG92" s="141">
        <f t="shared" si="6"/>
        <v>0</v>
      </c>
      <c r="BH92" s="141">
        <f t="shared" si="7"/>
        <v>0</v>
      </c>
      <c r="BI92" s="141">
        <f t="shared" si="8"/>
        <v>0</v>
      </c>
      <c r="BJ92" s="18" t="s">
        <v>79</v>
      </c>
      <c r="BK92" s="141">
        <f t="shared" si="9"/>
        <v>0</v>
      </c>
      <c r="BL92" s="18" t="s">
        <v>223</v>
      </c>
      <c r="BM92" s="140" t="s">
        <v>290</v>
      </c>
    </row>
    <row r="93" spans="2:65" s="1" customFormat="1" ht="16.5" customHeight="1">
      <c r="B93" s="33"/>
      <c r="C93" s="129" t="s">
        <v>262</v>
      </c>
      <c r="D93" s="129" t="s">
        <v>218</v>
      </c>
      <c r="E93" s="130" t="s">
        <v>3204</v>
      </c>
      <c r="F93" s="131" t="s">
        <v>3205</v>
      </c>
      <c r="G93" s="132" t="s">
        <v>236</v>
      </c>
      <c r="H93" s="133">
        <v>23</v>
      </c>
      <c r="I93" s="134"/>
      <c r="J93" s="135">
        <f t="shared" si="0"/>
        <v>0</v>
      </c>
      <c r="K93" s="131" t="s">
        <v>19</v>
      </c>
      <c r="L93" s="33"/>
      <c r="M93" s="136" t="s">
        <v>19</v>
      </c>
      <c r="N93" s="137" t="s">
        <v>42</v>
      </c>
      <c r="P93" s="138">
        <f t="shared" si="1"/>
        <v>0</v>
      </c>
      <c r="Q93" s="138">
        <v>0</v>
      </c>
      <c r="R93" s="138">
        <f t="shared" si="2"/>
        <v>0</v>
      </c>
      <c r="S93" s="138">
        <v>0</v>
      </c>
      <c r="T93" s="139">
        <f t="shared" si="3"/>
        <v>0</v>
      </c>
      <c r="AR93" s="140" t="s">
        <v>223</v>
      </c>
      <c r="AT93" s="140" t="s">
        <v>218</v>
      </c>
      <c r="AU93" s="140" t="s">
        <v>79</v>
      </c>
      <c r="AY93" s="18" t="s">
        <v>216</v>
      </c>
      <c r="BE93" s="141">
        <f t="shared" si="4"/>
        <v>0</v>
      </c>
      <c r="BF93" s="141">
        <f t="shared" si="5"/>
        <v>0</v>
      </c>
      <c r="BG93" s="141">
        <f t="shared" si="6"/>
        <v>0</v>
      </c>
      <c r="BH93" s="141">
        <f t="shared" si="7"/>
        <v>0</v>
      </c>
      <c r="BI93" s="141">
        <f t="shared" si="8"/>
        <v>0</v>
      </c>
      <c r="BJ93" s="18" t="s">
        <v>79</v>
      </c>
      <c r="BK93" s="141">
        <f t="shared" si="9"/>
        <v>0</v>
      </c>
      <c r="BL93" s="18" t="s">
        <v>223</v>
      </c>
      <c r="BM93" s="140" t="s">
        <v>303</v>
      </c>
    </row>
    <row r="94" spans="2:65" s="1" customFormat="1" ht="24.2" customHeight="1">
      <c r="B94" s="33"/>
      <c r="C94" s="129" t="s">
        <v>268</v>
      </c>
      <c r="D94" s="129" t="s">
        <v>218</v>
      </c>
      <c r="E94" s="130" t="s">
        <v>3206</v>
      </c>
      <c r="F94" s="131" t="s">
        <v>3207</v>
      </c>
      <c r="G94" s="132" t="s">
        <v>236</v>
      </c>
      <c r="H94" s="133">
        <v>75</v>
      </c>
      <c r="I94" s="134"/>
      <c r="J94" s="135">
        <f t="shared" si="0"/>
        <v>0</v>
      </c>
      <c r="K94" s="131" t="s">
        <v>19</v>
      </c>
      <c r="L94" s="33"/>
      <c r="M94" s="136" t="s">
        <v>19</v>
      </c>
      <c r="N94" s="137" t="s">
        <v>42</v>
      </c>
      <c r="P94" s="138">
        <f t="shared" si="1"/>
        <v>0</v>
      </c>
      <c r="Q94" s="138">
        <v>0</v>
      </c>
      <c r="R94" s="138">
        <f t="shared" si="2"/>
        <v>0</v>
      </c>
      <c r="S94" s="138">
        <v>0</v>
      </c>
      <c r="T94" s="139">
        <f t="shared" si="3"/>
        <v>0</v>
      </c>
      <c r="AR94" s="140" t="s">
        <v>223</v>
      </c>
      <c r="AT94" s="140" t="s">
        <v>218</v>
      </c>
      <c r="AU94" s="140" t="s">
        <v>79</v>
      </c>
      <c r="AY94" s="18" t="s">
        <v>216</v>
      </c>
      <c r="BE94" s="141">
        <f t="shared" si="4"/>
        <v>0</v>
      </c>
      <c r="BF94" s="141">
        <f t="shared" si="5"/>
        <v>0</v>
      </c>
      <c r="BG94" s="141">
        <f t="shared" si="6"/>
        <v>0</v>
      </c>
      <c r="BH94" s="141">
        <f t="shared" si="7"/>
        <v>0</v>
      </c>
      <c r="BI94" s="141">
        <f t="shared" si="8"/>
        <v>0</v>
      </c>
      <c r="BJ94" s="18" t="s">
        <v>79</v>
      </c>
      <c r="BK94" s="141">
        <f t="shared" si="9"/>
        <v>0</v>
      </c>
      <c r="BL94" s="18" t="s">
        <v>223</v>
      </c>
      <c r="BM94" s="140" t="s">
        <v>317</v>
      </c>
    </row>
    <row r="95" spans="2:65" s="1" customFormat="1" ht="24.2" customHeight="1">
      <c r="B95" s="33"/>
      <c r="C95" s="129" t="s">
        <v>273</v>
      </c>
      <c r="D95" s="129" t="s">
        <v>218</v>
      </c>
      <c r="E95" s="130" t="s">
        <v>3208</v>
      </c>
      <c r="F95" s="131" t="s">
        <v>3209</v>
      </c>
      <c r="G95" s="132" t="s">
        <v>236</v>
      </c>
      <c r="H95" s="133">
        <v>46</v>
      </c>
      <c r="I95" s="134"/>
      <c r="J95" s="135">
        <f t="shared" si="0"/>
        <v>0</v>
      </c>
      <c r="K95" s="131" t="s">
        <v>19</v>
      </c>
      <c r="L95" s="33"/>
      <c r="M95" s="136" t="s">
        <v>19</v>
      </c>
      <c r="N95" s="137" t="s">
        <v>42</v>
      </c>
      <c r="P95" s="138">
        <f t="shared" si="1"/>
        <v>0</v>
      </c>
      <c r="Q95" s="138">
        <v>0</v>
      </c>
      <c r="R95" s="138">
        <f t="shared" si="2"/>
        <v>0</v>
      </c>
      <c r="S95" s="138">
        <v>0</v>
      </c>
      <c r="T95" s="139">
        <f t="shared" si="3"/>
        <v>0</v>
      </c>
      <c r="AR95" s="140" t="s">
        <v>223</v>
      </c>
      <c r="AT95" s="140" t="s">
        <v>218</v>
      </c>
      <c r="AU95" s="140" t="s">
        <v>79</v>
      </c>
      <c r="AY95" s="18" t="s">
        <v>216</v>
      </c>
      <c r="BE95" s="141">
        <f t="shared" si="4"/>
        <v>0</v>
      </c>
      <c r="BF95" s="141">
        <f t="shared" si="5"/>
        <v>0</v>
      </c>
      <c r="BG95" s="141">
        <f t="shared" si="6"/>
        <v>0</v>
      </c>
      <c r="BH95" s="141">
        <f t="shared" si="7"/>
        <v>0</v>
      </c>
      <c r="BI95" s="141">
        <f t="shared" si="8"/>
        <v>0</v>
      </c>
      <c r="BJ95" s="18" t="s">
        <v>79</v>
      </c>
      <c r="BK95" s="141">
        <f t="shared" si="9"/>
        <v>0</v>
      </c>
      <c r="BL95" s="18" t="s">
        <v>223</v>
      </c>
      <c r="BM95" s="140" t="s">
        <v>330</v>
      </c>
    </row>
    <row r="96" spans="2:65" s="1" customFormat="1" ht="16.5" customHeight="1">
      <c r="B96" s="33"/>
      <c r="C96" s="129" t="s">
        <v>278</v>
      </c>
      <c r="D96" s="129" t="s">
        <v>218</v>
      </c>
      <c r="E96" s="130" t="s">
        <v>3210</v>
      </c>
      <c r="F96" s="131" t="s">
        <v>3211</v>
      </c>
      <c r="G96" s="132" t="s">
        <v>312</v>
      </c>
      <c r="H96" s="133">
        <v>44</v>
      </c>
      <c r="I96" s="134"/>
      <c r="J96" s="135">
        <f t="shared" si="0"/>
        <v>0</v>
      </c>
      <c r="K96" s="131" t="s">
        <v>19</v>
      </c>
      <c r="L96" s="33"/>
      <c r="M96" s="136" t="s">
        <v>19</v>
      </c>
      <c r="N96" s="137" t="s">
        <v>42</v>
      </c>
      <c r="P96" s="138">
        <f t="shared" si="1"/>
        <v>0</v>
      </c>
      <c r="Q96" s="138">
        <v>0</v>
      </c>
      <c r="R96" s="138">
        <f t="shared" si="2"/>
        <v>0</v>
      </c>
      <c r="S96" s="138">
        <v>0</v>
      </c>
      <c r="T96" s="139">
        <f t="shared" si="3"/>
        <v>0</v>
      </c>
      <c r="AR96" s="140" t="s">
        <v>223</v>
      </c>
      <c r="AT96" s="140" t="s">
        <v>218</v>
      </c>
      <c r="AU96" s="140" t="s">
        <v>79</v>
      </c>
      <c r="AY96" s="18" t="s">
        <v>216</v>
      </c>
      <c r="BE96" s="141">
        <f t="shared" si="4"/>
        <v>0</v>
      </c>
      <c r="BF96" s="141">
        <f t="shared" si="5"/>
        <v>0</v>
      </c>
      <c r="BG96" s="141">
        <f t="shared" si="6"/>
        <v>0</v>
      </c>
      <c r="BH96" s="141">
        <f t="shared" si="7"/>
        <v>0</v>
      </c>
      <c r="BI96" s="141">
        <f t="shared" si="8"/>
        <v>0</v>
      </c>
      <c r="BJ96" s="18" t="s">
        <v>79</v>
      </c>
      <c r="BK96" s="141">
        <f t="shared" si="9"/>
        <v>0</v>
      </c>
      <c r="BL96" s="18" t="s">
        <v>223</v>
      </c>
      <c r="BM96" s="140" t="s">
        <v>340</v>
      </c>
    </row>
    <row r="97" spans="2:65" s="1" customFormat="1" ht="16.5" customHeight="1">
      <c r="B97" s="33"/>
      <c r="C97" s="129" t="s">
        <v>283</v>
      </c>
      <c r="D97" s="129" t="s">
        <v>218</v>
      </c>
      <c r="E97" s="130" t="s">
        <v>3212</v>
      </c>
      <c r="F97" s="131" t="s">
        <v>3213</v>
      </c>
      <c r="G97" s="132" t="s">
        <v>236</v>
      </c>
      <c r="H97" s="133">
        <v>23</v>
      </c>
      <c r="I97" s="134"/>
      <c r="J97" s="135">
        <f t="shared" si="0"/>
        <v>0</v>
      </c>
      <c r="K97" s="131" t="s">
        <v>19</v>
      </c>
      <c r="L97" s="33"/>
      <c r="M97" s="136" t="s">
        <v>19</v>
      </c>
      <c r="N97" s="137" t="s">
        <v>42</v>
      </c>
      <c r="P97" s="138">
        <f t="shared" si="1"/>
        <v>0</v>
      </c>
      <c r="Q97" s="138">
        <v>0</v>
      </c>
      <c r="R97" s="138">
        <f t="shared" si="2"/>
        <v>0</v>
      </c>
      <c r="S97" s="138">
        <v>0</v>
      </c>
      <c r="T97" s="139">
        <f t="shared" si="3"/>
        <v>0</v>
      </c>
      <c r="AR97" s="140" t="s">
        <v>223</v>
      </c>
      <c r="AT97" s="140" t="s">
        <v>218</v>
      </c>
      <c r="AU97" s="140" t="s">
        <v>79</v>
      </c>
      <c r="AY97" s="18" t="s">
        <v>216</v>
      </c>
      <c r="BE97" s="141">
        <f t="shared" si="4"/>
        <v>0</v>
      </c>
      <c r="BF97" s="141">
        <f t="shared" si="5"/>
        <v>0</v>
      </c>
      <c r="BG97" s="141">
        <f t="shared" si="6"/>
        <v>0</v>
      </c>
      <c r="BH97" s="141">
        <f t="shared" si="7"/>
        <v>0</v>
      </c>
      <c r="BI97" s="141">
        <f t="shared" si="8"/>
        <v>0</v>
      </c>
      <c r="BJ97" s="18" t="s">
        <v>79</v>
      </c>
      <c r="BK97" s="141">
        <f t="shared" si="9"/>
        <v>0</v>
      </c>
      <c r="BL97" s="18" t="s">
        <v>223</v>
      </c>
      <c r="BM97" s="140" t="s">
        <v>350</v>
      </c>
    </row>
    <row r="98" spans="2:65" s="1" customFormat="1" ht="24.2" customHeight="1">
      <c r="B98" s="33"/>
      <c r="C98" s="129" t="s">
        <v>290</v>
      </c>
      <c r="D98" s="129" t="s">
        <v>218</v>
      </c>
      <c r="E98" s="130" t="s">
        <v>3214</v>
      </c>
      <c r="F98" s="131" t="s">
        <v>3215</v>
      </c>
      <c r="G98" s="132" t="s">
        <v>236</v>
      </c>
      <c r="H98" s="133">
        <v>22.5</v>
      </c>
      <c r="I98" s="134"/>
      <c r="J98" s="135">
        <f t="shared" si="0"/>
        <v>0</v>
      </c>
      <c r="K98" s="131" t="s">
        <v>19</v>
      </c>
      <c r="L98" s="33"/>
      <c r="M98" s="136" t="s">
        <v>19</v>
      </c>
      <c r="N98" s="137" t="s">
        <v>42</v>
      </c>
      <c r="P98" s="138">
        <f t="shared" si="1"/>
        <v>0</v>
      </c>
      <c r="Q98" s="138">
        <v>0</v>
      </c>
      <c r="R98" s="138">
        <f t="shared" si="2"/>
        <v>0</v>
      </c>
      <c r="S98" s="138">
        <v>0</v>
      </c>
      <c r="T98" s="139">
        <f t="shared" si="3"/>
        <v>0</v>
      </c>
      <c r="AR98" s="140" t="s">
        <v>223</v>
      </c>
      <c r="AT98" s="140" t="s">
        <v>218</v>
      </c>
      <c r="AU98" s="140" t="s">
        <v>79</v>
      </c>
      <c r="AY98" s="18" t="s">
        <v>216</v>
      </c>
      <c r="BE98" s="141">
        <f t="shared" si="4"/>
        <v>0</v>
      </c>
      <c r="BF98" s="141">
        <f t="shared" si="5"/>
        <v>0</v>
      </c>
      <c r="BG98" s="141">
        <f t="shared" si="6"/>
        <v>0</v>
      </c>
      <c r="BH98" s="141">
        <f t="shared" si="7"/>
        <v>0</v>
      </c>
      <c r="BI98" s="141">
        <f t="shared" si="8"/>
        <v>0</v>
      </c>
      <c r="BJ98" s="18" t="s">
        <v>79</v>
      </c>
      <c r="BK98" s="141">
        <f t="shared" si="9"/>
        <v>0</v>
      </c>
      <c r="BL98" s="18" t="s">
        <v>223</v>
      </c>
      <c r="BM98" s="140" t="s">
        <v>360</v>
      </c>
    </row>
    <row r="99" spans="2:65" s="1" customFormat="1" ht="16.5" customHeight="1">
      <c r="B99" s="33"/>
      <c r="C99" s="129" t="s">
        <v>297</v>
      </c>
      <c r="D99" s="129" t="s">
        <v>218</v>
      </c>
      <c r="E99" s="130" t="s">
        <v>3216</v>
      </c>
      <c r="F99" s="131" t="s">
        <v>3217</v>
      </c>
      <c r="G99" s="132" t="s">
        <v>221</v>
      </c>
      <c r="H99" s="133">
        <v>45</v>
      </c>
      <c r="I99" s="134"/>
      <c r="J99" s="135">
        <f t="shared" si="0"/>
        <v>0</v>
      </c>
      <c r="K99" s="131" t="s">
        <v>19</v>
      </c>
      <c r="L99" s="33"/>
      <c r="M99" s="136" t="s">
        <v>19</v>
      </c>
      <c r="N99" s="137" t="s">
        <v>42</v>
      </c>
      <c r="P99" s="138">
        <f t="shared" si="1"/>
        <v>0</v>
      </c>
      <c r="Q99" s="138">
        <v>0</v>
      </c>
      <c r="R99" s="138">
        <f t="shared" si="2"/>
        <v>0</v>
      </c>
      <c r="S99" s="138">
        <v>0</v>
      </c>
      <c r="T99" s="139">
        <f t="shared" si="3"/>
        <v>0</v>
      </c>
      <c r="AR99" s="140" t="s">
        <v>223</v>
      </c>
      <c r="AT99" s="140" t="s">
        <v>218</v>
      </c>
      <c r="AU99" s="140" t="s">
        <v>79</v>
      </c>
      <c r="AY99" s="18" t="s">
        <v>216</v>
      </c>
      <c r="BE99" s="141">
        <f t="shared" si="4"/>
        <v>0</v>
      </c>
      <c r="BF99" s="141">
        <f t="shared" si="5"/>
        <v>0</v>
      </c>
      <c r="BG99" s="141">
        <f t="shared" si="6"/>
        <v>0</v>
      </c>
      <c r="BH99" s="141">
        <f t="shared" si="7"/>
        <v>0</v>
      </c>
      <c r="BI99" s="141">
        <f t="shared" si="8"/>
        <v>0</v>
      </c>
      <c r="BJ99" s="18" t="s">
        <v>79</v>
      </c>
      <c r="BK99" s="141">
        <f t="shared" si="9"/>
        <v>0</v>
      </c>
      <c r="BL99" s="18" t="s">
        <v>223</v>
      </c>
      <c r="BM99" s="140" t="s">
        <v>371</v>
      </c>
    </row>
    <row r="100" spans="2:65" s="1" customFormat="1" ht="16.5" customHeight="1">
      <c r="B100" s="33"/>
      <c r="C100" s="129" t="s">
        <v>303</v>
      </c>
      <c r="D100" s="129" t="s">
        <v>218</v>
      </c>
      <c r="E100" s="130" t="s">
        <v>3218</v>
      </c>
      <c r="F100" s="131" t="s">
        <v>3219</v>
      </c>
      <c r="G100" s="132" t="s">
        <v>221</v>
      </c>
      <c r="H100" s="133">
        <v>45</v>
      </c>
      <c r="I100" s="134"/>
      <c r="J100" s="135">
        <f t="shared" si="0"/>
        <v>0</v>
      </c>
      <c r="K100" s="131" t="s">
        <v>19</v>
      </c>
      <c r="L100" s="33"/>
      <c r="M100" s="136" t="s">
        <v>19</v>
      </c>
      <c r="N100" s="137" t="s">
        <v>42</v>
      </c>
      <c r="P100" s="138">
        <f t="shared" si="1"/>
        <v>0</v>
      </c>
      <c r="Q100" s="138">
        <v>0</v>
      </c>
      <c r="R100" s="138">
        <f t="shared" si="2"/>
        <v>0</v>
      </c>
      <c r="S100" s="138">
        <v>0</v>
      </c>
      <c r="T100" s="139">
        <f t="shared" si="3"/>
        <v>0</v>
      </c>
      <c r="AR100" s="140" t="s">
        <v>223</v>
      </c>
      <c r="AT100" s="140" t="s">
        <v>218</v>
      </c>
      <c r="AU100" s="140" t="s">
        <v>79</v>
      </c>
      <c r="AY100" s="18" t="s">
        <v>216</v>
      </c>
      <c r="BE100" s="141">
        <f t="shared" si="4"/>
        <v>0</v>
      </c>
      <c r="BF100" s="141">
        <f t="shared" si="5"/>
        <v>0</v>
      </c>
      <c r="BG100" s="141">
        <f t="shared" si="6"/>
        <v>0</v>
      </c>
      <c r="BH100" s="141">
        <f t="shared" si="7"/>
        <v>0</v>
      </c>
      <c r="BI100" s="141">
        <f t="shared" si="8"/>
        <v>0</v>
      </c>
      <c r="BJ100" s="18" t="s">
        <v>79</v>
      </c>
      <c r="BK100" s="141">
        <f t="shared" si="9"/>
        <v>0</v>
      </c>
      <c r="BL100" s="18" t="s">
        <v>223</v>
      </c>
      <c r="BM100" s="140" t="s">
        <v>384</v>
      </c>
    </row>
    <row r="101" spans="2:65" s="11" customFormat="1" ht="25.9" customHeight="1">
      <c r="B101" s="117"/>
      <c r="D101" s="118" t="s">
        <v>70</v>
      </c>
      <c r="E101" s="119" t="s">
        <v>81</v>
      </c>
      <c r="F101" s="119" t="s">
        <v>3220</v>
      </c>
      <c r="I101" s="120"/>
      <c r="J101" s="121">
        <f>BK101</f>
        <v>0</v>
      </c>
      <c r="L101" s="117"/>
      <c r="M101" s="122"/>
      <c r="P101" s="123">
        <f>SUM(P102:P111)</f>
        <v>0</v>
      </c>
      <c r="R101" s="123">
        <f>SUM(R102:R111)</f>
        <v>0</v>
      </c>
      <c r="T101" s="124">
        <f>SUM(T102:T111)</f>
        <v>0</v>
      </c>
      <c r="AR101" s="118" t="s">
        <v>79</v>
      </c>
      <c r="AT101" s="125" t="s">
        <v>70</v>
      </c>
      <c r="AU101" s="125" t="s">
        <v>71</v>
      </c>
      <c r="AY101" s="118" t="s">
        <v>216</v>
      </c>
      <c r="BK101" s="126">
        <f>SUM(BK102:BK111)</f>
        <v>0</v>
      </c>
    </row>
    <row r="102" spans="2:65" s="1" customFormat="1" ht="16.5" customHeight="1">
      <c r="B102" s="33"/>
      <c r="C102" s="129" t="s">
        <v>8</v>
      </c>
      <c r="D102" s="129" t="s">
        <v>218</v>
      </c>
      <c r="E102" s="130" t="s">
        <v>3221</v>
      </c>
      <c r="F102" s="131" t="s">
        <v>3222</v>
      </c>
      <c r="G102" s="132" t="s">
        <v>368</v>
      </c>
      <c r="H102" s="133">
        <v>30</v>
      </c>
      <c r="I102" s="134"/>
      <c r="J102" s="135">
        <f t="shared" ref="J102:J111" si="10">ROUND(I102*H102,2)</f>
        <v>0</v>
      </c>
      <c r="K102" s="131" t="s">
        <v>19</v>
      </c>
      <c r="L102" s="33"/>
      <c r="M102" s="136" t="s">
        <v>19</v>
      </c>
      <c r="N102" s="137" t="s">
        <v>42</v>
      </c>
      <c r="P102" s="138">
        <f t="shared" ref="P102:P111" si="11">O102*H102</f>
        <v>0</v>
      </c>
      <c r="Q102" s="138">
        <v>0</v>
      </c>
      <c r="R102" s="138">
        <f t="shared" ref="R102:R111" si="12">Q102*H102</f>
        <v>0</v>
      </c>
      <c r="S102" s="138">
        <v>0</v>
      </c>
      <c r="T102" s="139">
        <f t="shared" ref="T102:T111" si="13">S102*H102</f>
        <v>0</v>
      </c>
      <c r="AR102" s="140" t="s">
        <v>223</v>
      </c>
      <c r="AT102" s="140" t="s">
        <v>218</v>
      </c>
      <c r="AU102" s="140" t="s">
        <v>79</v>
      </c>
      <c r="AY102" s="18" t="s">
        <v>216</v>
      </c>
      <c r="BE102" s="141">
        <f t="shared" ref="BE102:BE111" si="14">IF(N102="základní",J102,0)</f>
        <v>0</v>
      </c>
      <c r="BF102" s="141">
        <f t="shared" ref="BF102:BF111" si="15">IF(N102="snížená",J102,0)</f>
        <v>0</v>
      </c>
      <c r="BG102" s="141">
        <f t="shared" ref="BG102:BG111" si="16">IF(N102="zákl. přenesená",J102,0)</f>
        <v>0</v>
      </c>
      <c r="BH102" s="141">
        <f t="shared" ref="BH102:BH111" si="17">IF(N102="sníž. přenesená",J102,0)</f>
        <v>0</v>
      </c>
      <c r="BI102" s="141">
        <f t="shared" ref="BI102:BI111" si="18">IF(N102="nulová",J102,0)</f>
        <v>0</v>
      </c>
      <c r="BJ102" s="18" t="s">
        <v>79</v>
      </c>
      <c r="BK102" s="141">
        <f t="shared" ref="BK102:BK111" si="19">ROUND(I102*H102,2)</f>
        <v>0</v>
      </c>
      <c r="BL102" s="18" t="s">
        <v>223</v>
      </c>
      <c r="BM102" s="140" t="s">
        <v>396</v>
      </c>
    </row>
    <row r="103" spans="2:65" s="1" customFormat="1" ht="16.5" customHeight="1">
      <c r="B103" s="33"/>
      <c r="C103" s="129" t="s">
        <v>317</v>
      </c>
      <c r="D103" s="129" t="s">
        <v>218</v>
      </c>
      <c r="E103" s="130" t="s">
        <v>3223</v>
      </c>
      <c r="F103" s="131" t="s">
        <v>2369</v>
      </c>
      <c r="G103" s="132" t="s">
        <v>368</v>
      </c>
      <c r="H103" s="133">
        <v>10</v>
      </c>
      <c r="I103" s="134"/>
      <c r="J103" s="135">
        <f t="shared" si="10"/>
        <v>0</v>
      </c>
      <c r="K103" s="131" t="s">
        <v>19</v>
      </c>
      <c r="L103" s="33"/>
      <c r="M103" s="136" t="s">
        <v>19</v>
      </c>
      <c r="N103" s="137" t="s">
        <v>42</v>
      </c>
      <c r="P103" s="138">
        <f t="shared" si="11"/>
        <v>0</v>
      </c>
      <c r="Q103" s="138">
        <v>0</v>
      </c>
      <c r="R103" s="138">
        <f t="shared" si="12"/>
        <v>0</v>
      </c>
      <c r="S103" s="138">
        <v>0</v>
      </c>
      <c r="T103" s="139">
        <f t="shared" si="13"/>
        <v>0</v>
      </c>
      <c r="AR103" s="140" t="s">
        <v>223</v>
      </c>
      <c r="AT103" s="140" t="s">
        <v>218</v>
      </c>
      <c r="AU103" s="140" t="s">
        <v>79</v>
      </c>
      <c r="AY103" s="18" t="s">
        <v>216</v>
      </c>
      <c r="BE103" s="141">
        <f t="shared" si="14"/>
        <v>0</v>
      </c>
      <c r="BF103" s="141">
        <f t="shared" si="15"/>
        <v>0</v>
      </c>
      <c r="BG103" s="141">
        <f t="shared" si="16"/>
        <v>0</v>
      </c>
      <c r="BH103" s="141">
        <f t="shared" si="17"/>
        <v>0</v>
      </c>
      <c r="BI103" s="141">
        <f t="shared" si="18"/>
        <v>0</v>
      </c>
      <c r="BJ103" s="18" t="s">
        <v>79</v>
      </c>
      <c r="BK103" s="141">
        <f t="shared" si="19"/>
        <v>0</v>
      </c>
      <c r="BL103" s="18" t="s">
        <v>223</v>
      </c>
      <c r="BM103" s="140" t="s">
        <v>409</v>
      </c>
    </row>
    <row r="104" spans="2:65" s="1" customFormat="1" ht="16.5" customHeight="1">
      <c r="B104" s="33"/>
      <c r="C104" s="129" t="s">
        <v>325</v>
      </c>
      <c r="D104" s="129" t="s">
        <v>218</v>
      </c>
      <c r="E104" s="130" t="s">
        <v>3224</v>
      </c>
      <c r="F104" s="131" t="s">
        <v>2371</v>
      </c>
      <c r="G104" s="132" t="s">
        <v>368</v>
      </c>
      <c r="H104" s="133">
        <v>20</v>
      </c>
      <c r="I104" s="134"/>
      <c r="J104" s="135">
        <f t="shared" si="10"/>
        <v>0</v>
      </c>
      <c r="K104" s="131" t="s">
        <v>19</v>
      </c>
      <c r="L104" s="33"/>
      <c r="M104" s="136" t="s">
        <v>19</v>
      </c>
      <c r="N104" s="137" t="s">
        <v>42</v>
      </c>
      <c r="P104" s="138">
        <f t="shared" si="11"/>
        <v>0</v>
      </c>
      <c r="Q104" s="138">
        <v>0</v>
      </c>
      <c r="R104" s="138">
        <f t="shared" si="12"/>
        <v>0</v>
      </c>
      <c r="S104" s="138">
        <v>0</v>
      </c>
      <c r="T104" s="139">
        <f t="shared" si="13"/>
        <v>0</v>
      </c>
      <c r="AR104" s="140" t="s">
        <v>223</v>
      </c>
      <c r="AT104" s="140" t="s">
        <v>218</v>
      </c>
      <c r="AU104" s="140" t="s">
        <v>79</v>
      </c>
      <c r="AY104" s="18" t="s">
        <v>216</v>
      </c>
      <c r="BE104" s="141">
        <f t="shared" si="14"/>
        <v>0</v>
      </c>
      <c r="BF104" s="141">
        <f t="shared" si="15"/>
        <v>0</v>
      </c>
      <c r="BG104" s="141">
        <f t="shared" si="16"/>
        <v>0</v>
      </c>
      <c r="BH104" s="141">
        <f t="shared" si="17"/>
        <v>0</v>
      </c>
      <c r="BI104" s="141">
        <f t="shared" si="18"/>
        <v>0</v>
      </c>
      <c r="BJ104" s="18" t="s">
        <v>79</v>
      </c>
      <c r="BK104" s="141">
        <f t="shared" si="19"/>
        <v>0</v>
      </c>
      <c r="BL104" s="18" t="s">
        <v>223</v>
      </c>
      <c r="BM104" s="140" t="s">
        <v>422</v>
      </c>
    </row>
    <row r="105" spans="2:65" s="1" customFormat="1" ht="24.2" customHeight="1">
      <c r="B105" s="33"/>
      <c r="C105" s="129" t="s">
        <v>330</v>
      </c>
      <c r="D105" s="129" t="s">
        <v>218</v>
      </c>
      <c r="E105" s="130" t="s">
        <v>3225</v>
      </c>
      <c r="F105" s="131" t="s">
        <v>3226</v>
      </c>
      <c r="G105" s="132" t="s">
        <v>368</v>
      </c>
      <c r="H105" s="133">
        <v>5</v>
      </c>
      <c r="I105" s="134"/>
      <c r="J105" s="135">
        <f t="shared" si="10"/>
        <v>0</v>
      </c>
      <c r="K105" s="131" t="s">
        <v>19</v>
      </c>
      <c r="L105" s="33"/>
      <c r="M105" s="136" t="s">
        <v>19</v>
      </c>
      <c r="N105" s="137" t="s">
        <v>42</v>
      </c>
      <c r="P105" s="138">
        <f t="shared" si="11"/>
        <v>0</v>
      </c>
      <c r="Q105" s="138">
        <v>0</v>
      </c>
      <c r="R105" s="138">
        <f t="shared" si="12"/>
        <v>0</v>
      </c>
      <c r="S105" s="138">
        <v>0</v>
      </c>
      <c r="T105" s="139">
        <f t="shared" si="13"/>
        <v>0</v>
      </c>
      <c r="AR105" s="140" t="s">
        <v>223</v>
      </c>
      <c r="AT105" s="140" t="s">
        <v>218</v>
      </c>
      <c r="AU105" s="140" t="s">
        <v>79</v>
      </c>
      <c r="AY105" s="18" t="s">
        <v>216</v>
      </c>
      <c r="BE105" s="141">
        <f t="shared" si="14"/>
        <v>0</v>
      </c>
      <c r="BF105" s="141">
        <f t="shared" si="15"/>
        <v>0</v>
      </c>
      <c r="BG105" s="141">
        <f t="shared" si="16"/>
        <v>0</v>
      </c>
      <c r="BH105" s="141">
        <f t="shared" si="17"/>
        <v>0</v>
      </c>
      <c r="BI105" s="141">
        <f t="shared" si="18"/>
        <v>0</v>
      </c>
      <c r="BJ105" s="18" t="s">
        <v>79</v>
      </c>
      <c r="BK105" s="141">
        <f t="shared" si="19"/>
        <v>0</v>
      </c>
      <c r="BL105" s="18" t="s">
        <v>223</v>
      </c>
      <c r="BM105" s="140" t="s">
        <v>437</v>
      </c>
    </row>
    <row r="106" spans="2:65" s="1" customFormat="1" ht="16.5" customHeight="1">
      <c r="B106" s="33"/>
      <c r="C106" s="129" t="s">
        <v>335</v>
      </c>
      <c r="D106" s="129" t="s">
        <v>218</v>
      </c>
      <c r="E106" s="130" t="s">
        <v>3227</v>
      </c>
      <c r="F106" s="131" t="s">
        <v>3228</v>
      </c>
      <c r="G106" s="132" t="s">
        <v>357</v>
      </c>
      <c r="H106" s="133">
        <v>1</v>
      </c>
      <c r="I106" s="134"/>
      <c r="J106" s="135">
        <f t="shared" si="10"/>
        <v>0</v>
      </c>
      <c r="K106" s="131" t="s">
        <v>19</v>
      </c>
      <c r="L106" s="33"/>
      <c r="M106" s="136" t="s">
        <v>19</v>
      </c>
      <c r="N106" s="137" t="s">
        <v>42</v>
      </c>
      <c r="P106" s="138">
        <f t="shared" si="11"/>
        <v>0</v>
      </c>
      <c r="Q106" s="138">
        <v>0</v>
      </c>
      <c r="R106" s="138">
        <f t="shared" si="12"/>
        <v>0</v>
      </c>
      <c r="S106" s="138">
        <v>0</v>
      </c>
      <c r="T106" s="139">
        <f t="shared" si="13"/>
        <v>0</v>
      </c>
      <c r="AR106" s="140" t="s">
        <v>223</v>
      </c>
      <c r="AT106" s="140" t="s">
        <v>218</v>
      </c>
      <c r="AU106" s="140" t="s">
        <v>79</v>
      </c>
      <c r="AY106" s="18" t="s">
        <v>216</v>
      </c>
      <c r="BE106" s="141">
        <f t="shared" si="14"/>
        <v>0</v>
      </c>
      <c r="BF106" s="141">
        <f t="shared" si="15"/>
        <v>0</v>
      </c>
      <c r="BG106" s="141">
        <f t="shared" si="16"/>
        <v>0</v>
      </c>
      <c r="BH106" s="141">
        <f t="shared" si="17"/>
        <v>0</v>
      </c>
      <c r="BI106" s="141">
        <f t="shared" si="18"/>
        <v>0</v>
      </c>
      <c r="BJ106" s="18" t="s">
        <v>79</v>
      </c>
      <c r="BK106" s="141">
        <f t="shared" si="19"/>
        <v>0</v>
      </c>
      <c r="BL106" s="18" t="s">
        <v>223</v>
      </c>
      <c r="BM106" s="140" t="s">
        <v>449</v>
      </c>
    </row>
    <row r="107" spans="2:65" s="1" customFormat="1" ht="16.5" customHeight="1">
      <c r="B107" s="33"/>
      <c r="C107" s="129" t="s">
        <v>340</v>
      </c>
      <c r="D107" s="129" t="s">
        <v>218</v>
      </c>
      <c r="E107" s="130" t="s">
        <v>3229</v>
      </c>
      <c r="F107" s="131" t="s">
        <v>3230</v>
      </c>
      <c r="G107" s="132" t="s">
        <v>357</v>
      </c>
      <c r="H107" s="133">
        <v>3</v>
      </c>
      <c r="I107" s="134"/>
      <c r="J107" s="135">
        <f t="shared" si="10"/>
        <v>0</v>
      </c>
      <c r="K107" s="131" t="s">
        <v>19</v>
      </c>
      <c r="L107" s="33"/>
      <c r="M107" s="136" t="s">
        <v>19</v>
      </c>
      <c r="N107" s="137" t="s">
        <v>42</v>
      </c>
      <c r="P107" s="138">
        <f t="shared" si="11"/>
        <v>0</v>
      </c>
      <c r="Q107" s="138">
        <v>0</v>
      </c>
      <c r="R107" s="138">
        <f t="shared" si="12"/>
        <v>0</v>
      </c>
      <c r="S107" s="138">
        <v>0</v>
      </c>
      <c r="T107" s="139">
        <f t="shared" si="13"/>
        <v>0</v>
      </c>
      <c r="AR107" s="140" t="s">
        <v>223</v>
      </c>
      <c r="AT107" s="140" t="s">
        <v>218</v>
      </c>
      <c r="AU107" s="140" t="s">
        <v>79</v>
      </c>
      <c r="AY107" s="18" t="s">
        <v>216</v>
      </c>
      <c r="BE107" s="141">
        <f t="shared" si="14"/>
        <v>0</v>
      </c>
      <c r="BF107" s="141">
        <f t="shared" si="15"/>
        <v>0</v>
      </c>
      <c r="BG107" s="141">
        <f t="shared" si="16"/>
        <v>0</v>
      </c>
      <c r="BH107" s="141">
        <f t="shared" si="17"/>
        <v>0</v>
      </c>
      <c r="BI107" s="141">
        <f t="shared" si="18"/>
        <v>0</v>
      </c>
      <c r="BJ107" s="18" t="s">
        <v>79</v>
      </c>
      <c r="BK107" s="141">
        <f t="shared" si="19"/>
        <v>0</v>
      </c>
      <c r="BL107" s="18" t="s">
        <v>223</v>
      </c>
      <c r="BM107" s="140" t="s">
        <v>460</v>
      </c>
    </row>
    <row r="108" spans="2:65" s="1" customFormat="1" ht="24.2" customHeight="1">
      <c r="B108" s="33"/>
      <c r="C108" s="129" t="s">
        <v>7</v>
      </c>
      <c r="D108" s="129" t="s">
        <v>218</v>
      </c>
      <c r="E108" s="130" t="s">
        <v>3231</v>
      </c>
      <c r="F108" s="131" t="s">
        <v>3232</v>
      </c>
      <c r="G108" s="132" t="s">
        <v>357</v>
      </c>
      <c r="H108" s="133">
        <v>3</v>
      </c>
      <c r="I108" s="134"/>
      <c r="J108" s="135">
        <f t="shared" si="10"/>
        <v>0</v>
      </c>
      <c r="K108" s="131" t="s">
        <v>19</v>
      </c>
      <c r="L108" s="33"/>
      <c r="M108" s="136" t="s">
        <v>19</v>
      </c>
      <c r="N108" s="137" t="s">
        <v>42</v>
      </c>
      <c r="P108" s="138">
        <f t="shared" si="11"/>
        <v>0</v>
      </c>
      <c r="Q108" s="138">
        <v>0</v>
      </c>
      <c r="R108" s="138">
        <f t="shared" si="12"/>
        <v>0</v>
      </c>
      <c r="S108" s="138">
        <v>0</v>
      </c>
      <c r="T108" s="139">
        <f t="shared" si="13"/>
        <v>0</v>
      </c>
      <c r="AR108" s="140" t="s">
        <v>223</v>
      </c>
      <c r="AT108" s="140" t="s">
        <v>218</v>
      </c>
      <c r="AU108" s="140" t="s">
        <v>79</v>
      </c>
      <c r="AY108" s="18" t="s">
        <v>216</v>
      </c>
      <c r="BE108" s="141">
        <f t="shared" si="14"/>
        <v>0</v>
      </c>
      <c r="BF108" s="141">
        <f t="shared" si="15"/>
        <v>0</v>
      </c>
      <c r="BG108" s="141">
        <f t="shared" si="16"/>
        <v>0</v>
      </c>
      <c r="BH108" s="141">
        <f t="shared" si="17"/>
        <v>0</v>
      </c>
      <c r="BI108" s="141">
        <f t="shared" si="18"/>
        <v>0</v>
      </c>
      <c r="BJ108" s="18" t="s">
        <v>79</v>
      </c>
      <c r="BK108" s="141">
        <f t="shared" si="19"/>
        <v>0</v>
      </c>
      <c r="BL108" s="18" t="s">
        <v>223</v>
      </c>
      <c r="BM108" s="140" t="s">
        <v>471</v>
      </c>
    </row>
    <row r="109" spans="2:65" s="1" customFormat="1" ht="24.2" customHeight="1">
      <c r="B109" s="33"/>
      <c r="C109" s="129" t="s">
        <v>350</v>
      </c>
      <c r="D109" s="129" t="s">
        <v>218</v>
      </c>
      <c r="E109" s="130" t="s">
        <v>3233</v>
      </c>
      <c r="F109" s="131" t="s">
        <v>3234</v>
      </c>
      <c r="G109" s="132" t="s">
        <v>357</v>
      </c>
      <c r="H109" s="133">
        <v>1</v>
      </c>
      <c r="I109" s="134"/>
      <c r="J109" s="135">
        <f t="shared" si="10"/>
        <v>0</v>
      </c>
      <c r="K109" s="131" t="s">
        <v>19</v>
      </c>
      <c r="L109" s="33"/>
      <c r="M109" s="136" t="s">
        <v>19</v>
      </c>
      <c r="N109" s="137" t="s">
        <v>42</v>
      </c>
      <c r="P109" s="138">
        <f t="shared" si="11"/>
        <v>0</v>
      </c>
      <c r="Q109" s="138">
        <v>0</v>
      </c>
      <c r="R109" s="138">
        <f t="shared" si="12"/>
        <v>0</v>
      </c>
      <c r="S109" s="138">
        <v>0</v>
      </c>
      <c r="T109" s="139">
        <f t="shared" si="13"/>
        <v>0</v>
      </c>
      <c r="AR109" s="140" t="s">
        <v>223</v>
      </c>
      <c r="AT109" s="140" t="s">
        <v>218</v>
      </c>
      <c r="AU109" s="140" t="s">
        <v>79</v>
      </c>
      <c r="AY109" s="18" t="s">
        <v>216</v>
      </c>
      <c r="BE109" s="141">
        <f t="shared" si="14"/>
        <v>0</v>
      </c>
      <c r="BF109" s="141">
        <f t="shared" si="15"/>
        <v>0</v>
      </c>
      <c r="BG109" s="141">
        <f t="shared" si="16"/>
        <v>0</v>
      </c>
      <c r="BH109" s="141">
        <f t="shared" si="17"/>
        <v>0</v>
      </c>
      <c r="BI109" s="141">
        <f t="shared" si="18"/>
        <v>0</v>
      </c>
      <c r="BJ109" s="18" t="s">
        <v>79</v>
      </c>
      <c r="BK109" s="141">
        <f t="shared" si="19"/>
        <v>0</v>
      </c>
      <c r="BL109" s="18" t="s">
        <v>223</v>
      </c>
      <c r="BM109" s="140" t="s">
        <v>482</v>
      </c>
    </row>
    <row r="110" spans="2:65" s="1" customFormat="1" ht="16.5" customHeight="1">
      <c r="B110" s="33"/>
      <c r="C110" s="129" t="s">
        <v>354</v>
      </c>
      <c r="D110" s="129" t="s">
        <v>218</v>
      </c>
      <c r="E110" s="130" t="s">
        <v>3235</v>
      </c>
      <c r="F110" s="131" t="s">
        <v>3236</v>
      </c>
      <c r="G110" s="132" t="s">
        <v>357</v>
      </c>
      <c r="H110" s="133">
        <v>1</v>
      </c>
      <c r="I110" s="134"/>
      <c r="J110" s="135">
        <f t="shared" si="10"/>
        <v>0</v>
      </c>
      <c r="K110" s="131" t="s">
        <v>19</v>
      </c>
      <c r="L110" s="33"/>
      <c r="M110" s="136" t="s">
        <v>19</v>
      </c>
      <c r="N110" s="137" t="s">
        <v>42</v>
      </c>
      <c r="P110" s="138">
        <f t="shared" si="11"/>
        <v>0</v>
      </c>
      <c r="Q110" s="138">
        <v>0</v>
      </c>
      <c r="R110" s="138">
        <f t="shared" si="12"/>
        <v>0</v>
      </c>
      <c r="S110" s="138">
        <v>0</v>
      </c>
      <c r="T110" s="139">
        <f t="shared" si="13"/>
        <v>0</v>
      </c>
      <c r="AR110" s="140" t="s">
        <v>223</v>
      </c>
      <c r="AT110" s="140" t="s">
        <v>218</v>
      </c>
      <c r="AU110" s="140" t="s">
        <v>79</v>
      </c>
      <c r="AY110" s="18" t="s">
        <v>216</v>
      </c>
      <c r="BE110" s="141">
        <f t="shared" si="14"/>
        <v>0</v>
      </c>
      <c r="BF110" s="141">
        <f t="shared" si="15"/>
        <v>0</v>
      </c>
      <c r="BG110" s="141">
        <f t="shared" si="16"/>
        <v>0</v>
      </c>
      <c r="BH110" s="141">
        <f t="shared" si="17"/>
        <v>0</v>
      </c>
      <c r="BI110" s="141">
        <f t="shared" si="18"/>
        <v>0</v>
      </c>
      <c r="BJ110" s="18" t="s">
        <v>79</v>
      </c>
      <c r="BK110" s="141">
        <f t="shared" si="19"/>
        <v>0</v>
      </c>
      <c r="BL110" s="18" t="s">
        <v>223</v>
      </c>
      <c r="BM110" s="140" t="s">
        <v>493</v>
      </c>
    </row>
    <row r="111" spans="2:65" s="1" customFormat="1" ht="16.5" customHeight="1">
      <c r="B111" s="33"/>
      <c r="C111" s="129" t="s">
        <v>360</v>
      </c>
      <c r="D111" s="129" t="s">
        <v>218</v>
      </c>
      <c r="E111" s="130" t="s">
        <v>3237</v>
      </c>
      <c r="F111" s="131" t="s">
        <v>2377</v>
      </c>
      <c r="G111" s="132" t="s">
        <v>368</v>
      </c>
      <c r="H111" s="133">
        <v>65</v>
      </c>
      <c r="I111" s="134"/>
      <c r="J111" s="135">
        <f t="shared" si="10"/>
        <v>0</v>
      </c>
      <c r="K111" s="131" t="s">
        <v>19</v>
      </c>
      <c r="L111" s="33"/>
      <c r="M111" s="136" t="s">
        <v>19</v>
      </c>
      <c r="N111" s="137" t="s">
        <v>42</v>
      </c>
      <c r="P111" s="138">
        <f t="shared" si="11"/>
        <v>0</v>
      </c>
      <c r="Q111" s="138">
        <v>0</v>
      </c>
      <c r="R111" s="138">
        <f t="shared" si="12"/>
        <v>0</v>
      </c>
      <c r="S111" s="138">
        <v>0</v>
      </c>
      <c r="T111" s="139">
        <f t="shared" si="13"/>
        <v>0</v>
      </c>
      <c r="AR111" s="140" t="s">
        <v>223</v>
      </c>
      <c r="AT111" s="140" t="s">
        <v>218</v>
      </c>
      <c r="AU111" s="140" t="s">
        <v>79</v>
      </c>
      <c r="AY111" s="18" t="s">
        <v>216</v>
      </c>
      <c r="BE111" s="141">
        <f t="shared" si="14"/>
        <v>0</v>
      </c>
      <c r="BF111" s="141">
        <f t="shared" si="15"/>
        <v>0</v>
      </c>
      <c r="BG111" s="141">
        <f t="shared" si="16"/>
        <v>0</v>
      </c>
      <c r="BH111" s="141">
        <f t="shared" si="17"/>
        <v>0</v>
      </c>
      <c r="BI111" s="141">
        <f t="shared" si="18"/>
        <v>0</v>
      </c>
      <c r="BJ111" s="18" t="s">
        <v>79</v>
      </c>
      <c r="BK111" s="141">
        <f t="shared" si="19"/>
        <v>0</v>
      </c>
      <c r="BL111" s="18" t="s">
        <v>223</v>
      </c>
      <c r="BM111" s="140" t="s">
        <v>504</v>
      </c>
    </row>
    <row r="112" spans="2:65" s="11" customFormat="1" ht="25.9" customHeight="1">
      <c r="B112" s="117"/>
      <c r="D112" s="118" t="s">
        <v>70</v>
      </c>
      <c r="E112" s="119" t="s">
        <v>233</v>
      </c>
      <c r="F112" s="119" t="s">
        <v>3238</v>
      </c>
      <c r="I112" s="120"/>
      <c r="J112" s="121">
        <f>BK112</f>
        <v>0</v>
      </c>
      <c r="L112" s="117"/>
      <c r="M112" s="122"/>
      <c r="P112" s="123">
        <f>SUM(P113:P119)</f>
        <v>0</v>
      </c>
      <c r="R112" s="123">
        <f>SUM(R113:R119)</f>
        <v>0</v>
      </c>
      <c r="T112" s="124">
        <f>SUM(T113:T119)</f>
        <v>0</v>
      </c>
      <c r="AR112" s="118" t="s">
        <v>79</v>
      </c>
      <c r="AT112" s="125" t="s">
        <v>70</v>
      </c>
      <c r="AU112" s="125" t="s">
        <v>71</v>
      </c>
      <c r="AY112" s="118" t="s">
        <v>216</v>
      </c>
      <c r="BK112" s="126">
        <f>SUM(BK113:BK119)</f>
        <v>0</v>
      </c>
    </row>
    <row r="113" spans="2:65" s="1" customFormat="1" ht="16.5" customHeight="1">
      <c r="B113" s="33"/>
      <c r="C113" s="129" t="s">
        <v>365</v>
      </c>
      <c r="D113" s="129" t="s">
        <v>218</v>
      </c>
      <c r="E113" s="130" t="s">
        <v>3239</v>
      </c>
      <c r="F113" s="131" t="s">
        <v>3240</v>
      </c>
      <c r="G113" s="132" t="s">
        <v>368</v>
      </c>
      <c r="H113" s="133">
        <v>25</v>
      </c>
      <c r="I113" s="134"/>
      <c r="J113" s="135">
        <f t="shared" ref="J113:J119" si="20">ROUND(I113*H113,2)</f>
        <v>0</v>
      </c>
      <c r="K113" s="131" t="s">
        <v>19</v>
      </c>
      <c r="L113" s="33"/>
      <c r="M113" s="136" t="s">
        <v>19</v>
      </c>
      <c r="N113" s="137" t="s">
        <v>42</v>
      </c>
      <c r="P113" s="138">
        <f t="shared" ref="P113:P119" si="21">O113*H113</f>
        <v>0</v>
      </c>
      <c r="Q113" s="138">
        <v>0</v>
      </c>
      <c r="R113" s="138">
        <f t="shared" ref="R113:R119" si="22">Q113*H113</f>
        <v>0</v>
      </c>
      <c r="S113" s="138">
        <v>0</v>
      </c>
      <c r="T113" s="139">
        <f t="shared" ref="T113:T119" si="23">S113*H113</f>
        <v>0</v>
      </c>
      <c r="AR113" s="140" t="s">
        <v>223</v>
      </c>
      <c r="AT113" s="140" t="s">
        <v>218</v>
      </c>
      <c r="AU113" s="140" t="s">
        <v>79</v>
      </c>
      <c r="AY113" s="18" t="s">
        <v>216</v>
      </c>
      <c r="BE113" s="141">
        <f t="shared" ref="BE113:BE119" si="24">IF(N113="základní",J113,0)</f>
        <v>0</v>
      </c>
      <c r="BF113" s="141">
        <f t="shared" ref="BF113:BF119" si="25">IF(N113="snížená",J113,0)</f>
        <v>0</v>
      </c>
      <c r="BG113" s="141">
        <f t="shared" ref="BG113:BG119" si="26">IF(N113="zákl. přenesená",J113,0)</f>
        <v>0</v>
      </c>
      <c r="BH113" s="141">
        <f t="shared" ref="BH113:BH119" si="27">IF(N113="sníž. přenesená",J113,0)</f>
        <v>0</v>
      </c>
      <c r="BI113" s="141">
        <f t="shared" ref="BI113:BI119" si="28">IF(N113="nulová",J113,0)</f>
        <v>0</v>
      </c>
      <c r="BJ113" s="18" t="s">
        <v>79</v>
      </c>
      <c r="BK113" s="141">
        <f t="shared" ref="BK113:BK119" si="29">ROUND(I113*H113,2)</f>
        <v>0</v>
      </c>
      <c r="BL113" s="18" t="s">
        <v>223</v>
      </c>
      <c r="BM113" s="140" t="s">
        <v>516</v>
      </c>
    </row>
    <row r="114" spans="2:65" s="1" customFormat="1" ht="16.5" customHeight="1">
      <c r="B114" s="33"/>
      <c r="C114" s="129" t="s">
        <v>371</v>
      </c>
      <c r="D114" s="129" t="s">
        <v>218</v>
      </c>
      <c r="E114" s="130" t="s">
        <v>3241</v>
      </c>
      <c r="F114" s="131" t="s">
        <v>3242</v>
      </c>
      <c r="G114" s="132" t="s">
        <v>368</v>
      </c>
      <c r="H114" s="133">
        <v>20</v>
      </c>
      <c r="I114" s="134"/>
      <c r="J114" s="135">
        <f t="shared" si="20"/>
        <v>0</v>
      </c>
      <c r="K114" s="131" t="s">
        <v>19</v>
      </c>
      <c r="L114" s="33"/>
      <c r="M114" s="136" t="s">
        <v>19</v>
      </c>
      <c r="N114" s="137" t="s">
        <v>42</v>
      </c>
      <c r="P114" s="138">
        <f t="shared" si="21"/>
        <v>0</v>
      </c>
      <c r="Q114" s="138">
        <v>0</v>
      </c>
      <c r="R114" s="138">
        <f t="shared" si="22"/>
        <v>0</v>
      </c>
      <c r="S114" s="138">
        <v>0</v>
      </c>
      <c r="T114" s="139">
        <f t="shared" si="23"/>
        <v>0</v>
      </c>
      <c r="AR114" s="140" t="s">
        <v>223</v>
      </c>
      <c r="AT114" s="140" t="s">
        <v>218</v>
      </c>
      <c r="AU114" s="140" t="s">
        <v>79</v>
      </c>
      <c r="AY114" s="18" t="s">
        <v>216</v>
      </c>
      <c r="BE114" s="141">
        <f t="shared" si="24"/>
        <v>0</v>
      </c>
      <c r="BF114" s="141">
        <f t="shared" si="25"/>
        <v>0</v>
      </c>
      <c r="BG114" s="141">
        <f t="shared" si="26"/>
        <v>0</v>
      </c>
      <c r="BH114" s="141">
        <f t="shared" si="27"/>
        <v>0</v>
      </c>
      <c r="BI114" s="141">
        <f t="shared" si="28"/>
        <v>0</v>
      </c>
      <c r="BJ114" s="18" t="s">
        <v>79</v>
      </c>
      <c r="BK114" s="141">
        <f t="shared" si="29"/>
        <v>0</v>
      </c>
      <c r="BL114" s="18" t="s">
        <v>223</v>
      </c>
      <c r="BM114" s="140" t="s">
        <v>528</v>
      </c>
    </row>
    <row r="115" spans="2:65" s="1" customFormat="1" ht="16.5" customHeight="1">
      <c r="B115" s="33"/>
      <c r="C115" s="129" t="s">
        <v>377</v>
      </c>
      <c r="D115" s="129" t="s">
        <v>218</v>
      </c>
      <c r="E115" s="130" t="s">
        <v>3243</v>
      </c>
      <c r="F115" s="131" t="s">
        <v>3244</v>
      </c>
      <c r="G115" s="132" t="s">
        <v>368</v>
      </c>
      <c r="H115" s="133">
        <v>30</v>
      </c>
      <c r="I115" s="134"/>
      <c r="J115" s="135">
        <f t="shared" si="20"/>
        <v>0</v>
      </c>
      <c r="K115" s="131" t="s">
        <v>19</v>
      </c>
      <c r="L115" s="33"/>
      <c r="M115" s="136" t="s">
        <v>19</v>
      </c>
      <c r="N115" s="137" t="s">
        <v>42</v>
      </c>
      <c r="P115" s="138">
        <f t="shared" si="21"/>
        <v>0</v>
      </c>
      <c r="Q115" s="138">
        <v>0</v>
      </c>
      <c r="R115" s="138">
        <f t="shared" si="22"/>
        <v>0</v>
      </c>
      <c r="S115" s="138">
        <v>0</v>
      </c>
      <c r="T115" s="139">
        <f t="shared" si="23"/>
        <v>0</v>
      </c>
      <c r="AR115" s="140" t="s">
        <v>223</v>
      </c>
      <c r="AT115" s="140" t="s">
        <v>218</v>
      </c>
      <c r="AU115" s="140" t="s">
        <v>79</v>
      </c>
      <c r="AY115" s="18" t="s">
        <v>216</v>
      </c>
      <c r="BE115" s="141">
        <f t="shared" si="24"/>
        <v>0</v>
      </c>
      <c r="BF115" s="141">
        <f t="shared" si="25"/>
        <v>0</v>
      </c>
      <c r="BG115" s="141">
        <f t="shared" si="26"/>
        <v>0</v>
      </c>
      <c r="BH115" s="141">
        <f t="shared" si="27"/>
        <v>0</v>
      </c>
      <c r="BI115" s="141">
        <f t="shared" si="28"/>
        <v>0</v>
      </c>
      <c r="BJ115" s="18" t="s">
        <v>79</v>
      </c>
      <c r="BK115" s="141">
        <f t="shared" si="29"/>
        <v>0</v>
      </c>
      <c r="BL115" s="18" t="s">
        <v>223</v>
      </c>
      <c r="BM115" s="140" t="s">
        <v>540</v>
      </c>
    </row>
    <row r="116" spans="2:65" s="1" customFormat="1" ht="16.5" customHeight="1">
      <c r="B116" s="33"/>
      <c r="C116" s="129" t="s">
        <v>384</v>
      </c>
      <c r="D116" s="129" t="s">
        <v>218</v>
      </c>
      <c r="E116" s="130" t="s">
        <v>3245</v>
      </c>
      <c r="F116" s="131" t="s">
        <v>3246</v>
      </c>
      <c r="G116" s="132" t="s">
        <v>357</v>
      </c>
      <c r="H116" s="133">
        <v>1</v>
      </c>
      <c r="I116" s="134"/>
      <c r="J116" s="135">
        <f t="shared" si="20"/>
        <v>0</v>
      </c>
      <c r="K116" s="131" t="s">
        <v>19</v>
      </c>
      <c r="L116" s="33"/>
      <c r="M116" s="136" t="s">
        <v>19</v>
      </c>
      <c r="N116" s="137" t="s">
        <v>42</v>
      </c>
      <c r="P116" s="138">
        <f t="shared" si="21"/>
        <v>0</v>
      </c>
      <c r="Q116" s="138">
        <v>0</v>
      </c>
      <c r="R116" s="138">
        <f t="shared" si="22"/>
        <v>0</v>
      </c>
      <c r="S116" s="138">
        <v>0</v>
      </c>
      <c r="T116" s="139">
        <f t="shared" si="23"/>
        <v>0</v>
      </c>
      <c r="AR116" s="140" t="s">
        <v>223</v>
      </c>
      <c r="AT116" s="140" t="s">
        <v>218</v>
      </c>
      <c r="AU116" s="140" t="s">
        <v>79</v>
      </c>
      <c r="AY116" s="18" t="s">
        <v>216</v>
      </c>
      <c r="BE116" s="141">
        <f t="shared" si="24"/>
        <v>0</v>
      </c>
      <c r="BF116" s="141">
        <f t="shared" si="25"/>
        <v>0</v>
      </c>
      <c r="BG116" s="141">
        <f t="shared" si="26"/>
        <v>0</v>
      </c>
      <c r="BH116" s="141">
        <f t="shared" si="27"/>
        <v>0</v>
      </c>
      <c r="BI116" s="141">
        <f t="shared" si="28"/>
        <v>0</v>
      </c>
      <c r="BJ116" s="18" t="s">
        <v>79</v>
      </c>
      <c r="BK116" s="141">
        <f t="shared" si="29"/>
        <v>0</v>
      </c>
      <c r="BL116" s="18" t="s">
        <v>223</v>
      </c>
      <c r="BM116" s="140" t="s">
        <v>552</v>
      </c>
    </row>
    <row r="117" spans="2:65" s="1" customFormat="1" ht="24.2" customHeight="1">
      <c r="B117" s="33"/>
      <c r="C117" s="129" t="s">
        <v>391</v>
      </c>
      <c r="D117" s="129" t="s">
        <v>218</v>
      </c>
      <c r="E117" s="130" t="s">
        <v>3247</v>
      </c>
      <c r="F117" s="131" t="s">
        <v>3248</v>
      </c>
      <c r="G117" s="132" t="s">
        <v>357</v>
      </c>
      <c r="H117" s="133">
        <v>1</v>
      </c>
      <c r="I117" s="134"/>
      <c r="J117" s="135">
        <f t="shared" si="20"/>
        <v>0</v>
      </c>
      <c r="K117" s="131" t="s">
        <v>19</v>
      </c>
      <c r="L117" s="33"/>
      <c r="M117" s="136" t="s">
        <v>19</v>
      </c>
      <c r="N117" s="137" t="s">
        <v>42</v>
      </c>
      <c r="P117" s="138">
        <f t="shared" si="21"/>
        <v>0</v>
      </c>
      <c r="Q117" s="138">
        <v>0</v>
      </c>
      <c r="R117" s="138">
        <f t="shared" si="22"/>
        <v>0</v>
      </c>
      <c r="S117" s="138">
        <v>0</v>
      </c>
      <c r="T117" s="139">
        <f t="shared" si="23"/>
        <v>0</v>
      </c>
      <c r="AR117" s="140" t="s">
        <v>223</v>
      </c>
      <c r="AT117" s="140" t="s">
        <v>218</v>
      </c>
      <c r="AU117" s="140" t="s">
        <v>79</v>
      </c>
      <c r="AY117" s="18" t="s">
        <v>216</v>
      </c>
      <c r="BE117" s="141">
        <f t="shared" si="24"/>
        <v>0</v>
      </c>
      <c r="BF117" s="141">
        <f t="shared" si="25"/>
        <v>0</v>
      </c>
      <c r="BG117" s="141">
        <f t="shared" si="26"/>
        <v>0</v>
      </c>
      <c r="BH117" s="141">
        <f t="shared" si="27"/>
        <v>0</v>
      </c>
      <c r="BI117" s="141">
        <f t="shared" si="28"/>
        <v>0</v>
      </c>
      <c r="BJ117" s="18" t="s">
        <v>79</v>
      </c>
      <c r="BK117" s="141">
        <f t="shared" si="29"/>
        <v>0</v>
      </c>
      <c r="BL117" s="18" t="s">
        <v>223</v>
      </c>
      <c r="BM117" s="140" t="s">
        <v>565</v>
      </c>
    </row>
    <row r="118" spans="2:65" s="1" customFormat="1" ht="16.5" customHeight="1">
      <c r="B118" s="33"/>
      <c r="C118" s="129" t="s">
        <v>396</v>
      </c>
      <c r="D118" s="129" t="s">
        <v>218</v>
      </c>
      <c r="E118" s="130" t="s">
        <v>3249</v>
      </c>
      <c r="F118" s="131" t="s">
        <v>3250</v>
      </c>
      <c r="G118" s="132" t="s">
        <v>357</v>
      </c>
      <c r="H118" s="133">
        <v>1</v>
      </c>
      <c r="I118" s="134"/>
      <c r="J118" s="135">
        <f t="shared" si="20"/>
        <v>0</v>
      </c>
      <c r="K118" s="131" t="s">
        <v>19</v>
      </c>
      <c r="L118" s="33"/>
      <c r="M118" s="136" t="s">
        <v>19</v>
      </c>
      <c r="N118" s="137" t="s">
        <v>42</v>
      </c>
      <c r="P118" s="138">
        <f t="shared" si="21"/>
        <v>0</v>
      </c>
      <c r="Q118" s="138">
        <v>0</v>
      </c>
      <c r="R118" s="138">
        <f t="shared" si="22"/>
        <v>0</v>
      </c>
      <c r="S118" s="138">
        <v>0</v>
      </c>
      <c r="T118" s="139">
        <f t="shared" si="23"/>
        <v>0</v>
      </c>
      <c r="AR118" s="140" t="s">
        <v>223</v>
      </c>
      <c r="AT118" s="140" t="s">
        <v>218</v>
      </c>
      <c r="AU118" s="140" t="s">
        <v>79</v>
      </c>
      <c r="AY118" s="18" t="s">
        <v>216</v>
      </c>
      <c r="BE118" s="141">
        <f t="shared" si="24"/>
        <v>0</v>
      </c>
      <c r="BF118" s="141">
        <f t="shared" si="25"/>
        <v>0</v>
      </c>
      <c r="BG118" s="141">
        <f t="shared" si="26"/>
        <v>0</v>
      </c>
      <c r="BH118" s="141">
        <f t="shared" si="27"/>
        <v>0</v>
      </c>
      <c r="BI118" s="141">
        <f t="shared" si="28"/>
        <v>0</v>
      </c>
      <c r="BJ118" s="18" t="s">
        <v>79</v>
      </c>
      <c r="BK118" s="141">
        <f t="shared" si="29"/>
        <v>0</v>
      </c>
      <c r="BL118" s="18" t="s">
        <v>223</v>
      </c>
      <c r="BM118" s="140" t="s">
        <v>577</v>
      </c>
    </row>
    <row r="119" spans="2:65" s="1" customFormat="1" ht="16.5" customHeight="1">
      <c r="B119" s="33"/>
      <c r="C119" s="129" t="s">
        <v>402</v>
      </c>
      <c r="D119" s="129" t="s">
        <v>218</v>
      </c>
      <c r="E119" s="130" t="s">
        <v>3251</v>
      </c>
      <c r="F119" s="131" t="s">
        <v>3252</v>
      </c>
      <c r="G119" s="132" t="s">
        <v>368</v>
      </c>
      <c r="H119" s="133">
        <v>25</v>
      </c>
      <c r="I119" s="134"/>
      <c r="J119" s="135">
        <f t="shared" si="20"/>
        <v>0</v>
      </c>
      <c r="K119" s="131" t="s">
        <v>19</v>
      </c>
      <c r="L119" s="33"/>
      <c r="M119" s="136" t="s">
        <v>19</v>
      </c>
      <c r="N119" s="137" t="s">
        <v>42</v>
      </c>
      <c r="P119" s="138">
        <f t="shared" si="21"/>
        <v>0</v>
      </c>
      <c r="Q119" s="138">
        <v>0</v>
      </c>
      <c r="R119" s="138">
        <f t="shared" si="22"/>
        <v>0</v>
      </c>
      <c r="S119" s="138">
        <v>0</v>
      </c>
      <c r="T119" s="139">
        <f t="shared" si="23"/>
        <v>0</v>
      </c>
      <c r="AR119" s="140" t="s">
        <v>223</v>
      </c>
      <c r="AT119" s="140" t="s">
        <v>218</v>
      </c>
      <c r="AU119" s="140" t="s">
        <v>79</v>
      </c>
      <c r="AY119" s="18" t="s">
        <v>216</v>
      </c>
      <c r="BE119" s="141">
        <f t="shared" si="24"/>
        <v>0</v>
      </c>
      <c r="BF119" s="141">
        <f t="shared" si="25"/>
        <v>0</v>
      </c>
      <c r="BG119" s="141">
        <f t="shared" si="26"/>
        <v>0</v>
      </c>
      <c r="BH119" s="141">
        <f t="shared" si="27"/>
        <v>0</v>
      </c>
      <c r="BI119" s="141">
        <f t="shared" si="28"/>
        <v>0</v>
      </c>
      <c r="BJ119" s="18" t="s">
        <v>79</v>
      </c>
      <c r="BK119" s="141">
        <f t="shared" si="29"/>
        <v>0</v>
      </c>
      <c r="BL119" s="18" t="s">
        <v>223</v>
      </c>
      <c r="BM119" s="140" t="s">
        <v>590</v>
      </c>
    </row>
    <row r="120" spans="2:65" s="11" customFormat="1" ht="25.9" customHeight="1">
      <c r="B120" s="117"/>
      <c r="D120" s="118" t="s">
        <v>70</v>
      </c>
      <c r="E120" s="119" t="s">
        <v>801</v>
      </c>
      <c r="F120" s="119" t="s">
        <v>3253</v>
      </c>
      <c r="I120" s="120"/>
      <c r="J120" s="121">
        <f>BK120</f>
        <v>0</v>
      </c>
      <c r="L120" s="117"/>
      <c r="M120" s="122"/>
      <c r="P120" s="123">
        <f>P121</f>
        <v>0</v>
      </c>
      <c r="R120" s="123">
        <f>R121</f>
        <v>0</v>
      </c>
      <c r="T120" s="124">
        <f>T121</f>
        <v>0</v>
      </c>
      <c r="AR120" s="118" t="s">
        <v>79</v>
      </c>
      <c r="AT120" s="125" t="s">
        <v>70</v>
      </c>
      <c r="AU120" s="125" t="s">
        <v>71</v>
      </c>
      <c r="AY120" s="118" t="s">
        <v>216</v>
      </c>
      <c r="BK120" s="126">
        <f>BK121</f>
        <v>0</v>
      </c>
    </row>
    <row r="121" spans="2:65" s="1" customFormat="1" ht="16.5" customHeight="1">
      <c r="B121" s="33"/>
      <c r="C121" s="129" t="s">
        <v>409</v>
      </c>
      <c r="D121" s="129" t="s">
        <v>218</v>
      </c>
      <c r="E121" s="130" t="s">
        <v>3254</v>
      </c>
      <c r="F121" s="131" t="s">
        <v>3255</v>
      </c>
      <c r="G121" s="132" t="s">
        <v>312</v>
      </c>
      <c r="H121" s="133">
        <v>30</v>
      </c>
      <c r="I121" s="134"/>
      <c r="J121" s="135">
        <f>ROUND(I121*H121,2)</f>
        <v>0</v>
      </c>
      <c r="K121" s="131" t="s">
        <v>19</v>
      </c>
      <c r="L121" s="33"/>
      <c r="M121" s="136" t="s">
        <v>19</v>
      </c>
      <c r="N121" s="137" t="s">
        <v>42</v>
      </c>
      <c r="P121" s="138">
        <f>O121*H121</f>
        <v>0</v>
      </c>
      <c r="Q121" s="138">
        <v>0</v>
      </c>
      <c r="R121" s="138">
        <f>Q121*H121</f>
        <v>0</v>
      </c>
      <c r="S121" s="138">
        <v>0</v>
      </c>
      <c r="T121" s="139">
        <f>S121*H121</f>
        <v>0</v>
      </c>
      <c r="AR121" s="140" t="s">
        <v>223</v>
      </c>
      <c r="AT121" s="140" t="s">
        <v>218</v>
      </c>
      <c r="AU121" s="140" t="s">
        <v>79</v>
      </c>
      <c r="AY121" s="18" t="s">
        <v>216</v>
      </c>
      <c r="BE121" s="141">
        <f>IF(N121="základní",J121,0)</f>
        <v>0</v>
      </c>
      <c r="BF121" s="141">
        <f>IF(N121="snížená",J121,0)</f>
        <v>0</v>
      </c>
      <c r="BG121" s="141">
        <f>IF(N121="zákl. přenesená",J121,0)</f>
        <v>0</v>
      </c>
      <c r="BH121" s="141">
        <f>IF(N121="sníž. přenesená",J121,0)</f>
        <v>0</v>
      </c>
      <c r="BI121" s="141">
        <f>IF(N121="nulová",J121,0)</f>
        <v>0</v>
      </c>
      <c r="BJ121" s="18" t="s">
        <v>79</v>
      </c>
      <c r="BK121" s="141">
        <f>ROUND(I121*H121,2)</f>
        <v>0</v>
      </c>
      <c r="BL121" s="18" t="s">
        <v>223</v>
      </c>
      <c r="BM121" s="140" t="s">
        <v>603</v>
      </c>
    </row>
    <row r="122" spans="2:65" s="11" customFormat="1" ht="25.9" customHeight="1">
      <c r="B122" s="117"/>
      <c r="D122" s="118" t="s">
        <v>70</v>
      </c>
      <c r="E122" s="119" t="s">
        <v>3036</v>
      </c>
      <c r="F122" s="119" t="s">
        <v>3037</v>
      </c>
      <c r="I122" s="120"/>
      <c r="J122" s="121">
        <f>BK122</f>
        <v>0</v>
      </c>
      <c r="L122" s="117"/>
      <c r="M122" s="122"/>
      <c r="P122" s="123">
        <f>P123</f>
        <v>0</v>
      </c>
      <c r="R122" s="123">
        <f>R123</f>
        <v>0</v>
      </c>
      <c r="T122" s="124">
        <f>T123</f>
        <v>0</v>
      </c>
      <c r="AR122" s="118" t="s">
        <v>79</v>
      </c>
      <c r="AT122" s="125" t="s">
        <v>70</v>
      </c>
      <c r="AU122" s="125" t="s">
        <v>71</v>
      </c>
      <c r="AY122" s="118" t="s">
        <v>216</v>
      </c>
      <c r="BK122" s="126">
        <f>BK123</f>
        <v>0</v>
      </c>
    </row>
    <row r="123" spans="2:65" s="1" customFormat="1" ht="16.5" customHeight="1">
      <c r="B123" s="33"/>
      <c r="C123" s="129" t="s">
        <v>414</v>
      </c>
      <c r="D123" s="129" t="s">
        <v>218</v>
      </c>
      <c r="E123" s="130" t="s">
        <v>3256</v>
      </c>
      <c r="F123" s="131" t="s">
        <v>3257</v>
      </c>
      <c r="G123" s="132" t="s">
        <v>368</v>
      </c>
      <c r="H123" s="133">
        <v>90</v>
      </c>
      <c r="I123" s="134"/>
      <c r="J123" s="135">
        <f>ROUND(I123*H123,2)</f>
        <v>0</v>
      </c>
      <c r="K123" s="131" t="s">
        <v>19</v>
      </c>
      <c r="L123" s="33"/>
      <c r="M123" s="136" t="s">
        <v>19</v>
      </c>
      <c r="N123" s="137" t="s">
        <v>42</v>
      </c>
      <c r="P123" s="138">
        <f>O123*H123</f>
        <v>0</v>
      </c>
      <c r="Q123" s="138">
        <v>0</v>
      </c>
      <c r="R123" s="138">
        <f>Q123*H123</f>
        <v>0</v>
      </c>
      <c r="S123" s="138">
        <v>0</v>
      </c>
      <c r="T123" s="139">
        <f>S123*H123</f>
        <v>0</v>
      </c>
      <c r="AR123" s="140" t="s">
        <v>223</v>
      </c>
      <c r="AT123" s="140" t="s">
        <v>218</v>
      </c>
      <c r="AU123" s="140" t="s">
        <v>79</v>
      </c>
      <c r="AY123" s="18" t="s">
        <v>216</v>
      </c>
      <c r="BE123" s="141">
        <f>IF(N123="základní",J123,0)</f>
        <v>0</v>
      </c>
      <c r="BF123" s="141">
        <f>IF(N123="snížená",J123,0)</f>
        <v>0</v>
      </c>
      <c r="BG123" s="141">
        <f>IF(N123="zákl. přenesená",J123,0)</f>
        <v>0</v>
      </c>
      <c r="BH123" s="141">
        <f>IF(N123="sníž. přenesená",J123,0)</f>
        <v>0</v>
      </c>
      <c r="BI123" s="141">
        <f>IF(N123="nulová",J123,0)</f>
        <v>0</v>
      </c>
      <c r="BJ123" s="18" t="s">
        <v>79</v>
      </c>
      <c r="BK123" s="141">
        <f>ROUND(I123*H123,2)</f>
        <v>0</v>
      </c>
      <c r="BL123" s="18" t="s">
        <v>223</v>
      </c>
      <c r="BM123" s="140" t="s">
        <v>615</v>
      </c>
    </row>
    <row r="124" spans="2:65" s="11" customFormat="1" ht="25.9" customHeight="1">
      <c r="B124" s="117"/>
      <c r="D124" s="118" t="s">
        <v>70</v>
      </c>
      <c r="E124" s="119" t="s">
        <v>3057</v>
      </c>
      <c r="F124" s="119" t="s">
        <v>3258</v>
      </c>
      <c r="I124" s="120"/>
      <c r="J124" s="121">
        <f>BK124</f>
        <v>0</v>
      </c>
      <c r="L124" s="117"/>
      <c r="M124" s="122"/>
      <c r="P124" s="123">
        <f>P125</f>
        <v>0</v>
      </c>
      <c r="R124" s="123">
        <f>R125</f>
        <v>0</v>
      </c>
      <c r="T124" s="124">
        <f>T125</f>
        <v>0</v>
      </c>
      <c r="AR124" s="118" t="s">
        <v>79</v>
      </c>
      <c r="AT124" s="125" t="s">
        <v>70</v>
      </c>
      <c r="AU124" s="125" t="s">
        <v>71</v>
      </c>
      <c r="AY124" s="118" t="s">
        <v>216</v>
      </c>
      <c r="BK124" s="126">
        <f>BK125</f>
        <v>0</v>
      </c>
    </row>
    <row r="125" spans="2:65" s="1" customFormat="1" ht="16.5" customHeight="1">
      <c r="B125" s="33"/>
      <c r="C125" s="129" t="s">
        <v>422</v>
      </c>
      <c r="D125" s="129" t="s">
        <v>218</v>
      </c>
      <c r="E125" s="130" t="s">
        <v>3259</v>
      </c>
      <c r="F125" s="131" t="s">
        <v>3260</v>
      </c>
      <c r="G125" s="132" t="s">
        <v>357</v>
      </c>
      <c r="H125" s="133">
        <v>1</v>
      </c>
      <c r="I125" s="134"/>
      <c r="J125" s="135">
        <f>ROUND(I125*H125,2)</f>
        <v>0</v>
      </c>
      <c r="K125" s="131" t="s">
        <v>19</v>
      </c>
      <c r="L125" s="33"/>
      <c r="M125" s="188" t="s">
        <v>19</v>
      </c>
      <c r="N125" s="189" t="s">
        <v>42</v>
      </c>
      <c r="O125" s="186"/>
      <c r="P125" s="190">
        <f>O125*H125</f>
        <v>0</v>
      </c>
      <c r="Q125" s="190">
        <v>0</v>
      </c>
      <c r="R125" s="190">
        <f>Q125*H125</f>
        <v>0</v>
      </c>
      <c r="S125" s="190">
        <v>0</v>
      </c>
      <c r="T125" s="191">
        <f>S125*H125</f>
        <v>0</v>
      </c>
      <c r="AR125" s="140" t="s">
        <v>223</v>
      </c>
      <c r="AT125" s="140" t="s">
        <v>218</v>
      </c>
      <c r="AU125" s="140" t="s">
        <v>79</v>
      </c>
      <c r="AY125" s="18" t="s">
        <v>216</v>
      </c>
      <c r="BE125" s="141">
        <f>IF(N125="základní",J125,0)</f>
        <v>0</v>
      </c>
      <c r="BF125" s="141">
        <f>IF(N125="snížená",J125,0)</f>
        <v>0</v>
      </c>
      <c r="BG125" s="141">
        <f>IF(N125="zákl. přenesená",J125,0)</f>
        <v>0</v>
      </c>
      <c r="BH125" s="141">
        <f>IF(N125="sníž. přenesená",J125,0)</f>
        <v>0</v>
      </c>
      <c r="BI125" s="141">
        <f>IF(N125="nulová",J125,0)</f>
        <v>0</v>
      </c>
      <c r="BJ125" s="18" t="s">
        <v>79</v>
      </c>
      <c r="BK125" s="141">
        <f>ROUND(I125*H125,2)</f>
        <v>0</v>
      </c>
      <c r="BL125" s="18" t="s">
        <v>223</v>
      </c>
      <c r="BM125" s="140" t="s">
        <v>625</v>
      </c>
    </row>
    <row r="126" spans="2:65" s="1" customFormat="1" ht="6.95" customHeight="1">
      <c r="B126" s="42"/>
      <c r="C126" s="43"/>
      <c r="D126" s="43"/>
      <c r="E126" s="43"/>
      <c r="F126" s="43"/>
      <c r="G126" s="43"/>
      <c r="H126" s="43"/>
      <c r="I126" s="43"/>
      <c r="J126" s="43"/>
      <c r="K126" s="43"/>
      <c r="L126" s="33"/>
    </row>
  </sheetData>
  <sheetProtection algorithmName="SHA-512" hashValue="T0CH2H5YmVLviCI8RaCArcVZyNr+tfRz59PMYaN6pNl7qZokp4CejbXqxRHdeDRvyorkG/AB2A0qWwjSAhoOVA==" saltValue="DOZ3OnHAbmeipjATLe/0gyLzxXjsx/loC3ukV8KeJVkyagYMONbnEG9usluxDAWmQyuu0/kINo5APEF4ia1Jfg==" spinCount="100000" sheet="1" objects="1" scenarios="1" formatColumns="0" formatRows="0" autoFilter="0"/>
  <autoFilter ref="C84:K125" xr:uid="{00000000-0009-0000-0000-000007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102</v>
      </c>
    </row>
    <row r="3" spans="2:46" ht="6.95" customHeight="1">
      <c r="B3" s="19"/>
      <c r="C3" s="20"/>
      <c r="D3" s="20"/>
      <c r="E3" s="20"/>
      <c r="F3" s="20"/>
      <c r="G3" s="20"/>
      <c r="H3" s="20"/>
      <c r="I3" s="20"/>
      <c r="J3" s="20"/>
      <c r="K3" s="20"/>
      <c r="L3" s="21"/>
      <c r="AT3" s="18" t="s">
        <v>81</v>
      </c>
    </row>
    <row r="4" spans="2:46" ht="24.95" customHeight="1">
      <c r="B4" s="21"/>
      <c r="D4" s="22" t="s">
        <v>109</v>
      </c>
      <c r="L4" s="21"/>
      <c r="M4" s="87" t="s">
        <v>10</v>
      </c>
      <c r="AT4" s="18" t="s">
        <v>4</v>
      </c>
    </row>
    <row r="5" spans="2:46" ht="6.95" customHeight="1">
      <c r="B5" s="21"/>
      <c r="L5" s="21"/>
    </row>
    <row r="6" spans="2:46" ht="12" customHeight="1">
      <c r="B6" s="21"/>
      <c r="D6" s="28" t="s">
        <v>16</v>
      </c>
      <c r="L6" s="21"/>
    </row>
    <row r="7" spans="2:46" ht="26.25" customHeight="1">
      <c r="B7" s="21"/>
      <c r="E7" s="324" t="str">
        <f>'Rekapitulace stavby'!K6</f>
        <v>Odstranění havarijního stavu, rekonstrukce a zajištění energ. úspor objektu Tylův dům</v>
      </c>
      <c r="F7" s="325"/>
      <c r="G7" s="325"/>
      <c r="H7" s="325"/>
      <c r="L7" s="21"/>
    </row>
    <row r="8" spans="2:46" s="1" customFormat="1" ht="12" customHeight="1">
      <c r="B8" s="33"/>
      <c r="D8" s="28" t="s">
        <v>122</v>
      </c>
      <c r="L8" s="33"/>
    </row>
    <row r="9" spans="2:46" s="1" customFormat="1" ht="16.5" customHeight="1">
      <c r="B9" s="33"/>
      <c r="E9" s="287" t="s">
        <v>3261</v>
      </c>
      <c r="F9" s="326"/>
      <c r="G9" s="326"/>
      <c r="H9" s="326"/>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Vyplň údaj</v>
      </c>
      <c r="L12" s="33"/>
    </row>
    <row r="13" spans="2:46" s="1" customFormat="1" ht="10.9" customHeight="1">
      <c r="B13" s="33"/>
      <c r="L13" s="33"/>
    </row>
    <row r="14" spans="2:46" s="1" customFormat="1" ht="12" customHeight="1">
      <c r="B14" s="33"/>
      <c r="D14" s="28" t="s">
        <v>24</v>
      </c>
      <c r="I14" s="28" t="s">
        <v>25</v>
      </c>
      <c r="J14" s="26" t="s">
        <v>19</v>
      </c>
      <c r="L14" s="33"/>
    </row>
    <row r="15" spans="2:46" s="1" customFormat="1" ht="18" customHeight="1">
      <c r="B15" s="33"/>
      <c r="E15" s="26" t="s">
        <v>26</v>
      </c>
      <c r="I15" s="28" t="s">
        <v>27</v>
      </c>
      <c r="J15" s="26" t="s">
        <v>19</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327" t="str">
        <f>'Rekapitulace stavby'!E14</f>
        <v>Vyplň údaj</v>
      </c>
      <c r="F18" s="308"/>
      <c r="G18" s="308"/>
      <c r="H18" s="308"/>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19</v>
      </c>
      <c r="L20" s="33"/>
    </row>
    <row r="21" spans="2:12" s="1" customFormat="1" ht="18" customHeight="1">
      <c r="B21" s="33"/>
      <c r="E21" s="26" t="s">
        <v>31</v>
      </c>
      <c r="I21" s="28" t="s">
        <v>27</v>
      </c>
      <c r="J21" s="26" t="s">
        <v>19</v>
      </c>
      <c r="L21" s="33"/>
    </row>
    <row r="22" spans="2:12" s="1" customFormat="1" ht="6.95" customHeight="1">
      <c r="B22" s="33"/>
      <c r="L22" s="33"/>
    </row>
    <row r="23" spans="2:12" s="1" customFormat="1" ht="12" customHeight="1">
      <c r="B23" s="33"/>
      <c r="D23" s="28" t="s">
        <v>33</v>
      </c>
      <c r="I23" s="28" t="s">
        <v>25</v>
      </c>
      <c r="J23" s="26" t="s">
        <v>19</v>
      </c>
      <c r="L23" s="33"/>
    </row>
    <row r="24" spans="2:12" s="1" customFormat="1" ht="18" customHeight="1">
      <c r="B24" s="33"/>
      <c r="E24" s="26" t="s">
        <v>34</v>
      </c>
      <c r="I24" s="28" t="s">
        <v>27</v>
      </c>
      <c r="J24" s="26" t="s">
        <v>19</v>
      </c>
      <c r="L24" s="33"/>
    </row>
    <row r="25" spans="2:12" s="1" customFormat="1" ht="6.95" customHeight="1">
      <c r="B25" s="33"/>
      <c r="L25" s="33"/>
    </row>
    <row r="26" spans="2:12" s="1" customFormat="1" ht="12" customHeight="1">
      <c r="B26" s="33"/>
      <c r="D26" s="28" t="s">
        <v>35</v>
      </c>
      <c r="L26" s="33"/>
    </row>
    <row r="27" spans="2:12" s="7" customFormat="1" ht="16.5" customHeight="1">
      <c r="B27" s="88"/>
      <c r="E27" s="313" t="s">
        <v>19</v>
      </c>
      <c r="F27" s="313"/>
      <c r="G27" s="313"/>
      <c r="H27" s="313"/>
      <c r="L27" s="88"/>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9" t="s">
        <v>37</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39</v>
      </c>
      <c r="I32" s="36" t="s">
        <v>38</v>
      </c>
      <c r="J32" s="36" t="s">
        <v>40</v>
      </c>
      <c r="L32" s="33"/>
    </row>
    <row r="33" spans="2:12" s="1" customFormat="1" ht="14.45" customHeight="1">
      <c r="B33" s="33"/>
      <c r="D33" s="53" t="s">
        <v>41</v>
      </c>
      <c r="E33" s="28" t="s">
        <v>42</v>
      </c>
      <c r="F33" s="90">
        <f>ROUND((SUM(BE85:BE113)),  2)</f>
        <v>0</v>
      </c>
      <c r="I33" s="91">
        <v>0.21</v>
      </c>
      <c r="J33" s="90">
        <f>ROUND(((SUM(BE85:BE113))*I33),  2)</f>
        <v>0</v>
      </c>
      <c r="L33" s="33"/>
    </row>
    <row r="34" spans="2:12" s="1" customFormat="1" ht="14.45" customHeight="1">
      <c r="B34" s="33"/>
      <c r="E34" s="28" t="s">
        <v>43</v>
      </c>
      <c r="F34" s="90">
        <f>ROUND((SUM(BF85:BF113)),  2)</f>
        <v>0</v>
      </c>
      <c r="I34" s="91">
        <v>0.15</v>
      </c>
      <c r="J34" s="90">
        <f>ROUND(((SUM(BF85:BF113))*I34),  2)</f>
        <v>0</v>
      </c>
      <c r="L34" s="33"/>
    </row>
    <row r="35" spans="2:12" s="1" customFormat="1" ht="14.45" hidden="1" customHeight="1">
      <c r="B35" s="33"/>
      <c r="E35" s="28" t="s">
        <v>44</v>
      </c>
      <c r="F35" s="90">
        <f>ROUND((SUM(BG85:BG113)),  2)</f>
        <v>0</v>
      </c>
      <c r="I35" s="91">
        <v>0.21</v>
      </c>
      <c r="J35" s="90">
        <f>0</f>
        <v>0</v>
      </c>
      <c r="L35" s="33"/>
    </row>
    <row r="36" spans="2:12" s="1" customFormat="1" ht="14.45" hidden="1" customHeight="1">
      <c r="B36" s="33"/>
      <c r="E36" s="28" t="s">
        <v>45</v>
      </c>
      <c r="F36" s="90">
        <f>ROUND((SUM(BH85:BH113)),  2)</f>
        <v>0</v>
      </c>
      <c r="I36" s="91">
        <v>0.15</v>
      </c>
      <c r="J36" s="90">
        <f>0</f>
        <v>0</v>
      </c>
      <c r="L36" s="33"/>
    </row>
    <row r="37" spans="2:12" s="1" customFormat="1" ht="14.45" hidden="1" customHeight="1">
      <c r="B37" s="33"/>
      <c r="E37" s="28" t="s">
        <v>46</v>
      </c>
      <c r="F37" s="90">
        <f>ROUND((SUM(BI85:BI113)),  2)</f>
        <v>0</v>
      </c>
      <c r="I37" s="91">
        <v>0</v>
      </c>
      <c r="J37" s="90">
        <f>0</f>
        <v>0</v>
      </c>
      <c r="L37" s="33"/>
    </row>
    <row r="38" spans="2:12" s="1" customFormat="1" ht="6.95" customHeight="1">
      <c r="B38" s="33"/>
      <c r="L38" s="33"/>
    </row>
    <row r="39" spans="2:12" s="1" customFormat="1" ht="25.35" customHeight="1">
      <c r="B39" s="33"/>
      <c r="C39" s="92"/>
      <c r="D39" s="93" t="s">
        <v>47</v>
      </c>
      <c r="E39" s="55"/>
      <c r="F39" s="55"/>
      <c r="G39" s="94" t="s">
        <v>48</v>
      </c>
      <c r="H39" s="95" t="s">
        <v>49</v>
      </c>
      <c r="I39" s="55"/>
      <c r="J39" s="96">
        <f>SUM(J30:J37)</f>
        <v>0</v>
      </c>
      <c r="K39" s="97"/>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166</v>
      </c>
      <c r="L45" s="33"/>
    </row>
    <row r="46" spans="2:12" s="1" customFormat="1" ht="6.95" customHeight="1">
      <c r="B46" s="33"/>
      <c r="L46" s="33"/>
    </row>
    <row r="47" spans="2:12" s="1" customFormat="1" ht="12" customHeight="1">
      <c r="B47" s="33"/>
      <c r="C47" s="28" t="s">
        <v>16</v>
      </c>
      <c r="L47" s="33"/>
    </row>
    <row r="48" spans="2:12" s="1" customFormat="1" ht="26.25" customHeight="1">
      <c r="B48" s="33"/>
      <c r="E48" s="324" t="str">
        <f>E7</f>
        <v>Odstranění havarijního stavu, rekonstrukce a zajištění energ. úspor objektu Tylův dům</v>
      </c>
      <c r="F48" s="325"/>
      <c r="G48" s="325"/>
      <c r="H48" s="325"/>
      <c r="L48" s="33"/>
    </row>
    <row r="49" spans="2:47" s="1" customFormat="1" ht="12" customHeight="1">
      <c r="B49" s="33"/>
      <c r="C49" s="28" t="s">
        <v>122</v>
      </c>
      <c r="L49" s="33"/>
    </row>
    <row r="50" spans="2:47" s="1" customFormat="1" ht="16.5" customHeight="1">
      <c r="B50" s="33"/>
      <c r="E50" s="287" t="str">
        <f>E9</f>
        <v>VON - Vedlejší a ostatní náklady</v>
      </c>
      <c r="F50" s="326"/>
      <c r="G50" s="326"/>
      <c r="H50" s="326"/>
      <c r="L50" s="33"/>
    </row>
    <row r="51" spans="2:47" s="1" customFormat="1" ht="6.95" customHeight="1">
      <c r="B51" s="33"/>
      <c r="L51" s="33"/>
    </row>
    <row r="52" spans="2:47" s="1" customFormat="1" ht="12" customHeight="1">
      <c r="B52" s="33"/>
      <c r="C52" s="28" t="s">
        <v>21</v>
      </c>
      <c r="F52" s="26" t="str">
        <f>F12</f>
        <v>Tylova 507, Kutná Hora</v>
      </c>
      <c r="I52" s="28" t="s">
        <v>23</v>
      </c>
      <c r="J52" s="50" t="str">
        <f>IF(J12="","",J12)</f>
        <v>Vyplň údaj</v>
      </c>
      <c r="L52" s="33"/>
    </row>
    <row r="53" spans="2:47" s="1" customFormat="1" ht="6.95" customHeight="1">
      <c r="B53" s="33"/>
      <c r="L53" s="33"/>
    </row>
    <row r="54" spans="2:47" s="1" customFormat="1" ht="25.7" customHeight="1">
      <c r="B54" s="33"/>
      <c r="C54" s="28" t="s">
        <v>24</v>
      </c>
      <c r="F54" s="26" t="str">
        <f>E15</f>
        <v>České muzeum stříbra p.o.</v>
      </c>
      <c r="I54" s="28" t="s">
        <v>30</v>
      </c>
      <c r="J54" s="31" t="str">
        <f>E21</f>
        <v>Energy Benefit Centre a.s.</v>
      </c>
      <c r="L54" s="33"/>
    </row>
    <row r="55" spans="2:47" s="1" customFormat="1" ht="15.2" customHeight="1">
      <c r="B55" s="33"/>
      <c r="C55" s="28" t="s">
        <v>28</v>
      </c>
      <c r="F55" s="26" t="str">
        <f>IF(E18="","",E18)</f>
        <v>Vyplň údaj</v>
      </c>
      <c r="I55" s="28" t="s">
        <v>33</v>
      </c>
      <c r="J55" s="31" t="str">
        <f>E24</f>
        <v xml:space="preserve">  </v>
      </c>
      <c r="L55" s="33"/>
    </row>
    <row r="56" spans="2:47" s="1" customFormat="1" ht="10.35" customHeight="1">
      <c r="B56" s="33"/>
      <c r="L56" s="33"/>
    </row>
    <row r="57" spans="2:47" s="1" customFormat="1" ht="29.25" customHeight="1">
      <c r="B57" s="33"/>
      <c r="C57" s="98" t="s">
        <v>167</v>
      </c>
      <c r="D57" s="92"/>
      <c r="E57" s="92"/>
      <c r="F57" s="92"/>
      <c r="G57" s="92"/>
      <c r="H57" s="92"/>
      <c r="I57" s="92"/>
      <c r="J57" s="99" t="s">
        <v>168</v>
      </c>
      <c r="K57" s="92"/>
      <c r="L57" s="33"/>
    </row>
    <row r="58" spans="2:47" s="1" customFormat="1" ht="10.35" customHeight="1">
      <c r="B58" s="33"/>
      <c r="L58" s="33"/>
    </row>
    <row r="59" spans="2:47" s="1" customFormat="1" ht="22.9" customHeight="1">
      <c r="B59" s="33"/>
      <c r="C59" s="100" t="s">
        <v>69</v>
      </c>
      <c r="J59" s="64">
        <f>J85</f>
        <v>0</v>
      </c>
      <c r="L59" s="33"/>
      <c r="AU59" s="18" t="s">
        <v>169</v>
      </c>
    </row>
    <row r="60" spans="2:47" s="8" customFormat="1" ht="24.95" customHeight="1">
      <c r="B60" s="101"/>
      <c r="D60" s="102" t="s">
        <v>3262</v>
      </c>
      <c r="E60" s="103"/>
      <c r="F60" s="103"/>
      <c r="G60" s="103"/>
      <c r="H60" s="103"/>
      <c r="I60" s="103"/>
      <c r="J60" s="104">
        <f>J86</f>
        <v>0</v>
      </c>
      <c r="L60" s="101"/>
    </row>
    <row r="61" spans="2:47" s="9" customFormat="1" ht="19.899999999999999" customHeight="1">
      <c r="B61" s="105"/>
      <c r="D61" s="106" t="s">
        <v>3263</v>
      </c>
      <c r="E61" s="107"/>
      <c r="F61" s="107"/>
      <c r="G61" s="107"/>
      <c r="H61" s="107"/>
      <c r="I61" s="107"/>
      <c r="J61" s="108">
        <f>J87</f>
        <v>0</v>
      </c>
      <c r="L61" s="105"/>
    </row>
    <row r="62" spans="2:47" s="9" customFormat="1" ht="19.899999999999999" customHeight="1">
      <c r="B62" s="105"/>
      <c r="D62" s="106" t="s">
        <v>3264</v>
      </c>
      <c r="E62" s="107"/>
      <c r="F62" s="107"/>
      <c r="G62" s="107"/>
      <c r="H62" s="107"/>
      <c r="I62" s="107"/>
      <c r="J62" s="108">
        <f>J92</f>
        <v>0</v>
      </c>
      <c r="L62" s="105"/>
    </row>
    <row r="63" spans="2:47" s="9" customFormat="1" ht="19.899999999999999" customHeight="1">
      <c r="B63" s="105"/>
      <c r="D63" s="106" t="s">
        <v>3265</v>
      </c>
      <c r="E63" s="107"/>
      <c r="F63" s="107"/>
      <c r="G63" s="107"/>
      <c r="H63" s="107"/>
      <c r="I63" s="107"/>
      <c r="J63" s="108">
        <f>J105</f>
        <v>0</v>
      </c>
      <c r="L63" s="105"/>
    </row>
    <row r="64" spans="2:47" s="9" customFormat="1" ht="19.899999999999999" customHeight="1">
      <c r="B64" s="105"/>
      <c r="D64" s="106" t="s">
        <v>3266</v>
      </c>
      <c r="E64" s="107"/>
      <c r="F64" s="107"/>
      <c r="G64" s="107"/>
      <c r="H64" s="107"/>
      <c r="I64" s="107"/>
      <c r="J64" s="108">
        <f>J108</f>
        <v>0</v>
      </c>
      <c r="L64" s="105"/>
    </row>
    <row r="65" spans="2:12" s="9" customFormat="1" ht="19.899999999999999" customHeight="1">
      <c r="B65" s="105"/>
      <c r="D65" s="106" t="s">
        <v>3267</v>
      </c>
      <c r="E65" s="107"/>
      <c r="F65" s="107"/>
      <c r="G65" s="107"/>
      <c r="H65" s="107"/>
      <c r="I65" s="107"/>
      <c r="J65" s="108">
        <f>J111</f>
        <v>0</v>
      </c>
      <c r="L65" s="105"/>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201</v>
      </c>
      <c r="L72" s="33"/>
    </row>
    <row r="73" spans="2:12" s="1" customFormat="1" ht="6.95" customHeight="1">
      <c r="B73" s="33"/>
      <c r="L73" s="33"/>
    </row>
    <row r="74" spans="2:12" s="1" customFormat="1" ht="12" customHeight="1">
      <c r="B74" s="33"/>
      <c r="C74" s="28" t="s">
        <v>16</v>
      </c>
      <c r="L74" s="33"/>
    </row>
    <row r="75" spans="2:12" s="1" customFormat="1" ht="26.25" customHeight="1">
      <c r="B75" s="33"/>
      <c r="E75" s="324" t="str">
        <f>E7</f>
        <v>Odstranění havarijního stavu, rekonstrukce a zajištění energ. úspor objektu Tylův dům</v>
      </c>
      <c r="F75" s="325"/>
      <c r="G75" s="325"/>
      <c r="H75" s="325"/>
      <c r="L75" s="33"/>
    </row>
    <row r="76" spans="2:12" s="1" customFormat="1" ht="12" customHeight="1">
      <c r="B76" s="33"/>
      <c r="C76" s="28" t="s">
        <v>122</v>
      </c>
      <c r="L76" s="33"/>
    </row>
    <row r="77" spans="2:12" s="1" customFormat="1" ht="16.5" customHeight="1">
      <c r="B77" s="33"/>
      <c r="E77" s="287" t="str">
        <f>E9</f>
        <v>VON - Vedlejší a ostatní náklady</v>
      </c>
      <c r="F77" s="326"/>
      <c r="G77" s="326"/>
      <c r="H77" s="326"/>
      <c r="L77" s="33"/>
    </row>
    <row r="78" spans="2:12" s="1" customFormat="1" ht="6.95" customHeight="1">
      <c r="B78" s="33"/>
      <c r="L78" s="33"/>
    </row>
    <row r="79" spans="2:12" s="1" customFormat="1" ht="12" customHeight="1">
      <c r="B79" s="33"/>
      <c r="C79" s="28" t="s">
        <v>21</v>
      </c>
      <c r="F79" s="26" t="str">
        <f>F12</f>
        <v>Tylova 507, Kutná Hora</v>
      </c>
      <c r="I79" s="28" t="s">
        <v>23</v>
      </c>
      <c r="J79" s="50" t="str">
        <f>IF(J12="","",J12)</f>
        <v>Vyplň údaj</v>
      </c>
      <c r="L79" s="33"/>
    </row>
    <row r="80" spans="2:12" s="1" customFormat="1" ht="6.95" customHeight="1">
      <c r="B80" s="33"/>
      <c r="L80" s="33"/>
    </row>
    <row r="81" spans="2:65" s="1" customFormat="1" ht="25.7" customHeight="1">
      <c r="B81" s="33"/>
      <c r="C81" s="28" t="s">
        <v>24</v>
      </c>
      <c r="F81" s="26" t="str">
        <f>E15</f>
        <v>České muzeum stříbra p.o.</v>
      </c>
      <c r="I81" s="28" t="s">
        <v>30</v>
      </c>
      <c r="J81" s="31" t="str">
        <f>E21</f>
        <v>Energy Benefit Centre a.s.</v>
      </c>
      <c r="L81" s="33"/>
    </row>
    <row r="82" spans="2:65" s="1" customFormat="1" ht="15.2" customHeight="1">
      <c r="B82" s="33"/>
      <c r="C82" s="28" t="s">
        <v>28</v>
      </c>
      <c r="F82" s="26" t="str">
        <f>IF(E18="","",E18)</f>
        <v>Vyplň údaj</v>
      </c>
      <c r="I82" s="28" t="s">
        <v>33</v>
      </c>
      <c r="J82" s="31" t="str">
        <f>E24</f>
        <v xml:space="preserve">  </v>
      </c>
      <c r="L82" s="33"/>
    </row>
    <row r="83" spans="2:65" s="1" customFormat="1" ht="10.35" customHeight="1">
      <c r="B83" s="33"/>
      <c r="L83" s="33"/>
    </row>
    <row r="84" spans="2:65" s="10" customFormat="1" ht="29.25" customHeight="1">
      <c r="B84" s="109"/>
      <c r="C84" s="110" t="s">
        <v>202</v>
      </c>
      <c r="D84" s="111" t="s">
        <v>56</v>
      </c>
      <c r="E84" s="111" t="s">
        <v>52</v>
      </c>
      <c r="F84" s="111" t="s">
        <v>53</v>
      </c>
      <c r="G84" s="111" t="s">
        <v>203</v>
      </c>
      <c r="H84" s="111" t="s">
        <v>204</v>
      </c>
      <c r="I84" s="111" t="s">
        <v>205</v>
      </c>
      <c r="J84" s="111" t="s">
        <v>168</v>
      </c>
      <c r="K84" s="112" t="s">
        <v>206</v>
      </c>
      <c r="L84" s="109"/>
      <c r="M84" s="57" t="s">
        <v>19</v>
      </c>
      <c r="N84" s="58" t="s">
        <v>41</v>
      </c>
      <c r="O84" s="58" t="s">
        <v>207</v>
      </c>
      <c r="P84" s="58" t="s">
        <v>208</v>
      </c>
      <c r="Q84" s="58" t="s">
        <v>209</v>
      </c>
      <c r="R84" s="58" t="s">
        <v>210</v>
      </c>
      <c r="S84" s="58" t="s">
        <v>211</v>
      </c>
      <c r="T84" s="59" t="s">
        <v>212</v>
      </c>
    </row>
    <row r="85" spans="2:65" s="1" customFormat="1" ht="22.9" customHeight="1">
      <c r="B85" s="33"/>
      <c r="C85" s="62" t="s">
        <v>213</v>
      </c>
      <c r="J85" s="113">
        <f>BK85</f>
        <v>0</v>
      </c>
      <c r="L85" s="33"/>
      <c r="M85" s="60"/>
      <c r="N85" s="51"/>
      <c r="O85" s="51"/>
      <c r="P85" s="114">
        <f>P86</f>
        <v>0</v>
      </c>
      <c r="Q85" s="51"/>
      <c r="R85" s="114">
        <f>R86</f>
        <v>0</v>
      </c>
      <c r="S85" s="51"/>
      <c r="T85" s="115">
        <f>T86</f>
        <v>0</v>
      </c>
      <c r="AT85" s="18" t="s">
        <v>70</v>
      </c>
      <c r="AU85" s="18" t="s">
        <v>169</v>
      </c>
      <c r="BK85" s="116">
        <f>BK86</f>
        <v>0</v>
      </c>
    </row>
    <row r="86" spans="2:65" s="11" customFormat="1" ht="25.9" customHeight="1">
      <c r="B86" s="117"/>
      <c r="D86" s="118" t="s">
        <v>70</v>
      </c>
      <c r="E86" s="119" t="s">
        <v>3268</v>
      </c>
      <c r="F86" s="119" t="s">
        <v>3269</v>
      </c>
      <c r="I86" s="120"/>
      <c r="J86" s="121">
        <f>BK86</f>
        <v>0</v>
      </c>
      <c r="L86" s="117"/>
      <c r="M86" s="122"/>
      <c r="P86" s="123">
        <f>P87+P92+P105+P108+P111</f>
        <v>0</v>
      </c>
      <c r="R86" s="123">
        <f>R87+R92+R105+R108+R111</f>
        <v>0</v>
      </c>
      <c r="T86" s="124">
        <f>T87+T92+T105+T108+T111</f>
        <v>0</v>
      </c>
      <c r="AR86" s="118" t="s">
        <v>251</v>
      </c>
      <c r="AT86" s="125" t="s">
        <v>70</v>
      </c>
      <c r="AU86" s="125" t="s">
        <v>71</v>
      </c>
      <c r="AY86" s="118" t="s">
        <v>216</v>
      </c>
      <c r="BK86" s="126">
        <f>BK87+BK92+BK105+BK108+BK111</f>
        <v>0</v>
      </c>
    </row>
    <row r="87" spans="2:65" s="11" customFormat="1" ht="22.9" customHeight="1">
      <c r="B87" s="117"/>
      <c r="D87" s="118" t="s">
        <v>70</v>
      </c>
      <c r="E87" s="127" t="s">
        <v>3270</v>
      </c>
      <c r="F87" s="127" t="s">
        <v>3271</v>
      </c>
      <c r="I87" s="120"/>
      <c r="J87" s="128">
        <f>BK87</f>
        <v>0</v>
      </c>
      <c r="L87" s="117"/>
      <c r="M87" s="122"/>
      <c r="P87" s="123">
        <f>SUM(P88:P91)</f>
        <v>0</v>
      </c>
      <c r="R87" s="123">
        <f>SUM(R88:R91)</f>
        <v>0</v>
      </c>
      <c r="T87" s="124">
        <f>SUM(T88:T91)</f>
        <v>0</v>
      </c>
      <c r="AR87" s="118" t="s">
        <v>251</v>
      </c>
      <c r="AT87" s="125" t="s">
        <v>70</v>
      </c>
      <c r="AU87" s="125" t="s">
        <v>79</v>
      </c>
      <c r="AY87" s="118" t="s">
        <v>216</v>
      </c>
      <c r="BK87" s="126">
        <f>SUM(BK88:BK91)</f>
        <v>0</v>
      </c>
    </row>
    <row r="88" spans="2:65" s="1" customFormat="1" ht="16.5" customHeight="1">
      <c r="B88" s="33"/>
      <c r="C88" s="129" t="s">
        <v>79</v>
      </c>
      <c r="D88" s="129" t="s">
        <v>218</v>
      </c>
      <c r="E88" s="130" t="s">
        <v>3272</v>
      </c>
      <c r="F88" s="131" t="s">
        <v>3273</v>
      </c>
      <c r="G88" s="132" t="s">
        <v>447</v>
      </c>
      <c r="H88" s="133">
        <v>1</v>
      </c>
      <c r="I88" s="134"/>
      <c r="J88" s="135">
        <f>ROUND(I88*H88,2)</f>
        <v>0</v>
      </c>
      <c r="K88" s="131" t="s">
        <v>222</v>
      </c>
      <c r="L88" s="33"/>
      <c r="M88" s="136" t="s">
        <v>19</v>
      </c>
      <c r="N88" s="137" t="s">
        <v>42</v>
      </c>
      <c r="P88" s="138">
        <f>O88*H88</f>
        <v>0</v>
      </c>
      <c r="Q88" s="138">
        <v>0</v>
      </c>
      <c r="R88" s="138">
        <f>Q88*H88</f>
        <v>0</v>
      </c>
      <c r="S88" s="138">
        <v>0</v>
      </c>
      <c r="T88" s="139">
        <f>S88*H88</f>
        <v>0</v>
      </c>
      <c r="AR88" s="140" t="s">
        <v>3274</v>
      </c>
      <c r="AT88" s="140" t="s">
        <v>218</v>
      </c>
      <c r="AU88" s="140" t="s">
        <v>81</v>
      </c>
      <c r="AY88" s="18" t="s">
        <v>216</v>
      </c>
      <c r="BE88" s="141">
        <f>IF(N88="základní",J88,0)</f>
        <v>0</v>
      </c>
      <c r="BF88" s="141">
        <f>IF(N88="snížená",J88,0)</f>
        <v>0</v>
      </c>
      <c r="BG88" s="141">
        <f>IF(N88="zákl. přenesená",J88,0)</f>
        <v>0</v>
      </c>
      <c r="BH88" s="141">
        <f>IF(N88="sníž. přenesená",J88,0)</f>
        <v>0</v>
      </c>
      <c r="BI88" s="141">
        <f>IF(N88="nulová",J88,0)</f>
        <v>0</v>
      </c>
      <c r="BJ88" s="18" t="s">
        <v>79</v>
      </c>
      <c r="BK88" s="141">
        <f>ROUND(I88*H88,2)</f>
        <v>0</v>
      </c>
      <c r="BL88" s="18" t="s">
        <v>3274</v>
      </c>
      <c r="BM88" s="140" t="s">
        <v>3275</v>
      </c>
    </row>
    <row r="89" spans="2:65" s="1" customFormat="1" ht="11.25">
      <c r="B89" s="33"/>
      <c r="D89" s="142" t="s">
        <v>225</v>
      </c>
      <c r="F89" s="143" t="s">
        <v>3276</v>
      </c>
      <c r="I89" s="144"/>
      <c r="L89" s="33"/>
      <c r="M89" s="145"/>
      <c r="T89" s="54"/>
      <c r="AT89" s="18" t="s">
        <v>225</v>
      </c>
      <c r="AU89" s="18" t="s">
        <v>81</v>
      </c>
    </row>
    <row r="90" spans="2:65" s="1" customFormat="1" ht="21.75" customHeight="1">
      <c r="B90" s="33"/>
      <c r="C90" s="129" t="s">
        <v>81</v>
      </c>
      <c r="D90" s="129" t="s">
        <v>218</v>
      </c>
      <c r="E90" s="130" t="s">
        <v>3277</v>
      </c>
      <c r="F90" s="131" t="s">
        <v>3278</v>
      </c>
      <c r="G90" s="132" t="s">
        <v>447</v>
      </c>
      <c r="H90" s="133">
        <v>1</v>
      </c>
      <c r="I90" s="134"/>
      <c r="J90" s="135">
        <f>ROUND(I90*H90,2)</f>
        <v>0</v>
      </c>
      <c r="K90" s="131" t="s">
        <v>222</v>
      </c>
      <c r="L90" s="33"/>
      <c r="M90" s="136" t="s">
        <v>19</v>
      </c>
      <c r="N90" s="137" t="s">
        <v>42</v>
      </c>
      <c r="P90" s="138">
        <f>O90*H90</f>
        <v>0</v>
      </c>
      <c r="Q90" s="138">
        <v>0</v>
      </c>
      <c r="R90" s="138">
        <f>Q90*H90</f>
        <v>0</v>
      </c>
      <c r="S90" s="138">
        <v>0</v>
      </c>
      <c r="T90" s="139">
        <f>S90*H90</f>
        <v>0</v>
      </c>
      <c r="AR90" s="140" t="s">
        <v>3274</v>
      </c>
      <c r="AT90" s="140" t="s">
        <v>218</v>
      </c>
      <c r="AU90" s="140" t="s">
        <v>81</v>
      </c>
      <c r="AY90" s="18" t="s">
        <v>216</v>
      </c>
      <c r="BE90" s="141">
        <f>IF(N90="základní",J90,0)</f>
        <v>0</v>
      </c>
      <c r="BF90" s="141">
        <f>IF(N90="snížená",J90,0)</f>
        <v>0</v>
      </c>
      <c r="BG90" s="141">
        <f>IF(N90="zákl. přenesená",J90,0)</f>
        <v>0</v>
      </c>
      <c r="BH90" s="141">
        <f>IF(N90="sníž. přenesená",J90,0)</f>
        <v>0</v>
      </c>
      <c r="BI90" s="141">
        <f>IF(N90="nulová",J90,0)</f>
        <v>0</v>
      </c>
      <c r="BJ90" s="18" t="s">
        <v>79</v>
      </c>
      <c r="BK90" s="141">
        <f>ROUND(I90*H90,2)</f>
        <v>0</v>
      </c>
      <c r="BL90" s="18" t="s">
        <v>3274</v>
      </c>
      <c r="BM90" s="140" t="s">
        <v>3279</v>
      </c>
    </row>
    <row r="91" spans="2:65" s="1" customFormat="1" ht="11.25">
      <c r="B91" s="33"/>
      <c r="D91" s="142" t="s">
        <v>225</v>
      </c>
      <c r="F91" s="143" t="s">
        <v>3280</v>
      </c>
      <c r="I91" s="144"/>
      <c r="L91" s="33"/>
      <c r="M91" s="145"/>
      <c r="T91" s="54"/>
      <c r="AT91" s="18" t="s">
        <v>225</v>
      </c>
      <c r="AU91" s="18" t="s">
        <v>81</v>
      </c>
    </row>
    <row r="92" spans="2:65" s="11" customFormat="1" ht="22.9" customHeight="1">
      <c r="B92" s="117"/>
      <c r="D92" s="118" t="s">
        <v>70</v>
      </c>
      <c r="E92" s="127" t="s">
        <v>3281</v>
      </c>
      <c r="F92" s="127" t="s">
        <v>3282</v>
      </c>
      <c r="I92" s="120"/>
      <c r="J92" s="128">
        <f>BK92</f>
        <v>0</v>
      </c>
      <c r="L92" s="117"/>
      <c r="M92" s="122"/>
      <c r="P92" s="123">
        <f>SUM(P93:P104)</f>
        <v>0</v>
      </c>
      <c r="R92" s="123">
        <f>SUM(R93:R104)</f>
        <v>0</v>
      </c>
      <c r="T92" s="124">
        <f>SUM(T93:T104)</f>
        <v>0</v>
      </c>
      <c r="AR92" s="118" t="s">
        <v>251</v>
      </c>
      <c r="AT92" s="125" t="s">
        <v>70</v>
      </c>
      <c r="AU92" s="125" t="s">
        <v>79</v>
      </c>
      <c r="AY92" s="118" t="s">
        <v>216</v>
      </c>
      <c r="BK92" s="126">
        <f>SUM(BK93:BK104)</f>
        <v>0</v>
      </c>
    </row>
    <row r="93" spans="2:65" s="1" customFormat="1" ht="24.2" customHeight="1">
      <c r="B93" s="33"/>
      <c r="C93" s="129" t="s">
        <v>233</v>
      </c>
      <c r="D93" s="129" t="s">
        <v>218</v>
      </c>
      <c r="E93" s="130" t="s">
        <v>3283</v>
      </c>
      <c r="F93" s="131" t="s">
        <v>3284</v>
      </c>
      <c r="G93" s="132" t="s">
        <v>447</v>
      </c>
      <c r="H93" s="133">
        <v>1</v>
      </c>
      <c r="I93" s="134"/>
      <c r="J93" s="135">
        <f>ROUND(I93*H93,2)</f>
        <v>0</v>
      </c>
      <c r="K93" s="131" t="s">
        <v>222</v>
      </c>
      <c r="L93" s="33"/>
      <c r="M93" s="136" t="s">
        <v>19</v>
      </c>
      <c r="N93" s="137" t="s">
        <v>42</v>
      </c>
      <c r="P93" s="138">
        <f>O93*H93</f>
        <v>0</v>
      </c>
      <c r="Q93" s="138">
        <v>0</v>
      </c>
      <c r="R93" s="138">
        <f>Q93*H93</f>
        <v>0</v>
      </c>
      <c r="S93" s="138">
        <v>0</v>
      </c>
      <c r="T93" s="139">
        <f>S93*H93</f>
        <v>0</v>
      </c>
      <c r="AR93" s="140" t="s">
        <v>3274</v>
      </c>
      <c r="AT93" s="140" t="s">
        <v>218</v>
      </c>
      <c r="AU93" s="140" t="s">
        <v>81</v>
      </c>
      <c r="AY93" s="18" t="s">
        <v>216</v>
      </c>
      <c r="BE93" s="141">
        <f>IF(N93="základní",J93,0)</f>
        <v>0</v>
      </c>
      <c r="BF93" s="141">
        <f>IF(N93="snížená",J93,0)</f>
        <v>0</v>
      </c>
      <c r="BG93" s="141">
        <f>IF(N93="zákl. přenesená",J93,0)</f>
        <v>0</v>
      </c>
      <c r="BH93" s="141">
        <f>IF(N93="sníž. přenesená",J93,0)</f>
        <v>0</v>
      </c>
      <c r="BI93" s="141">
        <f>IF(N93="nulová",J93,0)</f>
        <v>0</v>
      </c>
      <c r="BJ93" s="18" t="s">
        <v>79</v>
      </c>
      <c r="BK93" s="141">
        <f>ROUND(I93*H93,2)</f>
        <v>0</v>
      </c>
      <c r="BL93" s="18" t="s">
        <v>3274</v>
      </c>
      <c r="BM93" s="140" t="s">
        <v>3285</v>
      </c>
    </row>
    <row r="94" spans="2:65" s="1" customFormat="1" ht="11.25">
      <c r="B94" s="33"/>
      <c r="D94" s="142" t="s">
        <v>225</v>
      </c>
      <c r="F94" s="143" t="s">
        <v>3286</v>
      </c>
      <c r="I94" s="144"/>
      <c r="L94" s="33"/>
      <c r="M94" s="145"/>
      <c r="T94" s="54"/>
      <c r="AT94" s="18" t="s">
        <v>225</v>
      </c>
      <c r="AU94" s="18" t="s">
        <v>81</v>
      </c>
    </row>
    <row r="95" spans="2:65" s="1" customFormat="1" ht="24.2" customHeight="1">
      <c r="B95" s="33"/>
      <c r="C95" s="129" t="s">
        <v>223</v>
      </c>
      <c r="D95" s="129" t="s">
        <v>218</v>
      </c>
      <c r="E95" s="130" t="s">
        <v>3287</v>
      </c>
      <c r="F95" s="131" t="s">
        <v>3288</v>
      </c>
      <c r="G95" s="132" t="s">
        <v>447</v>
      </c>
      <c r="H95" s="133">
        <v>1</v>
      </c>
      <c r="I95" s="134"/>
      <c r="J95" s="135">
        <f>ROUND(I95*H95,2)</f>
        <v>0</v>
      </c>
      <c r="K95" s="131" t="s">
        <v>222</v>
      </c>
      <c r="L95" s="33"/>
      <c r="M95" s="136" t="s">
        <v>19</v>
      </c>
      <c r="N95" s="137" t="s">
        <v>42</v>
      </c>
      <c r="P95" s="138">
        <f>O95*H95</f>
        <v>0</v>
      </c>
      <c r="Q95" s="138">
        <v>0</v>
      </c>
      <c r="R95" s="138">
        <f>Q95*H95</f>
        <v>0</v>
      </c>
      <c r="S95" s="138">
        <v>0</v>
      </c>
      <c r="T95" s="139">
        <f>S95*H95</f>
        <v>0</v>
      </c>
      <c r="AR95" s="140" t="s">
        <v>3274</v>
      </c>
      <c r="AT95" s="140" t="s">
        <v>218</v>
      </c>
      <c r="AU95" s="140" t="s">
        <v>81</v>
      </c>
      <c r="AY95" s="18" t="s">
        <v>216</v>
      </c>
      <c r="BE95" s="141">
        <f>IF(N95="základní",J95,0)</f>
        <v>0</v>
      </c>
      <c r="BF95" s="141">
        <f>IF(N95="snížená",J95,0)</f>
        <v>0</v>
      </c>
      <c r="BG95" s="141">
        <f>IF(N95="zákl. přenesená",J95,0)</f>
        <v>0</v>
      </c>
      <c r="BH95" s="141">
        <f>IF(N95="sníž. přenesená",J95,0)</f>
        <v>0</v>
      </c>
      <c r="BI95" s="141">
        <f>IF(N95="nulová",J95,0)</f>
        <v>0</v>
      </c>
      <c r="BJ95" s="18" t="s">
        <v>79</v>
      </c>
      <c r="BK95" s="141">
        <f>ROUND(I95*H95,2)</f>
        <v>0</v>
      </c>
      <c r="BL95" s="18" t="s">
        <v>3274</v>
      </c>
      <c r="BM95" s="140" t="s">
        <v>3289</v>
      </c>
    </row>
    <row r="96" spans="2:65" s="1" customFormat="1" ht="11.25">
      <c r="B96" s="33"/>
      <c r="D96" s="142" t="s">
        <v>225</v>
      </c>
      <c r="F96" s="143" t="s">
        <v>3290</v>
      </c>
      <c r="I96" s="144"/>
      <c r="L96" s="33"/>
      <c r="M96" s="145"/>
      <c r="T96" s="54"/>
      <c r="AT96" s="18" t="s">
        <v>225</v>
      </c>
      <c r="AU96" s="18" t="s">
        <v>81</v>
      </c>
    </row>
    <row r="97" spans="2:65" s="1" customFormat="1" ht="16.5" customHeight="1">
      <c r="B97" s="33"/>
      <c r="C97" s="129" t="s">
        <v>251</v>
      </c>
      <c r="D97" s="129" t="s">
        <v>218</v>
      </c>
      <c r="E97" s="130" t="s">
        <v>3291</v>
      </c>
      <c r="F97" s="131" t="s">
        <v>3292</v>
      </c>
      <c r="G97" s="132" t="s">
        <v>447</v>
      </c>
      <c r="H97" s="133">
        <v>1</v>
      </c>
      <c r="I97" s="134"/>
      <c r="J97" s="135">
        <f>ROUND(I97*H97,2)</f>
        <v>0</v>
      </c>
      <c r="K97" s="131" t="s">
        <v>222</v>
      </c>
      <c r="L97" s="33"/>
      <c r="M97" s="136" t="s">
        <v>19</v>
      </c>
      <c r="N97" s="137" t="s">
        <v>42</v>
      </c>
      <c r="P97" s="138">
        <f>O97*H97</f>
        <v>0</v>
      </c>
      <c r="Q97" s="138">
        <v>0</v>
      </c>
      <c r="R97" s="138">
        <f>Q97*H97</f>
        <v>0</v>
      </c>
      <c r="S97" s="138">
        <v>0</v>
      </c>
      <c r="T97" s="139">
        <f>S97*H97</f>
        <v>0</v>
      </c>
      <c r="AR97" s="140" t="s">
        <v>3274</v>
      </c>
      <c r="AT97" s="140" t="s">
        <v>218</v>
      </c>
      <c r="AU97" s="140" t="s">
        <v>81</v>
      </c>
      <c r="AY97" s="18" t="s">
        <v>216</v>
      </c>
      <c r="BE97" s="141">
        <f>IF(N97="základní",J97,0)</f>
        <v>0</v>
      </c>
      <c r="BF97" s="141">
        <f>IF(N97="snížená",J97,0)</f>
        <v>0</v>
      </c>
      <c r="BG97" s="141">
        <f>IF(N97="zákl. přenesená",J97,0)</f>
        <v>0</v>
      </c>
      <c r="BH97" s="141">
        <f>IF(N97="sníž. přenesená",J97,0)</f>
        <v>0</v>
      </c>
      <c r="BI97" s="141">
        <f>IF(N97="nulová",J97,0)</f>
        <v>0</v>
      </c>
      <c r="BJ97" s="18" t="s">
        <v>79</v>
      </c>
      <c r="BK97" s="141">
        <f>ROUND(I97*H97,2)</f>
        <v>0</v>
      </c>
      <c r="BL97" s="18" t="s">
        <v>3274</v>
      </c>
      <c r="BM97" s="140" t="s">
        <v>3293</v>
      </c>
    </row>
    <row r="98" spans="2:65" s="1" customFormat="1" ht="11.25">
      <c r="B98" s="33"/>
      <c r="D98" s="142" t="s">
        <v>225</v>
      </c>
      <c r="F98" s="143" t="s">
        <v>3294</v>
      </c>
      <c r="I98" s="144"/>
      <c r="L98" s="33"/>
      <c r="M98" s="145"/>
      <c r="T98" s="54"/>
      <c r="AT98" s="18" t="s">
        <v>225</v>
      </c>
      <c r="AU98" s="18" t="s">
        <v>81</v>
      </c>
    </row>
    <row r="99" spans="2:65" s="1" customFormat="1" ht="24.2" customHeight="1">
      <c r="B99" s="33"/>
      <c r="C99" s="129" t="s">
        <v>257</v>
      </c>
      <c r="D99" s="129" t="s">
        <v>218</v>
      </c>
      <c r="E99" s="130" t="s">
        <v>3295</v>
      </c>
      <c r="F99" s="131" t="s">
        <v>3296</v>
      </c>
      <c r="G99" s="132" t="s">
        <v>447</v>
      </c>
      <c r="H99" s="133">
        <v>1</v>
      </c>
      <c r="I99" s="134"/>
      <c r="J99" s="135">
        <f>ROUND(I99*H99,2)</f>
        <v>0</v>
      </c>
      <c r="K99" s="131" t="s">
        <v>222</v>
      </c>
      <c r="L99" s="33"/>
      <c r="M99" s="136" t="s">
        <v>19</v>
      </c>
      <c r="N99" s="137" t="s">
        <v>42</v>
      </c>
      <c r="P99" s="138">
        <f>O99*H99</f>
        <v>0</v>
      </c>
      <c r="Q99" s="138">
        <v>0</v>
      </c>
      <c r="R99" s="138">
        <f>Q99*H99</f>
        <v>0</v>
      </c>
      <c r="S99" s="138">
        <v>0</v>
      </c>
      <c r="T99" s="139">
        <f>S99*H99</f>
        <v>0</v>
      </c>
      <c r="AR99" s="140" t="s">
        <v>3274</v>
      </c>
      <c r="AT99" s="140" t="s">
        <v>218</v>
      </c>
      <c r="AU99" s="140" t="s">
        <v>81</v>
      </c>
      <c r="AY99" s="18" t="s">
        <v>216</v>
      </c>
      <c r="BE99" s="141">
        <f>IF(N99="základní",J99,0)</f>
        <v>0</v>
      </c>
      <c r="BF99" s="141">
        <f>IF(N99="snížená",J99,0)</f>
        <v>0</v>
      </c>
      <c r="BG99" s="141">
        <f>IF(N99="zákl. přenesená",J99,0)</f>
        <v>0</v>
      </c>
      <c r="BH99" s="141">
        <f>IF(N99="sníž. přenesená",J99,0)</f>
        <v>0</v>
      </c>
      <c r="BI99" s="141">
        <f>IF(N99="nulová",J99,0)</f>
        <v>0</v>
      </c>
      <c r="BJ99" s="18" t="s">
        <v>79</v>
      </c>
      <c r="BK99" s="141">
        <f>ROUND(I99*H99,2)</f>
        <v>0</v>
      </c>
      <c r="BL99" s="18" t="s">
        <v>3274</v>
      </c>
      <c r="BM99" s="140" t="s">
        <v>3297</v>
      </c>
    </row>
    <row r="100" spans="2:65" s="1" customFormat="1" ht="11.25">
      <c r="B100" s="33"/>
      <c r="D100" s="142" t="s">
        <v>225</v>
      </c>
      <c r="F100" s="143" t="s">
        <v>3298</v>
      </c>
      <c r="I100" s="144"/>
      <c r="L100" s="33"/>
      <c r="M100" s="145"/>
      <c r="T100" s="54"/>
      <c r="AT100" s="18" t="s">
        <v>225</v>
      </c>
      <c r="AU100" s="18" t="s">
        <v>81</v>
      </c>
    </row>
    <row r="101" spans="2:65" s="1" customFormat="1" ht="16.5" customHeight="1">
      <c r="B101" s="33"/>
      <c r="C101" s="129" t="s">
        <v>262</v>
      </c>
      <c r="D101" s="129" t="s">
        <v>218</v>
      </c>
      <c r="E101" s="130" t="s">
        <v>3299</v>
      </c>
      <c r="F101" s="131" t="s">
        <v>3300</v>
      </c>
      <c r="G101" s="132" t="s">
        <v>447</v>
      </c>
      <c r="H101" s="133">
        <v>1</v>
      </c>
      <c r="I101" s="134"/>
      <c r="J101" s="135">
        <f>ROUND(I101*H101,2)</f>
        <v>0</v>
      </c>
      <c r="K101" s="131" t="s">
        <v>222</v>
      </c>
      <c r="L101" s="33"/>
      <c r="M101" s="136" t="s">
        <v>19</v>
      </c>
      <c r="N101" s="137" t="s">
        <v>42</v>
      </c>
      <c r="P101" s="138">
        <f>O101*H101</f>
        <v>0</v>
      </c>
      <c r="Q101" s="138">
        <v>0</v>
      </c>
      <c r="R101" s="138">
        <f>Q101*H101</f>
        <v>0</v>
      </c>
      <c r="S101" s="138">
        <v>0</v>
      </c>
      <c r="T101" s="139">
        <f>S101*H101</f>
        <v>0</v>
      </c>
      <c r="AR101" s="140" t="s">
        <v>3274</v>
      </c>
      <c r="AT101" s="140" t="s">
        <v>218</v>
      </c>
      <c r="AU101" s="140" t="s">
        <v>81</v>
      </c>
      <c r="AY101" s="18" t="s">
        <v>216</v>
      </c>
      <c r="BE101" s="141">
        <f>IF(N101="základní",J101,0)</f>
        <v>0</v>
      </c>
      <c r="BF101" s="141">
        <f>IF(N101="snížená",J101,0)</f>
        <v>0</v>
      </c>
      <c r="BG101" s="141">
        <f>IF(N101="zákl. přenesená",J101,0)</f>
        <v>0</v>
      </c>
      <c r="BH101" s="141">
        <f>IF(N101="sníž. přenesená",J101,0)</f>
        <v>0</v>
      </c>
      <c r="BI101" s="141">
        <f>IF(N101="nulová",J101,0)</f>
        <v>0</v>
      </c>
      <c r="BJ101" s="18" t="s">
        <v>79</v>
      </c>
      <c r="BK101" s="141">
        <f>ROUND(I101*H101,2)</f>
        <v>0</v>
      </c>
      <c r="BL101" s="18" t="s">
        <v>3274</v>
      </c>
      <c r="BM101" s="140" t="s">
        <v>3301</v>
      </c>
    </row>
    <row r="102" spans="2:65" s="1" customFormat="1" ht="11.25">
      <c r="B102" s="33"/>
      <c r="D102" s="142" t="s">
        <v>225</v>
      </c>
      <c r="F102" s="143" t="s">
        <v>3302</v>
      </c>
      <c r="I102" s="144"/>
      <c r="L102" s="33"/>
      <c r="M102" s="145"/>
      <c r="T102" s="54"/>
      <c r="AT102" s="18" t="s">
        <v>225</v>
      </c>
      <c r="AU102" s="18" t="s">
        <v>81</v>
      </c>
    </row>
    <row r="103" spans="2:65" s="1" customFormat="1" ht="16.5" customHeight="1">
      <c r="B103" s="33"/>
      <c r="C103" s="129" t="s">
        <v>268</v>
      </c>
      <c r="D103" s="129" t="s">
        <v>218</v>
      </c>
      <c r="E103" s="130" t="s">
        <v>3303</v>
      </c>
      <c r="F103" s="131" t="s">
        <v>3304</v>
      </c>
      <c r="G103" s="132" t="s">
        <v>447</v>
      </c>
      <c r="H103" s="133">
        <v>1</v>
      </c>
      <c r="I103" s="134"/>
      <c r="J103" s="135">
        <f>ROUND(I103*H103,2)</f>
        <v>0</v>
      </c>
      <c r="K103" s="131" t="s">
        <v>222</v>
      </c>
      <c r="L103" s="33"/>
      <c r="M103" s="136" t="s">
        <v>19</v>
      </c>
      <c r="N103" s="137" t="s">
        <v>42</v>
      </c>
      <c r="P103" s="138">
        <f>O103*H103</f>
        <v>0</v>
      </c>
      <c r="Q103" s="138">
        <v>0</v>
      </c>
      <c r="R103" s="138">
        <f>Q103*H103</f>
        <v>0</v>
      </c>
      <c r="S103" s="138">
        <v>0</v>
      </c>
      <c r="T103" s="139">
        <f>S103*H103</f>
        <v>0</v>
      </c>
      <c r="AR103" s="140" t="s">
        <v>3274</v>
      </c>
      <c r="AT103" s="140" t="s">
        <v>218</v>
      </c>
      <c r="AU103" s="140" t="s">
        <v>81</v>
      </c>
      <c r="AY103" s="18" t="s">
        <v>216</v>
      </c>
      <c r="BE103" s="141">
        <f>IF(N103="základní",J103,0)</f>
        <v>0</v>
      </c>
      <c r="BF103" s="141">
        <f>IF(N103="snížená",J103,0)</f>
        <v>0</v>
      </c>
      <c r="BG103" s="141">
        <f>IF(N103="zákl. přenesená",J103,0)</f>
        <v>0</v>
      </c>
      <c r="BH103" s="141">
        <f>IF(N103="sníž. přenesená",J103,0)</f>
        <v>0</v>
      </c>
      <c r="BI103" s="141">
        <f>IF(N103="nulová",J103,0)</f>
        <v>0</v>
      </c>
      <c r="BJ103" s="18" t="s">
        <v>79</v>
      </c>
      <c r="BK103" s="141">
        <f>ROUND(I103*H103,2)</f>
        <v>0</v>
      </c>
      <c r="BL103" s="18" t="s">
        <v>3274</v>
      </c>
      <c r="BM103" s="140" t="s">
        <v>3305</v>
      </c>
    </row>
    <row r="104" spans="2:65" s="1" customFormat="1" ht="11.25">
      <c r="B104" s="33"/>
      <c r="D104" s="142" t="s">
        <v>225</v>
      </c>
      <c r="F104" s="143" t="s">
        <v>3306</v>
      </c>
      <c r="I104" s="144"/>
      <c r="L104" s="33"/>
      <c r="M104" s="145"/>
      <c r="T104" s="54"/>
      <c r="AT104" s="18" t="s">
        <v>225</v>
      </c>
      <c r="AU104" s="18" t="s">
        <v>81</v>
      </c>
    </row>
    <row r="105" spans="2:65" s="11" customFormat="1" ht="22.9" customHeight="1">
      <c r="B105" s="117"/>
      <c r="D105" s="118" t="s">
        <v>70</v>
      </c>
      <c r="E105" s="127" t="s">
        <v>3307</v>
      </c>
      <c r="F105" s="127" t="s">
        <v>3308</v>
      </c>
      <c r="I105" s="120"/>
      <c r="J105" s="128">
        <f>BK105</f>
        <v>0</v>
      </c>
      <c r="L105" s="117"/>
      <c r="M105" s="122"/>
      <c r="P105" s="123">
        <f>SUM(P106:P107)</f>
        <v>0</v>
      </c>
      <c r="R105" s="123">
        <f>SUM(R106:R107)</f>
        <v>0</v>
      </c>
      <c r="T105" s="124">
        <f>SUM(T106:T107)</f>
        <v>0</v>
      </c>
      <c r="AR105" s="118" t="s">
        <v>251</v>
      </c>
      <c r="AT105" s="125" t="s">
        <v>70</v>
      </c>
      <c r="AU105" s="125" t="s">
        <v>79</v>
      </c>
      <c r="AY105" s="118" t="s">
        <v>216</v>
      </c>
      <c r="BK105" s="126">
        <f>SUM(BK106:BK107)</f>
        <v>0</v>
      </c>
    </row>
    <row r="106" spans="2:65" s="1" customFormat="1" ht="16.5" customHeight="1">
      <c r="B106" s="33"/>
      <c r="C106" s="129" t="s">
        <v>273</v>
      </c>
      <c r="D106" s="129" t="s">
        <v>218</v>
      </c>
      <c r="E106" s="130" t="s">
        <v>3309</v>
      </c>
      <c r="F106" s="131" t="s">
        <v>3310</v>
      </c>
      <c r="G106" s="132" t="s">
        <v>447</v>
      </c>
      <c r="H106" s="133">
        <v>1</v>
      </c>
      <c r="I106" s="134"/>
      <c r="J106" s="135">
        <f>ROUND(I106*H106,2)</f>
        <v>0</v>
      </c>
      <c r="K106" s="131" t="s">
        <v>222</v>
      </c>
      <c r="L106" s="33"/>
      <c r="M106" s="136" t="s">
        <v>19</v>
      </c>
      <c r="N106" s="137" t="s">
        <v>42</v>
      </c>
      <c r="P106" s="138">
        <f>O106*H106</f>
        <v>0</v>
      </c>
      <c r="Q106" s="138">
        <v>0</v>
      </c>
      <c r="R106" s="138">
        <f>Q106*H106</f>
        <v>0</v>
      </c>
      <c r="S106" s="138">
        <v>0</v>
      </c>
      <c r="T106" s="139">
        <f>S106*H106</f>
        <v>0</v>
      </c>
      <c r="AR106" s="140" t="s">
        <v>3274</v>
      </c>
      <c r="AT106" s="140" t="s">
        <v>218</v>
      </c>
      <c r="AU106" s="140" t="s">
        <v>81</v>
      </c>
      <c r="AY106" s="18" t="s">
        <v>216</v>
      </c>
      <c r="BE106" s="141">
        <f>IF(N106="základní",J106,0)</f>
        <v>0</v>
      </c>
      <c r="BF106" s="141">
        <f>IF(N106="snížená",J106,0)</f>
        <v>0</v>
      </c>
      <c r="BG106" s="141">
        <f>IF(N106="zákl. přenesená",J106,0)</f>
        <v>0</v>
      </c>
      <c r="BH106" s="141">
        <f>IF(N106="sníž. přenesená",J106,0)</f>
        <v>0</v>
      </c>
      <c r="BI106" s="141">
        <f>IF(N106="nulová",J106,0)</f>
        <v>0</v>
      </c>
      <c r="BJ106" s="18" t="s">
        <v>79</v>
      </c>
      <c r="BK106" s="141">
        <f>ROUND(I106*H106,2)</f>
        <v>0</v>
      </c>
      <c r="BL106" s="18" t="s">
        <v>3274</v>
      </c>
      <c r="BM106" s="140" t="s">
        <v>3311</v>
      </c>
    </row>
    <row r="107" spans="2:65" s="1" customFormat="1" ht="11.25">
      <c r="B107" s="33"/>
      <c r="D107" s="142" t="s">
        <v>225</v>
      </c>
      <c r="F107" s="143" t="s">
        <v>3312</v>
      </c>
      <c r="I107" s="144"/>
      <c r="L107" s="33"/>
      <c r="M107" s="145"/>
      <c r="T107" s="54"/>
      <c r="AT107" s="18" t="s">
        <v>225</v>
      </c>
      <c r="AU107" s="18" t="s">
        <v>81</v>
      </c>
    </row>
    <row r="108" spans="2:65" s="11" customFormat="1" ht="22.9" customHeight="1">
      <c r="B108" s="117"/>
      <c r="D108" s="118" t="s">
        <v>70</v>
      </c>
      <c r="E108" s="127" t="s">
        <v>3313</v>
      </c>
      <c r="F108" s="127" t="s">
        <v>3314</v>
      </c>
      <c r="I108" s="120"/>
      <c r="J108" s="128">
        <f>BK108</f>
        <v>0</v>
      </c>
      <c r="L108" s="117"/>
      <c r="M108" s="122"/>
      <c r="P108" s="123">
        <f>SUM(P109:P110)</f>
        <v>0</v>
      </c>
      <c r="R108" s="123">
        <f>SUM(R109:R110)</f>
        <v>0</v>
      </c>
      <c r="T108" s="124">
        <f>SUM(T109:T110)</f>
        <v>0</v>
      </c>
      <c r="AR108" s="118" t="s">
        <v>251</v>
      </c>
      <c r="AT108" s="125" t="s">
        <v>70</v>
      </c>
      <c r="AU108" s="125" t="s">
        <v>79</v>
      </c>
      <c r="AY108" s="118" t="s">
        <v>216</v>
      </c>
      <c r="BK108" s="126">
        <f>SUM(BK109:BK110)</f>
        <v>0</v>
      </c>
    </row>
    <row r="109" spans="2:65" s="1" customFormat="1" ht="37.9" customHeight="1">
      <c r="B109" s="33"/>
      <c r="C109" s="129" t="s">
        <v>278</v>
      </c>
      <c r="D109" s="129" t="s">
        <v>218</v>
      </c>
      <c r="E109" s="130" t="s">
        <v>3315</v>
      </c>
      <c r="F109" s="131" t="s">
        <v>3316</v>
      </c>
      <c r="G109" s="132" t="s">
        <v>447</v>
      </c>
      <c r="H109" s="133">
        <v>1</v>
      </c>
      <c r="I109" s="134"/>
      <c r="J109" s="135">
        <f>ROUND(I109*H109,2)</f>
        <v>0</v>
      </c>
      <c r="K109" s="131" t="s">
        <v>222</v>
      </c>
      <c r="L109" s="33"/>
      <c r="M109" s="136" t="s">
        <v>19</v>
      </c>
      <c r="N109" s="137" t="s">
        <v>42</v>
      </c>
      <c r="P109" s="138">
        <f>O109*H109</f>
        <v>0</v>
      </c>
      <c r="Q109" s="138">
        <v>0</v>
      </c>
      <c r="R109" s="138">
        <f>Q109*H109</f>
        <v>0</v>
      </c>
      <c r="S109" s="138">
        <v>0</v>
      </c>
      <c r="T109" s="139">
        <f>S109*H109</f>
        <v>0</v>
      </c>
      <c r="AR109" s="140" t="s">
        <v>3274</v>
      </c>
      <c r="AT109" s="140" t="s">
        <v>218</v>
      </c>
      <c r="AU109" s="140" t="s">
        <v>81</v>
      </c>
      <c r="AY109" s="18" t="s">
        <v>216</v>
      </c>
      <c r="BE109" s="141">
        <f>IF(N109="základní",J109,0)</f>
        <v>0</v>
      </c>
      <c r="BF109" s="141">
        <f>IF(N109="snížená",J109,0)</f>
        <v>0</v>
      </c>
      <c r="BG109" s="141">
        <f>IF(N109="zákl. přenesená",J109,0)</f>
        <v>0</v>
      </c>
      <c r="BH109" s="141">
        <f>IF(N109="sníž. přenesená",J109,0)</f>
        <v>0</v>
      </c>
      <c r="BI109" s="141">
        <f>IF(N109="nulová",J109,0)</f>
        <v>0</v>
      </c>
      <c r="BJ109" s="18" t="s">
        <v>79</v>
      </c>
      <c r="BK109" s="141">
        <f>ROUND(I109*H109,2)</f>
        <v>0</v>
      </c>
      <c r="BL109" s="18" t="s">
        <v>3274</v>
      </c>
      <c r="BM109" s="140" t="s">
        <v>3317</v>
      </c>
    </row>
    <row r="110" spans="2:65" s="1" customFormat="1" ht="11.25">
      <c r="B110" s="33"/>
      <c r="D110" s="142" t="s">
        <v>225</v>
      </c>
      <c r="F110" s="143" t="s">
        <v>3318</v>
      </c>
      <c r="I110" s="144"/>
      <c r="L110" s="33"/>
      <c r="M110" s="145"/>
      <c r="T110" s="54"/>
      <c r="AT110" s="18" t="s">
        <v>225</v>
      </c>
      <c r="AU110" s="18" t="s">
        <v>81</v>
      </c>
    </row>
    <row r="111" spans="2:65" s="11" customFormat="1" ht="22.9" customHeight="1">
      <c r="B111" s="117"/>
      <c r="D111" s="118" t="s">
        <v>70</v>
      </c>
      <c r="E111" s="127" t="s">
        <v>3319</v>
      </c>
      <c r="F111" s="127" t="s">
        <v>3320</v>
      </c>
      <c r="I111" s="120"/>
      <c r="J111" s="128">
        <f>BK111</f>
        <v>0</v>
      </c>
      <c r="L111" s="117"/>
      <c r="M111" s="122"/>
      <c r="P111" s="123">
        <f>SUM(P112:P113)</f>
        <v>0</v>
      </c>
      <c r="R111" s="123">
        <f>SUM(R112:R113)</f>
        <v>0</v>
      </c>
      <c r="T111" s="124">
        <f>SUM(T112:T113)</f>
        <v>0</v>
      </c>
      <c r="AR111" s="118" t="s">
        <v>251</v>
      </c>
      <c r="AT111" s="125" t="s">
        <v>70</v>
      </c>
      <c r="AU111" s="125" t="s">
        <v>79</v>
      </c>
      <c r="AY111" s="118" t="s">
        <v>216</v>
      </c>
      <c r="BK111" s="126">
        <f>SUM(BK112:BK113)</f>
        <v>0</v>
      </c>
    </row>
    <row r="112" spans="2:65" s="1" customFormat="1" ht="24.2" customHeight="1">
      <c r="B112" s="33"/>
      <c r="C112" s="129" t="s">
        <v>283</v>
      </c>
      <c r="D112" s="129" t="s">
        <v>218</v>
      </c>
      <c r="E112" s="130" t="s">
        <v>3321</v>
      </c>
      <c r="F112" s="131" t="s">
        <v>3322</v>
      </c>
      <c r="G112" s="132" t="s">
        <v>447</v>
      </c>
      <c r="H112" s="133">
        <v>1</v>
      </c>
      <c r="I112" s="134"/>
      <c r="J112" s="135">
        <f>ROUND(I112*H112,2)</f>
        <v>0</v>
      </c>
      <c r="K112" s="131" t="s">
        <v>222</v>
      </c>
      <c r="L112" s="33"/>
      <c r="M112" s="136" t="s">
        <v>19</v>
      </c>
      <c r="N112" s="137" t="s">
        <v>42</v>
      </c>
      <c r="P112" s="138">
        <f>O112*H112</f>
        <v>0</v>
      </c>
      <c r="Q112" s="138">
        <v>0</v>
      </c>
      <c r="R112" s="138">
        <f>Q112*H112</f>
        <v>0</v>
      </c>
      <c r="S112" s="138">
        <v>0</v>
      </c>
      <c r="T112" s="139">
        <f>S112*H112</f>
        <v>0</v>
      </c>
      <c r="AR112" s="140" t="s">
        <v>3274</v>
      </c>
      <c r="AT112" s="140" t="s">
        <v>218</v>
      </c>
      <c r="AU112" s="140" t="s">
        <v>81</v>
      </c>
      <c r="AY112" s="18" t="s">
        <v>216</v>
      </c>
      <c r="BE112" s="141">
        <f>IF(N112="základní",J112,0)</f>
        <v>0</v>
      </c>
      <c r="BF112" s="141">
        <f>IF(N112="snížená",J112,0)</f>
        <v>0</v>
      </c>
      <c r="BG112" s="141">
        <f>IF(N112="zákl. přenesená",J112,0)</f>
        <v>0</v>
      </c>
      <c r="BH112" s="141">
        <f>IF(N112="sníž. přenesená",J112,0)</f>
        <v>0</v>
      </c>
      <c r="BI112" s="141">
        <f>IF(N112="nulová",J112,0)</f>
        <v>0</v>
      </c>
      <c r="BJ112" s="18" t="s">
        <v>79</v>
      </c>
      <c r="BK112" s="141">
        <f>ROUND(I112*H112,2)</f>
        <v>0</v>
      </c>
      <c r="BL112" s="18" t="s">
        <v>3274</v>
      </c>
      <c r="BM112" s="140" t="s">
        <v>3323</v>
      </c>
    </row>
    <row r="113" spans="2:47" s="1" customFormat="1" ht="11.25">
      <c r="B113" s="33"/>
      <c r="D113" s="142" t="s">
        <v>225</v>
      </c>
      <c r="F113" s="143" t="s">
        <v>3324</v>
      </c>
      <c r="I113" s="144"/>
      <c r="L113" s="33"/>
      <c r="M113" s="185"/>
      <c r="N113" s="186"/>
      <c r="O113" s="186"/>
      <c r="P113" s="186"/>
      <c r="Q113" s="186"/>
      <c r="R113" s="186"/>
      <c r="S113" s="186"/>
      <c r="T113" s="187"/>
      <c r="AT113" s="18" t="s">
        <v>225</v>
      </c>
      <c r="AU113" s="18" t="s">
        <v>81</v>
      </c>
    </row>
    <row r="114" spans="2:47" s="1" customFormat="1" ht="6.95" customHeight="1">
      <c r="B114" s="42"/>
      <c r="C114" s="43"/>
      <c r="D114" s="43"/>
      <c r="E114" s="43"/>
      <c r="F114" s="43"/>
      <c r="G114" s="43"/>
      <c r="H114" s="43"/>
      <c r="I114" s="43"/>
      <c r="J114" s="43"/>
      <c r="K114" s="43"/>
      <c r="L114" s="33"/>
    </row>
  </sheetData>
  <sheetProtection algorithmName="SHA-512" hashValue="2fNkHxErF1itJOx/n0hmroC/3OpCIuyD5izGyfYj0zHQOdXgSdpv2FjDVnEK4XGwvlUku1GT022B6jo6NY0X5A==" saltValue="pIOB7zOnb50EuwQDryK8zw0zT9iVqbEB71e70n/mcUiLKj/HHxD7TM7MFNc2eafh0J2Oc8mUyrU7cyjoi2YQvg==" spinCount="100000" sheet="1" objects="1" scenarios="1" formatColumns="0" formatRows="0" autoFilter="0"/>
  <autoFilter ref="C84:K113" xr:uid="{00000000-0009-0000-0000-000008000000}"/>
  <mergeCells count="9">
    <mergeCell ref="E50:H50"/>
    <mergeCell ref="E75:H75"/>
    <mergeCell ref="E77:H77"/>
    <mergeCell ref="L2:V2"/>
    <mergeCell ref="E7:H7"/>
    <mergeCell ref="E9:H9"/>
    <mergeCell ref="E18:H18"/>
    <mergeCell ref="E27:H27"/>
    <mergeCell ref="E48:H48"/>
  </mergeCells>
  <hyperlinks>
    <hyperlink ref="F89" r:id="rId1" xr:uid="{00000000-0004-0000-0800-000000000000}"/>
    <hyperlink ref="F91" r:id="rId2" xr:uid="{00000000-0004-0000-0800-000001000000}"/>
    <hyperlink ref="F94" r:id="rId3" xr:uid="{00000000-0004-0000-0800-000002000000}"/>
    <hyperlink ref="F96" r:id="rId4" xr:uid="{00000000-0004-0000-0800-000003000000}"/>
    <hyperlink ref="F98" r:id="rId5" xr:uid="{00000000-0004-0000-0800-000004000000}"/>
    <hyperlink ref="F100" r:id="rId6" xr:uid="{00000000-0004-0000-0800-000005000000}"/>
    <hyperlink ref="F102" r:id="rId7" xr:uid="{00000000-0004-0000-0800-000006000000}"/>
    <hyperlink ref="F104" r:id="rId8" xr:uid="{00000000-0004-0000-0800-000007000000}"/>
    <hyperlink ref="F107" r:id="rId9" xr:uid="{00000000-0004-0000-0800-000008000000}"/>
    <hyperlink ref="F110" r:id="rId10" xr:uid="{00000000-0004-0000-0800-000009000000}"/>
    <hyperlink ref="F113" r:id="rId11" xr:uid="{00000000-0004-0000-0800-00000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H244"/>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3325</v>
      </c>
      <c r="H4" s="21"/>
    </row>
    <row r="5" spans="2:8" ht="12" customHeight="1">
      <c r="B5" s="21"/>
      <c r="C5" s="25" t="s">
        <v>13</v>
      </c>
      <c r="D5" s="313" t="s">
        <v>14</v>
      </c>
      <c r="E5" s="309"/>
      <c r="F5" s="309"/>
      <c r="H5" s="21"/>
    </row>
    <row r="6" spans="2:8" ht="36.950000000000003" customHeight="1">
      <c r="B6" s="21"/>
      <c r="C6" s="27" t="s">
        <v>16</v>
      </c>
      <c r="D6" s="310" t="s">
        <v>17</v>
      </c>
      <c r="E6" s="309"/>
      <c r="F6" s="309"/>
      <c r="H6" s="21"/>
    </row>
    <row r="7" spans="2:8" ht="16.5" customHeight="1">
      <c r="B7" s="21"/>
      <c r="C7" s="28" t="s">
        <v>23</v>
      </c>
      <c r="D7" s="50" t="str">
        <f>'Rekapitulace stavby'!AN8</f>
        <v>Vyplň údaj</v>
      </c>
      <c r="H7" s="21"/>
    </row>
    <row r="8" spans="2:8" s="1" customFormat="1" ht="10.9" customHeight="1">
      <c r="B8" s="33"/>
      <c r="H8" s="33"/>
    </row>
    <row r="9" spans="2:8" s="10" customFormat="1" ht="29.25" customHeight="1">
      <c r="B9" s="109"/>
      <c r="C9" s="110" t="s">
        <v>52</v>
      </c>
      <c r="D9" s="111" t="s">
        <v>53</v>
      </c>
      <c r="E9" s="111" t="s">
        <v>203</v>
      </c>
      <c r="F9" s="112" t="s">
        <v>3326</v>
      </c>
      <c r="H9" s="109"/>
    </row>
    <row r="10" spans="2:8" s="1" customFormat="1" ht="26.45" customHeight="1">
      <c r="B10" s="33"/>
      <c r="C10" s="194" t="s">
        <v>3327</v>
      </c>
      <c r="D10" s="194" t="s">
        <v>77</v>
      </c>
      <c r="H10" s="33"/>
    </row>
    <row r="11" spans="2:8" s="1" customFormat="1" ht="16.899999999999999" customHeight="1">
      <c r="B11" s="33"/>
      <c r="C11" s="195" t="s">
        <v>103</v>
      </c>
      <c r="D11" s="196" t="s">
        <v>104</v>
      </c>
      <c r="E11" s="197" t="s">
        <v>19</v>
      </c>
      <c r="F11" s="198">
        <v>213.51</v>
      </c>
      <c r="H11" s="33"/>
    </row>
    <row r="12" spans="2:8" s="1" customFormat="1" ht="16.899999999999999" customHeight="1">
      <c r="B12" s="33"/>
      <c r="C12" s="199" t="s">
        <v>103</v>
      </c>
      <c r="D12" s="199" t="s">
        <v>2072</v>
      </c>
      <c r="E12" s="18" t="s">
        <v>19</v>
      </c>
      <c r="F12" s="200">
        <v>213.51</v>
      </c>
      <c r="H12" s="33"/>
    </row>
    <row r="13" spans="2:8" s="1" customFormat="1" ht="16.899999999999999" customHeight="1">
      <c r="B13" s="33"/>
      <c r="C13" s="201" t="s">
        <v>3328</v>
      </c>
      <c r="H13" s="33"/>
    </row>
    <row r="14" spans="2:8" s="1" customFormat="1" ht="16.899999999999999" customHeight="1">
      <c r="B14" s="33"/>
      <c r="C14" s="199" t="s">
        <v>2068</v>
      </c>
      <c r="D14" s="199" t="s">
        <v>2069</v>
      </c>
      <c r="E14" s="18" t="s">
        <v>221</v>
      </c>
      <c r="F14" s="200">
        <v>461.93</v>
      </c>
      <c r="H14" s="33"/>
    </row>
    <row r="15" spans="2:8" s="1" customFormat="1" ht="22.5">
      <c r="B15" s="33"/>
      <c r="C15" s="199" t="s">
        <v>868</v>
      </c>
      <c r="D15" s="199" t="s">
        <v>869</v>
      </c>
      <c r="E15" s="18" t="s">
        <v>236</v>
      </c>
      <c r="F15" s="200">
        <v>21.350999999999999</v>
      </c>
      <c r="H15" s="33"/>
    </row>
    <row r="16" spans="2:8" s="1" customFormat="1" ht="22.5">
      <c r="B16" s="33"/>
      <c r="C16" s="199" t="s">
        <v>874</v>
      </c>
      <c r="D16" s="199" t="s">
        <v>875</v>
      </c>
      <c r="E16" s="18" t="s">
        <v>236</v>
      </c>
      <c r="F16" s="200">
        <v>21.350999999999999</v>
      </c>
      <c r="H16" s="33"/>
    </row>
    <row r="17" spans="2:8" s="1" customFormat="1" ht="16.899999999999999" customHeight="1">
      <c r="B17" s="33"/>
      <c r="C17" s="199" t="s">
        <v>879</v>
      </c>
      <c r="D17" s="199" t="s">
        <v>880</v>
      </c>
      <c r="E17" s="18" t="s">
        <v>236</v>
      </c>
      <c r="F17" s="200">
        <v>39.264000000000003</v>
      </c>
      <c r="H17" s="33"/>
    </row>
    <row r="18" spans="2:8" s="1" customFormat="1" ht="16.899999999999999" customHeight="1">
      <c r="B18" s="33"/>
      <c r="C18" s="199" t="s">
        <v>884</v>
      </c>
      <c r="D18" s="199" t="s">
        <v>885</v>
      </c>
      <c r="E18" s="18" t="s">
        <v>312</v>
      </c>
      <c r="F18" s="200">
        <v>1.532</v>
      </c>
      <c r="H18" s="33"/>
    </row>
    <row r="19" spans="2:8" s="1" customFormat="1" ht="16.899999999999999" customHeight="1">
      <c r="B19" s="33"/>
      <c r="C19" s="199" t="s">
        <v>891</v>
      </c>
      <c r="D19" s="199" t="s">
        <v>892</v>
      </c>
      <c r="E19" s="18" t="s">
        <v>221</v>
      </c>
      <c r="F19" s="200">
        <v>643.77099999999996</v>
      </c>
      <c r="H19" s="33"/>
    </row>
    <row r="20" spans="2:8" s="1" customFormat="1" ht="16.899999999999999" customHeight="1">
      <c r="B20" s="33"/>
      <c r="C20" s="199" t="s">
        <v>897</v>
      </c>
      <c r="D20" s="199" t="s">
        <v>898</v>
      </c>
      <c r="E20" s="18" t="s">
        <v>221</v>
      </c>
      <c r="F20" s="200">
        <v>4506.3969999999999</v>
      </c>
      <c r="H20" s="33"/>
    </row>
    <row r="21" spans="2:8" s="1" customFormat="1" ht="16.899999999999999" customHeight="1">
      <c r="B21" s="33"/>
      <c r="C21" s="199" t="s">
        <v>1250</v>
      </c>
      <c r="D21" s="199" t="s">
        <v>1251</v>
      </c>
      <c r="E21" s="18" t="s">
        <v>221</v>
      </c>
      <c r="F21" s="200">
        <v>479.322</v>
      </c>
      <c r="H21" s="33"/>
    </row>
    <row r="22" spans="2:8" s="1" customFormat="1" ht="16.899999999999999" customHeight="1">
      <c r="B22" s="33"/>
      <c r="C22" s="199" t="s">
        <v>1352</v>
      </c>
      <c r="D22" s="199" t="s">
        <v>1353</v>
      </c>
      <c r="E22" s="18" t="s">
        <v>221</v>
      </c>
      <c r="F22" s="200">
        <v>457.71100000000001</v>
      </c>
      <c r="H22" s="33"/>
    </row>
    <row r="23" spans="2:8" s="1" customFormat="1" ht="16.899999999999999" customHeight="1">
      <c r="B23" s="33"/>
      <c r="C23" s="199" t="s">
        <v>2062</v>
      </c>
      <c r="D23" s="199" t="s">
        <v>2063</v>
      </c>
      <c r="E23" s="18" t="s">
        <v>221</v>
      </c>
      <c r="F23" s="200">
        <v>461.93</v>
      </c>
      <c r="H23" s="33"/>
    </row>
    <row r="24" spans="2:8" s="1" customFormat="1" ht="22.5">
      <c r="B24" s="33"/>
      <c r="C24" s="199" t="s">
        <v>2081</v>
      </c>
      <c r="D24" s="199" t="s">
        <v>2082</v>
      </c>
      <c r="E24" s="18" t="s">
        <v>221</v>
      </c>
      <c r="F24" s="200">
        <v>461.93</v>
      </c>
      <c r="H24" s="33"/>
    </row>
    <row r="25" spans="2:8" s="1" customFormat="1" ht="16.899999999999999" customHeight="1">
      <c r="B25" s="33"/>
      <c r="C25" s="199" t="s">
        <v>939</v>
      </c>
      <c r="D25" s="199" t="s">
        <v>940</v>
      </c>
      <c r="E25" s="18" t="s">
        <v>221</v>
      </c>
      <c r="F25" s="200">
        <v>465.94</v>
      </c>
      <c r="H25" s="33"/>
    </row>
    <row r="26" spans="2:8" s="1" customFormat="1" ht="22.5">
      <c r="B26" s="33"/>
      <c r="C26" s="199" t="s">
        <v>980</v>
      </c>
      <c r="D26" s="199" t="s">
        <v>981</v>
      </c>
      <c r="E26" s="18" t="s">
        <v>221</v>
      </c>
      <c r="F26" s="200">
        <v>645.96500000000003</v>
      </c>
      <c r="H26" s="33"/>
    </row>
    <row r="27" spans="2:8" s="1" customFormat="1" ht="16.899999999999999" customHeight="1">
      <c r="B27" s="33"/>
      <c r="C27" s="199" t="s">
        <v>986</v>
      </c>
      <c r="D27" s="199" t="s">
        <v>987</v>
      </c>
      <c r="E27" s="18" t="s">
        <v>221</v>
      </c>
      <c r="F27" s="200">
        <v>912.16700000000003</v>
      </c>
      <c r="H27" s="33"/>
    </row>
    <row r="28" spans="2:8" s="1" customFormat="1" ht="16.899999999999999" customHeight="1">
      <c r="B28" s="33"/>
      <c r="C28" s="199" t="s">
        <v>1357</v>
      </c>
      <c r="D28" s="199" t="s">
        <v>1358</v>
      </c>
      <c r="E28" s="18" t="s">
        <v>221</v>
      </c>
      <c r="F28" s="200">
        <v>448.37099999999998</v>
      </c>
      <c r="H28" s="33"/>
    </row>
    <row r="29" spans="2:8" s="1" customFormat="1" ht="16.899999999999999" customHeight="1">
      <c r="B29" s="33"/>
      <c r="C29" s="199" t="s">
        <v>2076</v>
      </c>
      <c r="D29" s="199" t="s">
        <v>2077</v>
      </c>
      <c r="E29" s="18" t="s">
        <v>357</v>
      </c>
      <c r="F29" s="200">
        <v>11155.61</v>
      </c>
      <c r="H29" s="33"/>
    </row>
    <row r="30" spans="2:8" s="1" customFormat="1" ht="16.899999999999999" customHeight="1">
      <c r="B30" s="33"/>
      <c r="C30" s="195" t="s">
        <v>106</v>
      </c>
      <c r="D30" s="196" t="s">
        <v>107</v>
      </c>
      <c r="E30" s="197" t="s">
        <v>19</v>
      </c>
      <c r="F30" s="198">
        <v>181.84100000000001</v>
      </c>
      <c r="H30" s="33"/>
    </row>
    <row r="31" spans="2:8" s="1" customFormat="1" ht="16.899999999999999" customHeight="1">
      <c r="B31" s="33"/>
      <c r="C31" s="199" t="s">
        <v>106</v>
      </c>
      <c r="D31" s="199" t="s">
        <v>2178</v>
      </c>
      <c r="E31" s="18" t="s">
        <v>19</v>
      </c>
      <c r="F31" s="200">
        <v>181.84100000000001</v>
      </c>
      <c r="H31" s="33"/>
    </row>
    <row r="32" spans="2:8" s="1" customFormat="1" ht="16.899999999999999" customHeight="1">
      <c r="B32" s="33"/>
      <c r="C32" s="201" t="s">
        <v>3328</v>
      </c>
      <c r="H32" s="33"/>
    </row>
    <row r="33" spans="2:8" s="1" customFormat="1" ht="22.5">
      <c r="B33" s="33"/>
      <c r="C33" s="199" t="s">
        <v>2174</v>
      </c>
      <c r="D33" s="199" t="s">
        <v>2175</v>
      </c>
      <c r="E33" s="18" t="s">
        <v>221</v>
      </c>
      <c r="F33" s="200">
        <v>181.84100000000001</v>
      </c>
      <c r="H33" s="33"/>
    </row>
    <row r="34" spans="2:8" s="1" customFormat="1" ht="16.899999999999999" customHeight="1">
      <c r="B34" s="33"/>
      <c r="C34" s="199" t="s">
        <v>884</v>
      </c>
      <c r="D34" s="199" t="s">
        <v>885</v>
      </c>
      <c r="E34" s="18" t="s">
        <v>312</v>
      </c>
      <c r="F34" s="200">
        <v>1.532</v>
      </c>
      <c r="H34" s="33"/>
    </row>
    <row r="35" spans="2:8" s="1" customFormat="1" ht="16.899999999999999" customHeight="1">
      <c r="B35" s="33"/>
      <c r="C35" s="199" t="s">
        <v>891</v>
      </c>
      <c r="D35" s="199" t="s">
        <v>892</v>
      </c>
      <c r="E35" s="18" t="s">
        <v>221</v>
      </c>
      <c r="F35" s="200">
        <v>643.77099999999996</v>
      </c>
      <c r="H35" s="33"/>
    </row>
    <row r="36" spans="2:8" s="1" customFormat="1" ht="16.899999999999999" customHeight="1">
      <c r="B36" s="33"/>
      <c r="C36" s="199" t="s">
        <v>897</v>
      </c>
      <c r="D36" s="199" t="s">
        <v>898</v>
      </c>
      <c r="E36" s="18" t="s">
        <v>221</v>
      </c>
      <c r="F36" s="200">
        <v>4506.3969999999999</v>
      </c>
      <c r="H36" s="33"/>
    </row>
    <row r="37" spans="2:8" s="1" customFormat="1" ht="16.899999999999999" customHeight="1">
      <c r="B37" s="33"/>
      <c r="C37" s="199" t="s">
        <v>921</v>
      </c>
      <c r="D37" s="199" t="s">
        <v>922</v>
      </c>
      <c r="E37" s="18" t="s">
        <v>221</v>
      </c>
      <c r="F37" s="200">
        <v>190.44800000000001</v>
      </c>
      <c r="H37" s="33"/>
    </row>
    <row r="38" spans="2:8" s="1" customFormat="1" ht="16.899999999999999" customHeight="1">
      <c r="B38" s="33"/>
      <c r="C38" s="199" t="s">
        <v>1341</v>
      </c>
      <c r="D38" s="199" t="s">
        <v>1342</v>
      </c>
      <c r="E38" s="18" t="s">
        <v>221</v>
      </c>
      <c r="F38" s="200">
        <v>190.44800000000001</v>
      </c>
      <c r="H38" s="33"/>
    </row>
    <row r="39" spans="2:8" s="1" customFormat="1" ht="16.899999999999999" customHeight="1">
      <c r="B39" s="33"/>
      <c r="C39" s="199" t="s">
        <v>2154</v>
      </c>
      <c r="D39" s="199" t="s">
        <v>2155</v>
      </c>
      <c r="E39" s="18" t="s">
        <v>221</v>
      </c>
      <c r="F39" s="200">
        <v>181.84100000000001</v>
      </c>
      <c r="H39" s="33"/>
    </row>
    <row r="40" spans="2:8" s="1" customFormat="1" ht="22.5">
      <c r="B40" s="33"/>
      <c r="C40" s="199" t="s">
        <v>2159</v>
      </c>
      <c r="D40" s="199" t="s">
        <v>2160</v>
      </c>
      <c r="E40" s="18" t="s">
        <v>221</v>
      </c>
      <c r="F40" s="200">
        <v>181.84100000000001</v>
      </c>
      <c r="H40" s="33"/>
    </row>
    <row r="41" spans="2:8" s="1" customFormat="1" ht="16.899999999999999" customHeight="1">
      <c r="B41" s="33"/>
      <c r="C41" s="199" t="s">
        <v>2186</v>
      </c>
      <c r="D41" s="199" t="s">
        <v>2187</v>
      </c>
      <c r="E41" s="18" t="s">
        <v>221</v>
      </c>
      <c r="F41" s="200">
        <v>181.84100000000001</v>
      </c>
      <c r="H41" s="33"/>
    </row>
    <row r="42" spans="2:8" s="1" customFormat="1" ht="16.899999999999999" customHeight="1">
      <c r="B42" s="33"/>
      <c r="C42" s="199" t="s">
        <v>939</v>
      </c>
      <c r="D42" s="199" t="s">
        <v>940</v>
      </c>
      <c r="E42" s="18" t="s">
        <v>221</v>
      </c>
      <c r="F42" s="200">
        <v>465.94</v>
      </c>
      <c r="H42" s="33"/>
    </row>
    <row r="43" spans="2:8" s="1" customFormat="1" ht="22.5">
      <c r="B43" s="33"/>
      <c r="C43" s="199" t="s">
        <v>980</v>
      </c>
      <c r="D43" s="199" t="s">
        <v>981</v>
      </c>
      <c r="E43" s="18" t="s">
        <v>221</v>
      </c>
      <c r="F43" s="200">
        <v>645.96500000000003</v>
      </c>
      <c r="H43" s="33"/>
    </row>
    <row r="44" spans="2:8" s="1" customFormat="1" ht="16.899999999999999" customHeight="1">
      <c r="B44" s="33"/>
      <c r="C44" s="199" t="s">
        <v>986</v>
      </c>
      <c r="D44" s="199" t="s">
        <v>987</v>
      </c>
      <c r="E44" s="18" t="s">
        <v>221</v>
      </c>
      <c r="F44" s="200">
        <v>912.16700000000003</v>
      </c>
      <c r="H44" s="33"/>
    </row>
    <row r="45" spans="2:8" s="1" customFormat="1" ht="16.899999999999999" customHeight="1">
      <c r="B45" s="33"/>
      <c r="C45" s="199" t="s">
        <v>1053</v>
      </c>
      <c r="D45" s="199" t="s">
        <v>1054</v>
      </c>
      <c r="E45" s="18" t="s">
        <v>236</v>
      </c>
      <c r="F45" s="200">
        <v>37.651000000000003</v>
      </c>
      <c r="H45" s="33"/>
    </row>
    <row r="46" spans="2:8" s="1" customFormat="1" ht="16.899999999999999" customHeight="1">
      <c r="B46" s="33"/>
      <c r="C46" s="199" t="s">
        <v>1347</v>
      </c>
      <c r="D46" s="199" t="s">
        <v>1348</v>
      </c>
      <c r="E46" s="18" t="s">
        <v>221</v>
      </c>
      <c r="F46" s="200">
        <v>199.97</v>
      </c>
      <c r="H46" s="33"/>
    </row>
    <row r="47" spans="2:8" s="1" customFormat="1" ht="16.899999999999999" customHeight="1">
      <c r="B47" s="33"/>
      <c r="C47" s="195" t="s">
        <v>110</v>
      </c>
      <c r="D47" s="196" t="s">
        <v>111</v>
      </c>
      <c r="E47" s="197" t="s">
        <v>19</v>
      </c>
      <c r="F47" s="198">
        <v>6.4130000000000003</v>
      </c>
      <c r="H47" s="33"/>
    </row>
    <row r="48" spans="2:8" s="1" customFormat="1" ht="16.899999999999999" customHeight="1">
      <c r="B48" s="33"/>
      <c r="C48" s="199" t="s">
        <v>110</v>
      </c>
      <c r="D48" s="199" t="s">
        <v>2073</v>
      </c>
      <c r="E48" s="18" t="s">
        <v>19</v>
      </c>
      <c r="F48" s="200">
        <v>6.4130000000000003</v>
      </c>
      <c r="H48" s="33"/>
    </row>
    <row r="49" spans="2:8" s="1" customFormat="1" ht="16.899999999999999" customHeight="1">
      <c r="B49" s="33"/>
      <c r="C49" s="201" t="s">
        <v>3328</v>
      </c>
      <c r="H49" s="33"/>
    </row>
    <row r="50" spans="2:8" s="1" customFormat="1" ht="16.899999999999999" customHeight="1">
      <c r="B50" s="33"/>
      <c r="C50" s="199" t="s">
        <v>2068</v>
      </c>
      <c r="D50" s="199" t="s">
        <v>2069</v>
      </c>
      <c r="E50" s="18" t="s">
        <v>221</v>
      </c>
      <c r="F50" s="200">
        <v>461.93</v>
      </c>
      <c r="H50" s="33"/>
    </row>
    <row r="51" spans="2:8" s="1" customFormat="1" ht="16.899999999999999" customHeight="1">
      <c r="B51" s="33"/>
      <c r="C51" s="199" t="s">
        <v>879</v>
      </c>
      <c r="D51" s="199" t="s">
        <v>880</v>
      </c>
      <c r="E51" s="18" t="s">
        <v>236</v>
      </c>
      <c r="F51" s="200">
        <v>39.264000000000003</v>
      </c>
      <c r="H51" s="33"/>
    </row>
    <row r="52" spans="2:8" s="1" customFormat="1" ht="16.899999999999999" customHeight="1">
      <c r="B52" s="33"/>
      <c r="C52" s="199" t="s">
        <v>891</v>
      </c>
      <c r="D52" s="199" t="s">
        <v>892</v>
      </c>
      <c r="E52" s="18" t="s">
        <v>221</v>
      </c>
      <c r="F52" s="200">
        <v>643.77099999999996</v>
      </c>
      <c r="H52" s="33"/>
    </row>
    <row r="53" spans="2:8" s="1" customFormat="1" ht="16.899999999999999" customHeight="1">
      <c r="B53" s="33"/>
      <c r="C53" s="199" t="s">
        <v>897</v>
      </c>
      <c r="D53" s="199" t="s">
        <v>898</v>
      </c>
      <c r="E53" s="18" t="s">
        <v>221</v>
      </c>
      <c r="F53" s="200">
        <v>4506.3969999999999</v>
      </c>
      <c r="H53" s="33"/>
    </row>
    <row r="54" spans="2:8" s="1" customFormat="1" ht="16.899999999999999" customHeight="1">
      <c r="B54" s="33"/>
      <c r="C54" s="199" t="s">
        <v>921</v>
      </c>
      <c r="D54" s="199" t="s">
        <v>922</v>
      </c>
      <c r="E54" s="18" t="s">
        <v>221</v>
      </c>
      <c r="F54" s="200">
        <v>190.44800000000001</v>
      </c>
      <c r="H54" s="33"/>
    </row>
    <row r="55" spans="2:8" s="1" customFormat="1" ht="16.899999999999999" customHeight="1">
      <c r="B55" s="33"/>
      <c r="C55" s="199" t="s">
        <v>1341</v>
      </c>
      <c r="D55" s="199" t="s">
        <v>1342</v>
      </c>
      <c r="E55" s="18" t="s">
        <v>221</v>
      </c>
      <c r="F55" s="200">
        <v>190.44800000000001</v>
      </c>
      <c r="H55" s="33"/>
    </row>
    <row r="56" spans="2:8" s="1" customFormat="1" ht="16.899999999999999" customHeight="1">
      <c r="B56" s="33"/>
      <c r="C56" s="199" t="s">
        <v>2062</v>
      </c>
      <c r="D56" s="199" t="s">
        <v>2063</v>
      </c>
      <c r="E56" s="18" t="s">
        <v>221</v>
      </c>
      <c r="F56" s="200">
        <v>461.93</v>
      </c>
      <c r="H56" s="33"/>
    </row>
    <row r="57" spans="2:8" s="1" customFormat="1" ht="22.5">
      <c r="B57" s="33"/>
      <c r="C57" s="199" t="s">
        <v>2081</v>
      </c>
      <c r="D57" s="199" t="s">
        <v>2082</v>
      </c>
      <c r="E57" s="18" t="s">
        <v>221</v>
      </c>
      <c r="F57" s="200">
        <v>461.93</v>
      </c>
      <c r="H57" s="33"/>
    </row>
    <row r="58" spans="2:8" s="1" customFormat="1" ht="16.899999999999999" customHeight="1">
      <c r="B58" s="33"/>
      <c r="C58" s="199" t="s">
        <v>939</v>
      </c>
      <c r="D58" s="199" t="s">
        <v>940</v>
      </c>
      <c r="E58" s="18" t="s">
        <v>221</v>
      </c>
      <c r="F58" s="200">
        <v>465.94</v>
      </c>
      <c r="H58" s="33"/>
    </row>
    <row r="59" spans="2:8" s="1" customFormat="1" ht="22.5">
      <c r="B59" s="33"/>
      <c r="C59" s="199" t="s">
        <v>980</v>
      </c>
      <c r="D59" s="199" t="s">
        <v>981</v>
      </c>
      <c r="E59" s="18" t="s">
        <v>221</v>
      </c>
      <c r="F59" s="200">
        <v>645.96500000000003</v>
      </c>
      <c r="H59" s="33"/>
    </row>
    <row r="60" spans="2:8" s="1" customFormat="1" ht="16.899999999999999" customHeight="1">
      <c r="B60" s="33"/>
      <c r="C60" s="199" t="s">
        <v>986</v>
      </c>
      <c r="D60" s="199" t="s">
        <v>987</v>
      </c>
      <c r="E60" s="18" t="s">
        <v>221</v>
      </c>
      <c r="F60" s="200">
        <v>912.16700000000003</v>
      </c>
      <c r="H60" s="33"/>
    </row>
    <row r="61" spans="2:8" s="1" customFormat="1" ht="16.899999999999999" customHeight="1">
      <c r="B61" s="33"/>
      <c r="C61" s="199" t="s">
        <v>1053</v>
      </c>
      <c r="D61" s="199" t="s">
        <v>1054</v>
      </c>
      <c r="E61" s="18" t="s">
        <v>236</v>
      </c>
      <c r="F61" s="200">
        <v>37.651000000000003</v>
      </c>
      <c r="H61" s="33"/>
    </row>
    <row r="62" spans="2:8" s="1" customFormat="1" ht="16.899999999999999" customHeight="1">
      <c r="B62" s="33"/>
      <c r="C62" s="199" t="s">
        <v>1347</v>
      </c>
      <c r="D62" s="199" t="s">
        <v>1348</v>
      </c>
      <c r="E62" s="18" t="s">
        <v>221</v>
      </c>
      <c r="F62" s="200">
        <v>199.97</v>
      </c>
      <c r="H62" s="33"/>
    </row>
    <row r="63" spans="2:8" s="1" customFormat="1" ht="16.899999999999999" customHeight="1">
      <c r="B63" s="33"/>
      <c r="C63" s="199" t="s">
        <v>2076</v>
      </c>
      <c r="D63" s="199" t="s">
        <v>2077</v>
      </c>
      <c r="E63" s="18" t="s">
        <v>357</v>
      </c>
      <c r="F63" s="200">
        <v>11155.61</v>
      </c>
      <c r="H63" s="33"/>
    </row>
    <row r="64" spans="2:8" s="1" customFormat="1" ht="16.899999999999999" customHeight="1">
      <c r="B64" s="33"/>
      <c r="C64" s="195" t="s">
        <v>113</v>
      </c>
      <c r="D64" s="196" t="s">
        <v>114</v>
      </c>
      <c r="E64" s="197" t="s">
        <v>19</v>
      </c>
      <c r="F64" s="198">
        <v>242.00700000000001</v>
      </c>
      <c r="H64" s="33"/>
    </row>
    <row r="65" spans="2:8" s="1" customFormat="1" ht="16.899999999999999" customHeight="1">
      <c r="B65" s="33"/>
      <c r="C65" s="199" t="s">
        <v>113</v>
      </c>
      <c r="D65" s="199" t="s">
        <v>2074</v>
      </c>
      <c r="E65" s="18" t="s">
        <v>19</v>
      </c>
      <c r="F65" s="200">
        <v>242.00700000000001</v>
      </c>
      <c r="H65" s="33"/>
    </row>
    <row r="66" spans="2:8" s="1" customFormat="1" ht="16.899999999999999" customHeight="1">
      <c r="B66" s="33"/>
      <c r="C66" s="201" t="s">
        <v>3328</v>
      </c>
      <c r="H66" s="33"/>
    </row>
    <row r="67" spans="2:8" s="1" customFormat="1" ht="16.899999999999999" customHeight="1">
      <c r="B67" s="33"/>
      <c r="C67" s="199" t="s">
        <v>2068</v>
      </c>
      <c r="D67" s="199" t="s">
        <v>2069</v>
      </c>
      <c r="E67" s="18" t="s">
        <v>221</v>
      </c>
      <c r="F67" s="200">
        <v>461.93</v>
      </c>
      <c r="H67" s="33"/>
    </row>
    <row r="68" spans="2:8" s="1" customFormat="1" ht="16.899999999999999" customHeight="1">
      <c r="B68" s="33"/>
      <c r="C68" s="199" t="s">
        <v>879</v>
      </c>
      <c r="D68" s="199" t="s">
        <v>880</v>
      </c>
      <c r="E68" s="18" t="s">
        <v>236</v>
      </c>
      <c r="F68" s="200">
        <v>39.264000000000003</v>
      </c>
      <c r="H68" s="33"/>
    </row>
    <row r="69" spans="2:8" s="1" customFormat="1" ht="16.899999999999999" customHeight="1">
      <c r="B69" s="33"/>
      <c r="C69" s="199" t="s">
        <v>891</v>
      </c>
      <c r="D69" s="199" t="s">
        <v>892</v>
      </c>
      <c r="E69" s="18" t="s">
        <v>221</v>
      </c>
      <c r="F69" s="200">
        <v>643.77099999999996</v>
      </c>
      <c r="H69" s="33"/>
    </row>
    <row r="70" spans="2:8" s="1" customFormat="1" ht="16.899999999999999" customHeight="1">
      <c r="B70" s="33"/>
      <c r="C70" s="199" t="s">
        <v>897</v>
      </c>
      <c r="D70" s="199" t="s">
        <v>898</v>
      </c>
      <c r="E70" s="18" t="s">
        <v>221</v>
      </c>
      <c r="F70" s="200">
        <v>4506.3969999999999</v>
      </c>
      <c r="H70" s="33"/>
    </row>
    <row r="71" spans="2:8" s="1" customFormat="1" ht="16.899999999999999" customHeight="1">
      <c r="B71" s="33"/>
      <c r="C71" s="199" t="s">
        <v>1352</v>
      </c>
      <c r="D71" s="199" t="s">
        <v>1353</v>
      </c>
      <c r="E71" s="18" t="s">
        <v>221</v>
      </c>
      <c r="F71" s="200">
        <v>457.71100000000001</v>
      </c>
      <c r="H71" s="33"/>
    </row>
    <row r="72" spans="2:8" s="1" customFormat="1" ht="16.899999999999999" customHeight="1">
      <c r="B72" s="33"/>
      <c r="C72" s="199" t="s">
        <v>2062</v>
      </c>
      <c r="D72" s="199" t="s">
        <v>2063</v>
      </c>
      <c r="E72" s="18" t="s">
        <v>221</v>
      </c>
      <c r="F72" s="200">
        <v>461.93</v>
      </c>
      <c r="H72" s="33"/>
    </row>
    <row r="73" spans="2:8" s="1" customFormat="1" ht="22.5">
      <c r="B73" s="33"/>
      <c r="C73" s="199" t="s">
        <v>2081</v>
      </c>
      <c r="D73" s="199" t="s">
        <v>2082</v>
      </c>
      <c r="E73" s="18" t="s">
        <v>221</v>
      </c>
      <c r="F73" s="200">
        <v>461.93</v>
      </c>
      <c r="H73" s="33"/>
    </row>
    <row r="74" spans="2:8" s="1" customFormat="1" ht="22.5">
      <c r="B74" s="33"/>
      <c r="C74" s="199" t="s">
        <v>980</v>
      </c>
      <c r="D74" s="199" t="s">
        <v>981</v>
      </c>
      <c r="E74" s="18" t="s">
        <v>221</v>
      </c>
      <c r="F74" s="200">
        <v>645.96500000000003</v>
      </c>
      <c r="H74" s="33"/>
    </row>
    <row r="75" spans="2:8" s="1" customFormat="1" ht="16.899999999999999" customHeight="1">
      <c r="B75" s="33"/>
      <c r="C75" s="199" t="s">
        <v>986</v>
      </c>
      <c r="D75" s="199" t="s">
        <v>987</v>
      </c>
      <c r="E75" s="18" t="s">
        <v>221</v>
      </c>
      <c r="F75" s="200">
        <v>912.16700000000003</v>
      </c>
      <c r="H75" s="33"/>
    </row>
    <row r="76" spans="2:8" s="1" customFormat="1" ht="16.899999999999999" customHeight="1">
      <c r="B76" s="33"/>
      <c r="C76" s="199" t="s">
        <v>1368</v>
      </c>
      <c r="D76" s="199" t="s">
        <v>1369</v>
      </c>
      <c r="E76" s="18" t="s">
        <v>221</v>
      </c>
      <c r="F76" s="200">
        <v>254.107</v>
      </c>
      <c r="H76" s="33"/>
    </row>
    <row r="77" spans="2:8" s="1" customFormat="1" ht="16.899999999999999" customHeight="1">
      <c r="B77" s="33"/>
      <c r="C77" s="199" t="s">
        <v>1362</v>
      </c>
      <c r="D77" s="199" t="s">
        <v>1363</v>
      </c>
      <c r="E77" s="18" t="s">
        <v>221</v>
      </c>
      <c r="F77" s="200">
        <v>258.714</v>
      </c>
      <c r="H77" s="33"/>
    </row>
    <row r="78" spans="2:8" s="1" customFormat="1" ht="16.899999999999999" customHeight="1">
      <c r="B78" s="33"/>
      <c r="C78" s="199" t="s">
        <v>2076</v>
      </c>
      <c r="D78" s="199" t="s">
        <v>2077</v>
      </c>
      <c r="E78" s="18" t="s">
        <v>357</v>
      </c>
      <c r="F78" s="200">
        <v>11155.61</v>
      </c>
      <c r="H78" s="33"/>
    </row>
    <row r="79" spans="2:8" s="1" customFormat="1" ht="16.899999999999999" customHeight="1">
      <c r="B79" s="33"/>
      <c r="C79" s="195" t="s">
        <v>116</v>
      </c>
      <c r="D79" s="196" t="s">
        <v>117</v>
      </c>
      <c r="E79" s="197" t="s">
        <v>19</v>
      </c>
      <c r="F79" s="198">
        <v>33.774000000000001</v>
      </c>
      <c r="H79" s="33"/>
    </row>
    <row r="80" spans="2:8" s="1" customFormat="1" ht="16.899999999999999" customHeight="1">
      <c r="B80" s="33"/>
      <c r="C80" s="199" t="s">
        <v>116</v>
      </c>
      <c r="D80" s="199" t="s">
        <v>2310</v>
      </c>
      <c r="E80" s="18" t="s">
        <v>19</v>
      </c>
      <c r="F80" s="200">
        <v>33.774000000000001</v>
      </c>
      <c r="H80" s="33"/>
    </row>
    <row r="81" spans="2:8" s="1" customFormat="1" ht="16.899999999999999" customHeight="1">
      <c r="B81" s="33"/>
      <c r="C81" s="201" t="s">
        <v>3328</v>
      </c>
      <c r="H81" s="33"/>
    </row>
    <row r="82" spans="2:8" s="1" customFormat="1" ht="16.899999999999999" customHeight="1">
      <c r="B82" s="33"/>
      <c r="C82" s="199" t="s">
        <v>2307</v>
      </c>
      <c r="D82" s="199" t="s">
        <v>2308</v>
      </c>
      <c r="E82" s="18" t="s">
        <v>221</v>
      </c>
      <c r="F82" s="200">
        <v>33.774000000000001</v>
      </c>
      <c r="H82" s="33"/>
    </row>
    <row r="83" spans="2:8" s="1" customFormat="1" ht="16.899999999999999" customHeight="1">
      <c r="B83" s="33"/>
      <c r="C83" s="199" t="s">
        <v>2068</v>
      </c>
      <c r="D83" s="199" t="s">
        <v>2069</v>
      </c>
      <c r="E83" s="18" t="s">
        <v>221</v>
      </c>
      <c r="F83" s="200">
        <v>461.93</v>
      </c>
      <c r="H83" s="33"/>
    </row>
    <row r="84" spans="2:8" s="1" customFormat="1" ht="16.899999999999999" customHeight="1">
      <c r="B84" s="33"/>
      <c r="C84" s="199" t="s">
        <v>986</v>
      </c>
      <c r="D84" s="199" t="s">
        <v>987</v>
      </c>
      <c r="E84" s="18" t="s">
        <v>221</v>
      </c>
      <c r="F84" s="200">
        <v>912.16700000000003</v>
      </c>
      <c r="H84" s="33"/>
    </row>
    <row r="85" spans="2:8" s="1" customFormat="1" ht="16.899999999999999" customHeight="1">
      <c r="B85" s="33"/>
      <c r="C85" s="195" t="s">
        <v>119</v>
      </c>
      <c r="D85" s="196" t="s">
        <v>120</v>
      </c>
      <c r="E85" s="197" t="s">
        <v>19</v>
      </c>
      <c r="F85" s="198">
        <v>2.194</v>
      </c>
      <c r="H85" s="33"/>
    </row>
    <row r="86" spans="2:8" s="1" customFormat="1" ht="16.899999999999999" customHeight="1">
      <c r="B86" s="33"/>
      <c r="C86" s="201" t="s">
        <v>3328</v>
      </c>
      <c r="H86" s="33"/>
    </row>
    <row r="87" spans="2:8" s="1" customFormat="1" ht="16.899999999999999" customHeight="1">
      <c r="B87" s="33"/>
      <c r="C87" s="199" t="s">
        <v>586</v>
      </c>
      <c r="D87" s="199" t="s">
        <v>587</v>
      </c>
      <c r="E87" s="18" t="s">
        <v>221</v>
      </c>
      <c r="F87" s="200">
        <v>2.194</v>
      </c>
      <c r="H87" s="33"/>
    </row>
    <row r="88" spans="2:8" s="1" customFormat="1" ht="16.899999999999999" customHeight="1">
      <c r="B88" s="33"/>
      <c r="C88" s="199" t="s">
        <v>921</v>
      </c>
      <c r="D88" s="199" t="s">
        <v>922</v>
      </c>
      <c r="E88" s="18" t="s">
        <v>221</v>
      </c>
      <c r="F88" s="200">
        <v>190.44800000000001</v>
      </c>
      <c r="H88" s="33"/>
    </row>
    <row r="89" spans="2:8" s="1" customFormat="1" ht="16.899999999999999" customHeight="1">
      <c r="B89" s="33"/>
      <c r="C89" s="199" t="s">
        <v>1341</v>
      </c>
      <c r="D89" s="199" t="s">
        <v>1342</v>
      </c>
      <c r="E89" s="18" t="s">
        <v>221</v>
      </c>
      <c r="F89" s="200">
        <v>190.44800000000001</v>
      </c>
      <c r="H89" s="33"/>
    </row>
    <row r="90" spans="2:8" s="1" customFormat="1" ht="16.899999999999999" customHeight="1">
      <c r="B90" s="33"/>
      <c r="C90" s="199" t="s">
        <v>1352</v>
      </c>
      <c r="D90" s="199" t="s">
        <v>1353</v>
      </c>
      <c r="E90" s="18" t="s">
        <v>221</v>
      </c>
      <c r="F90" s="200">
        <v>457.71100000000001</v>
      </c>
      <c r="H90" s="33"/>
    </row>
    <row r="91" spans="2:8" s="1" customFormat="1" ht="22.5">
      <c r="B91" s="33"/>
      <c r="C91" s="199" t="s">
        <v>980</v>
      </c>
      <c r="D91" s="199" t="s">
        <v>981</v>
      </c>
      <c r="E91" s="18" t="s">
        <v>221</v>
      </c>
      <c r="F91" s="200">
        <v>645.96500000000003</v>
      </c>
      <c r="H91" s="33"/>
    </row>
    <row r="92" spans="2:8" s="1" customFormat="1" ht="16.899999999999999" customHeight="1">
      <c r="B92" s="33"/>
      <c r="C92" s="199" t="s">
        <v>986</v>
      </c>
      <c r="D92" s="199" t="s">
        <v>987</v>
      </c>
      <c r="E92" s="18" t="s">
        <v>221</v>
      </c>
      <c r="F92" s="200">
        <v>912.16700000000003</v>
      </c>
      <c r="H92" s="33"/>
    </row>
    <row r="93" spans="2:8" s="1" customFormat="1" ht="16.899999999999999" customHeight="1">
      <c r="B93" s="33"/>
      <c r="C93" s="199" t="s">
        <v>1362</v>
      </c>
      <c r="D93" s="199" t="s">
        <v>1363</v>
      </c>
      <c r="E93" s="18" t="s">
        <v>221</v>
      </c>
      <c r="F93" s="200">
        <v>258.714</v>
      </c>
      <c r="H93" s="33"/>
    </row>
    <row r="94" spans="2:8" s="1" customFormat="1" ht="16.899999999999999" customHeight="1">
      <c r="B94" s="33"/>
      <c r="C94" s="199" t="s">
        <v>1347</v>
      </c>
      <c r="D94" s="199" t="s">
        <v>1348</v>
      </c>
      <c r="E94" s="18" t="s">
        <v>221</v>
      </c>
      <c r="F94" s="200">
        <v>199.97</v>
      </c>
      <c r="H94" s="33"/>
    </row>
    <row r="95" spans="2:8" s="1" customFormat="1" ht="16.899999999999999" customHeight="1">
      <c r="B95" s="33"/>
      <c r="C95" s="195" t="s">
        <v>123</v>
      </c>
      <c r="D95" s="196" t="s">
        <v>124</v>
      </c>
      <c r="E95" s="197" t="s">
        <v>19</v>
      </c>
      <c r="F95" s="198">
        <v>80.400000000000006</v>
      </c>
      <c r="H95" s="33"/>
    </row>
    <row r="96" spans="2:8" s="1" customFormat="1" ht="16.899999999999999" customHeight="1">
      <c r="B96" s="33"/>
      <c r="C96" s="199" t="s">
        <v>123</v>
      </c>
      <c r="D96" s="199" t="s">
        <v>930</v>
      </c>
      <c r="E96" s="18" t="s">
        <v>19</v>
      </c>
      <c r="F96" s="200">
        <v>80.400000000000006</v>
      </c>
      <c r="H96" s="33"/>
    </row>
    <row r="97" spans="2:8" s="1" customFormat="1" ht="16.899999999999999" customHeight="1">
      <c r="B97" s="33"/>
      <c r="C97" s="201" t="s">
        <v>3328</v>
      </c>
      <c r="H97" s="33"/>
    </row>
    <row r="98" spans="2:8" s="1" customFormat="1" ht="16.899999999999999" customHeight="1">
      <c r="B98" s="33"/>
      <c r="C98" s="199" t="s">
        <v>927</v>
      </c>
      <c r="D98" s="199" t="s">
        <v>928</v>
      </c>
      <c r="E98" s="18" t="s">
        <v>221</v>
      </c>
      <c r="F98" s="200">
        <v>80.400000000000006</v>
      </c>
      <c r="H98" s="33"/>
    </row>
    <row r="99" spans="2:8" s="1" customFormat="1" ht="16.899999999999999" customHeight="1">
      <c r="B99" s="33"/>
      <c r="C99" s="199" t="s">
        <v>909</v>
      </c>
      <c r="D99" s="199" t="s">
        <v>910</v>
      </c>
      <c r="E99" s="18" t="s">
        <v>236</v>
      </c>
      <c r="F99" s="200">
        <v>8.0399999999999991</v>
      </c>
      <c r="H99" s="33"/>
    </row>
    <row r="100" spans="2:8" s="1" customFormat="1" ht="16.899999999999999" customHeight="1">
      <c r="B100" s="33"/>
      <c r="C100" s="199" t="s">
        <v>915</v>
      </c>
      <c r="D100" s="199" t="s">
        <v>916</v>
      </c>
      <c r="E100" s="18" t="s">
        <v>236</v>
      </c>
      <c r="F100" s="200">
        <v>9.6479999999999997</v>
      </c>
      <c r="H100" s="33"/>
    </row>
    <row r="101" spans="2:8" s="1" customFormat="1" ht="16.899999999999999" customHeight="1">
      <c r="B101" s="33"/>
      <c r="C101" s="199" t="s">
        <v>933</v>
      </c>
      <c r="D101" s="199" t="s">
        <v>934</v>
      </c>
      <c r="E101" s="18" t="s">
        <v>221</v>
      </c>
      <c r="F101" s="200">
        <v>176.88</v>
      </c>
      <c r="H101" s="33"/>
    </row>
    <row r="102" spans="2:8" s="1" customFormat="1" ht="16.899999999999999" customHeight="1">
      <c r="B102" s="33"/>
      <c r="C102" s="199" t="s">
        <v>986</v>
      </c>
      <c r="D102" s="199" t="s">
        <v>987</v>
      </c>
      <c r="E102" s="18" t="s">
        <v>221</v>
      </c>
      <c r="F102" s="200">
        <v>912.16700000000003</v>
      </c>
      <c r="H102" s="33"/>
    </row>
    <row r="103" spans="2:8" s="1" customFormat="1" ht="16.899999999999999" customHeight="1">
      <c r="B103" s="33"/>
      <c r="C103" s="195" t="s">
        <v>133</v>
      </c>
      <c r="D103" s="196" t="s">
        <v>134</v>
      </c>
      <c r="E103" s="197" t="s">
        <v>19</v>
      </c>
      <c r="F103" s="198">
        <v>38.700000000000003</v>
      </c>
      <c r="H103" s="33"/>
    </row>
    <row r="104" spans="2:8" s="1" customFormat="1" ht="16.899999999999999" customHeight="1">
      <c r="B104" s="33"/>
      <c r="C104" s="199" t="s">
        <v>19</v>
      </c>
      <c r="D104" s="199" t="s">
        <v>1292</v>
      </c>
      <c r="E104" s="18" t="s">
        <v>19</v>
      </c>
      <c r="F104" s="200">
        <v>38.700000000000003</v>
      </c>
      <c r="H104" s="33"/>
    </row>
    <row r="105" spans="2:8" s="1" customFormat="1" ht="16.899999999999999" customHeight="1">
      <c r="B105" s="33"/>
      <c r="C105" s="199" t="s">
        <v>133</v>
      </c>
      <c r="D105" s="199" t="s">
        <v>243</v>
      </c>
      <c r="E105" s="18" t="s">
        <v>19</v>
      </c>
      <c r="F105" s="200">
        <v>38.700000000000003</v>
      </c>
      <c r="H105" s="33"/>
    </row>
    <row r="106" spans="2:8" s="1" customFormat="1" ht="16.899999999999999" customHeight="1">
      <c r="B106" s="33"/>
      <c r="C106" s="201" t="s">
        <v>3328</v>
      </c>
      <c r="H106" s="33"/>
    </row>
    <row r="107" spans="2:8" s="1" customFormat="1" ht="16.899999999999999" customHeight="1">
      <c r="B107" s="33"/>
      <c r="C107" s="199" t="s">
        <v>1289</v>
      </c>
      <c r="D107" s="199" t="s">
        <v>1290</v>
      </c>
      <c r="E107" s="18" t="s">
        <v>221</v>
      </c>
      <c r="F107" s="200">
        <v>192.72</v>
      </c>
      <c r="H107" s="33"/>
    </row>
    <row r="108" spans="2:8" s="1" customFormat="1" ht="16.899999999999999" customHeight="1">
      <c r="B108" s="33"/>
      <c r="C108" s="199" t="s">
        <v>741</v>
      </c>
      <c r="D108" s="199" t="s">
        <v>742</v>
      </c>
      <c r="E108" s="18" t="s">
        <v>221</v>
      </c>
      <c r="F108" s="200">
        <v>96.36</v>
      </c>
      <c r="H108" s="33"/>
    </row>
    <row r="109" spans="2:8" s="1" customFormat="1" ht="16.899999999999999" customHeight="1">
      <c r="B109" s="33"/>
      <c r="C109" s="199" t="s">
        <v>786</v>
      </c>
      <c r="D109" s="199" t="s">
        <v>787</v>
      </c>
      <c r="E109" s="18" t="s">
        <v>221</v>
      </c>
      <c r="F109" s="200">
        <v>96.36</v>
      </c>
      <c r="H109" s="33"/>
    </row>
    <row r="110" spans="2:8" s="1" customFormat="1" ht="16.899999999999999" customHeight="1">
      <c r="B110" s="33"/>
      <c r="C110" s="199" t="s">
        <v>791</v>
      </c>
      <c r="D110" s="199" t="s">
        <v>792</v>
      </c>
      <c r="E110" s="18" t="s">
        <v>221</v>
      </c>
      <c r="F110" s="200">
        <v>96.36</v>
      </c>
      <c r="H110" s="33"/>
    </row>
    <row r="111" spans="2:8" s="1" customFormat="1" ht="16.899999999999999" customHeight="1">
      <c r="B111" s="33"/>
      <c r="C111" s="199" t="s">
        <v>796</v>
      </c>
      <c r="D111" s="199" t="s">
        <v>797</v>
      </c>
      <c r="E111" s="18" t="s">
        <v>221</v>
      </c>
      <c r="F111" s="200">
        <v>192.72</v>
      </c>
      <c r="H111" s="33"/>
    </row>
    <row r="112" spans="2:8" s="1" customFormat="1" ht="16.899999999999999" customHeight="1">
      <c r="B112" s="33"/>
      <c r="C112" s="195" t="s">
        <v>130</v>
      </c>
      <c r="D112" s="196" t="s">
        <v>131</v>
      </c>
      <c r="E112" s="197" t="s">
        <v>19</v>
      </c>
      <c r="F112" s="198">
        <v>57.66</v>
      </c>
      <c r="H112" s="33"/>
    </row>
    <row r="113" spans="2:8" s="1" customFormat="1" ht="16.899999999999999" customHeight="1">
      <c r="B113" s="33"/>
      <c r="C113" s="199" t="s">
        <v>19</v>
      </c>
      <c r="D113" s="199" t="s">
        <v>551</v>
      </c>
      <c r="E113" s="18" t="s">
        <v>19</v>
      </c>
      <c r="F113" s="200">
        <v>57.66</v>
      </c>
      <c r="H113" s="33"/>
    </row>
    <row r="114" spans="2:8" s="1" customFormat="1" ht="16.899999999999999" customHeight="1">
      <c r="B114" s="33"/>
      <c r="C114" s="199" t="s">
        <v>130</v>
      </c>
      <c r="D114" s="199" t="s">
        <v>243</v>
      </c>
      <c r="E114" s="18" t="s">
        <v>19</v>
      </c>
      <c r="F114" s="200">
        <v>57.66</v>
      </c>
      <c r="H114" s="33"/>
    </row>
    <row r="115" spans="2:8" s="1" customFormat="1" ht="16.899999999999999" customHeight="1">
      <c r="B115" s="33"/>
      <c r="C115" s="201" t="s">
        <v>3328</v>
      </c>
      <c r="H115" s="33"/>
    </row>
    <row r="116" spans="2:8" s="1" customFormat="1" ht="16.899999999999999" customHeight="1">
      <c r="B116" s="33"/>
      <c r="C116" s="199" t="s">
        <v>547</v>
      </c>
      <c r="D116" s="199" t="s">
        <v>548</v>
      </c>
      <c r="E116" s="18" t="s">
        <v>221</v>
      </c>
      <c r="F116" s="200">
        <v>57.66</v>
      </c>
      <c r="H116" s="33"/>
    </row>
    <row r="117" spans="2:8" s="1" customFormat="1" ht="16.899999999999999" customHeight="1">
      <c r="B117" s="33"/>
      <c r="C117" s="199" t="s">
        <v>741</v>
      </c>
      <c r="D117" s="199" t="s">
        <v>742</v>
      </c>
      <c r="E117" s="18" t="s">
        <v>221</v>
      </c>
      <c r="F117" s="200">
        <v>96.36</v>
      </c>
      <c r="H117" s="33"/>
    </row>
    <row r="118" spans="2:8" s="1" customFormat="1" ht="16.899999999999999" customHeight="1">
      <c r="B118" s="33"/>
      <c r="C118" s="199" t="s">
        <v>786</v>
      </c>
      <c r="D118" s="199" t="s">
        <v>787</v>
      </c>
      <c r="E118" s="18" t="s">
        <v>221</v>
      </c>
      <c r="F118" s="200">
        <v>96.36</v>
      </c>
      <c r="H118" s="33"/>
    </row>
    <row r="119" spans="2:8" s="1" customFormat="1" ht="16.899999999999999" customHeight="1">
      <c r="B119" s="33"/>
      <c r="C119" s="199" t="s">
        <v>791</v>
      </c>
      <c r="D119" s="199" t="s">
        <v>792</v>
      </c>
      <c r="E119" s="18" t="s">
        <v>221</v>
      </c>
      <c r="F119" s="200">
        <v>96.36</v>
      </c>
      <c r="H119" s="33"/>
    </row>
    <row r="120" spans="2:8" s="1" customFormat="1" ht="16.899999999999999" customHeight="1">
      <c r="B120" s="33"/>
      <c r="C120" s="199" t="s">
        <v>796</v>
      </c>
      <c r="D120" s="199" t="s">
        <v>797</v>
      </c>
      <c r="E120" s="18" t="s">
        <v>221</v>
      </c>
      <c r="F120" s="200">
        <v>192.72</v>
      </c>
      <c r="H120" s="33"/>
    </row>
    <row r="121" spans="2:8" s="1" customFormat="1" ht="16.899999999999999" customHeight="1">
      <c r="B121" s="33"/>
      <c r="C121" s="199" t="s">
        <v>1289</v>
      </c>
      <c r="D121" s="199" t="s">
        <v>1290</v>
      </c>
      <c r="E121" s="18" t="s">
        <v>221</v>
      </c>
      <c r="F121" s="200">
        <v>192.72</v>
      </c>
      <c r="H121" s="33"/>
    </row>
    <row r="122" spans="2:8" s="1" customFormat="1" ht="16.899999999999999" customHeight="1">
      <c r="B122" s="33"/>
      <c r="C122" s="195" t="s">
        <v>127</v>
      </c>
      <c r="D122" s="196" t="s">
        <v>128</v>
      </c>
      <c r="E122" s="197" t="s">
        <v>19</v>
      </c>
      <c r="F122" s="198">
        <v>98.42</v>
      </c>
      <c r="H122" s="33"/>
    </row>
    <row r="123" spans="2:8" s="1" customFormat="1" ht="16.899999999999999" customHeight="1">
      <c r="B123" s="33"/>
      <c r="C123" s="199" t="s">
        <v>127</v>
      </c>
      <c r="D123" s="199" t="s">
        <v>1269</v>
      </c>
      <c r="E123" s="18" t="s">
        <v>19</v>
      </c>
      <c r="F123" s="200">
        <v>98.42</v>
      </c>
      <c r="H123" s="33"/>
    </row>
    <row r="124" spans="2:8" s="1" customFormat="1" ht="16.899999999999999" customHeight="1">
      <c r="B124" s="33"/>
      <c r="C124" s="201" t="s">
        <v>3328</v>
      </c>
      <c r="H124" s="33"/>
    </row>
    <row r="125" spans="2:8" s="1" customFormat="1" ht="16.899999999999999" customHeight="1">
      <c r="B125" s="33"/>
      <c r="C125" s="199" t="s">
        <v>1265</v>
      </c>
      <c r="D125" s="199" t="s">
        <v>1266</v>
      </c>
      <c r="E125" s="18" t="s">
        <v>221</v>
      </c>
      <c r="F125" s="200">
        <v>220.2</v>
      </c>
      <c r="H125" s="33"/>
    </row>
    <row r="126" spans="2:8" s="1" customFormat="1" ht="16.899999999999999" customHeight="1">
      <c r="B126" s="33"/>
      <c r="C126" s="199" t="s">
        <v>839</v>
      </c>
      <c r="D126" s="199" t="s">
        <v>840</v>
      </c>
      <c r="E126" s="18" t="s">
        <v>221</v>
      </c>
      <c r="F126" s="200">
        <v>196.84</v>
      </c>
      <c r="H126" s="33"/>
    </row>
    <row r="127" spans="2:8" s="1" customFormat="1" ht="16.899999999999999" customHeight="1">
      <c r="B127" s="33"/>
      <c r="C127" s="199" t="s">
        <v>845</v>
      </c>
      <c r="D127" s="199" t="s">
        <v>846</v>
      </c>
      <c r="E127" s="18" t="s">
        <v>221</v>
      </c>
      <c r="F127" s="200">
        <v>196.84</v>
      </c>
      <c r="H127" s="33"/>
    </row>
    <row r="128" spans="2:8" s="1" customFormat="1" ht="16.899999999999999" customHeight="1">
      <c r="B128" s="33"/>
      <c r="C128" s="199" t="s">
        <v>1242</v>
      </c>
      <c r="D128" s="199" t="s">
        <v>1243</v>
      </c>
      <c r="E128" s="18" t="s">
        <v>221</v>
      </c>
      <c r="F128" s="200">
        <v>98.42</v>
      </c>
      <c r="H128" s="33"/>
    </row>
    <row r="129" spans="2:8" s="1" customFormat="1" ht="16.899999999999999" customHeight="1">
      <c r="B129" s="33"/>
      <c r="C129" s="199" t="s">
        <v>1277</v>
      </c>
      <c r="D129" s="199" t="s">
        <v>1278</v>
      </c>
      <c r="E129" s="18" t="s">
        <v>221</v>
      </c>
      <c r="F129" s="200">
        <v>118.104</v>
      </c>
      <c r="H129" s="33"/>
    </row>
    <row r="130" spans="2:8" s="1" customFormat="1" ht="16.899999999999999" customHeight="1">
      <c r="B130" s="33"/>
      <c r="C130" s="199" t="s">
        <v>1296</v>
      </c>
      <c r="D130" s="199" t="s">
        <v>1297</v>
      </c>
      <c r="E130" s="18" t="s">
        <v>221</v>
      </c>
      <c r="F130" s="200">
        <v>98.42</v>
      </c>
      <c r="H130" s="33"/>
    </row>
    <row r="131" spans="2:8" s="1" customFormat="1" ht="16.899999999999999" customHeight="1">
      <c r="B131" s="33"/>
      <c r="C131" s="199" t="s">
        <v>1181</v>
      </c>
      <c r="D131" s="199" t="s">
        <v>1182</v>
      </c>
      <c r="E131" s="18" t="s">
        <v>221</v>
      </c>
      <c r="F131" s="200">
        <v>98.42</v>
      </c>
      <c r="H131" s="33"/>
    </row>
    <row r="132" spans="2:8" s="1" customFormat="1" ht="16.899999999999999" customHeight="1">
      <c r="B132" s="33"/>
      <c r="C132" s="199" t="s">
        <v>1186</v>
      </c>
      <c r="D132" s="199" t="s">
        <v>1187</v>
      </c>
      <c r="E132" s="18" t="s">
        <v>221</v>
      </c>
      <c r="F132" s="200">
        <v>366.45800000000003</v>
      </c>
      <c r="H132" s="33"/>
    </row>
    <row r="133" spans="2:8" s="1" customFormat="1" ht="16.899999999999999" customHeight="1">
      <c r="B133" s="33"/>
      <c r="C133" s="199" t="s">
        <v>1237</v>
      </c>
      <c r="D133" s="199" t="s">
        <v>1238</v>
      </c>
      <c r="E133" s="18" t="s">
        <v>312</v>
      </c>
      <c r="F133" s="200">
        <v>3.3000000000000002E-2</v>
      </c>
      <c r="H133" s="33"/>
    </row>
    <row r="134" spans="2:8" s="1" customFormat="1" ht="16.899999999999999" customHeight="1">
      <c r="B134" s="33"/>
      <c r="C134" s="199" t="s">
        <v>1301</v>
      </c>
      <c r="D134" s="199" t="s">
        <v>1302</v>
      </c>
      <c r="E134" s="18" t="s">
        <v>221</v>
      </c>
      <c r="F134" s="200">
        <v>118.104</v>
      </c>
      <c r="H134" s="33"/>
    </row>
    <row r="135" spans="2:8" s="1" customFormat="1" ht="16.899999999999999" customHeight="1">
      <c r="B135" s="33"/>
      <c r="C135" s="195" t="s">
        <v>154</v>
      </c>
      <c r="D135" s="196" t="s">
        <v>155</v>
      </c>
      <c r="E135" s="197" t="s">
        <v>19</v>
      </c>
      <c r="F135" s="198">
        <v>110.1</v>
      </c>
      <c r="H135" s="33"/>
    </row>
    <row r="136" spans="2:8" s="1" customFormat="1" ht="16.899999999999999" customHeight="1">
      <c r="B136" s="33"/>
      <c r="C136" s="199" t="s">
        <v>127</v>
      </c>
      <c r="D136" s="199" t="s">
        <v>1269</v>
      </c>
      <c r="E136" s="18" t="s">
        <v>19</v>
      </c>
      <c r="F136" s="200">
        <v>98.42</v>
      </c>
      <c r="H136" s="33"/>
    </row>
    <row r="137" spans="2:8" s="1" customFormat="1" ht="16.899999999999999" customHeight="1">
      <c r="B137" s="33"/>
      <c r="C137" s="199" t="s">
        <v>19</v>
      </c>
      <c r="D137" s="199" t="s">
        <v>1270</v>
      </c>
      <c r="E137" s="18" t="s">
        <v>19</v>
      </c>
      <c r="F137" s="200">
        <v>11.68</v>
      </c>
      <c r="H137" s="33"/>
    </row>
    <row r="138" spans="2:8" s="1" customFormat="1" ht="16.899999999999999" customHeight="1">
      <c r="B138" s="33"/>
      <c r="C138" s="199" t="s">
        <v>154</v>
      </c>
      <c r="D138" s="199" t="s">
        <v>243</v>
      </c>
      <c r="E138" s="18" t="s">
        <v>19</v>
      </c>
      <c r="F138" s="200">
        <v>110.1</v>
      </c>
      <c r="H138" s="33"/>
    </row>
    <row r="139" spans="2:8" s="1" customFormat="1" ht="16.899999999999999" customHeight="1">
      <c r="B139" s="33"/>
      <c r="C139" s="201" t="s">
        <v>3328</v>
      </c>
      <c r="H139" s="33"/>
    </row>
    <row r="140" spans="2:8" s="1" customFormat="1" ht="16.899999999999999" customHeight="1">
      <c r="B140" s="33"/>
      <c r="C140" s="199" t="s">
        <v>1265</v>
      </c>
      <c r="D140" s="199" t="s">
        <v>1266</v>
      </c>
      <c r="E140" s="18" t="s">
        <v>221</v>
      </c>
      <c r="F140" s="200">
        <v>220.2</v>
      </c>
      <c r="H140" s="33"/>
    </row>
    <row r="141" spans="2:8" s="1" customFormat="1" ht="22.5">
      <c r="B141" s="33"/>
      <c r="C141" s="199" t="s">
        <v>1256</v>
      </c>
      <c r="D141" s="199" t="s">
        <v>1257</v>
      </c>
      <c r="E141" s="18" t="s">
        <v>221</v>
      </c>
      <c r="F141" s="200">
        <v>134.43199999999999</v>
      </c>
      <c r="H141" s="33"/>
    </row>
    <row r="142" spans="2:8" s="1" customFormat="1" ht="22.5">
      <c r="B142" s="33"/>
      <c r="C142" s="199" t="s">
        <v>1261</v>
      </c>
      <c r="D142" s="199" t="s">
        <v>1262</v>
      </c>
      <c r="E142" s="18" t="s">
        <v>221</v>
      </c>
      <c r="F142" s="200">
        <v>134.43199999999999</v>
      </c>
      <c r="H142" s="33"/>
    </row>
    <row r="143" spans="2:8" s="1" customFormat="1" ht="16.899999999999999" customHeight="1">
      <c r="B143" s="33"/>
      <c r="C143" s="195" t="s">
        <v>151</v>
      </c>
      <c r="D143" s="196" t="s">
        <v>152</v>
      </c>
      <c r="E143" s="197" t="s">
        <v>19</v>
      </c>
      <c r="F143" s="198">
        <v>239.661</v>
      </c>
      <c r="H143" s="33"/>
    </row>
    <row r="144" spans="2:8" s="1" customFormat="1" ht="16.899999999999999" customHeight="1">
      <c r="B144" s="33"/>
      <c r="C144" s="199" t="s">
        <v>19</v>
      </c>
      <c r="D144" s="199" t="s">
        <v>943</v>
      </c>
      <c r="E144" s="18" t="s">
        <v>19</v>
      </c>
      <c r="F144" s="200">
        <v>234.86099999999999</v>
      </c>
      <c r="H144" s="33"/>
    </row>
    <row r="145" spans="2:8" s="1" customFormat="1" ht="16.899999999999999" customHeight="1">
      <c r="B145" s="33"/>
      <c r="C145" s="199" t="s">
        <v>19</v>
      </c>
      <c r="D145" s="199" t="s">
        <v>1254</v>
      </c>
      <c r="E145" s="18" t="s">
        <v>19</v>
      </c>
      <c r="F145" s="200">
        <v>4.8</v>
      </c>
      <c r="H145" s="33"/>
    </row>
    <row r="146" spans="2:8" s="1" customFormat="1" ht="16.899999999999999" customHeight="1">
      <c r="B146" s="33"/>
      <c r="C146" s="199" t="s">
        <v>151</v>
      </c>
      <c r="D146" s="199" t="s">
        <v>243</v>
      </c>
      <c r="E146" s="18" t="s">
        <v>19</v>
      </c>
      <c r="F146" s="200">
        <v>239.661</v>
      </c>
      <c r="H146" s="33"/>
    </row>
    <row r="147" spans="2:8" s="1" customFormat="1" ht="16.899999999999999" customHeight="1">
      <c r="B147" s="33"/>
      <c r="C147" s="201" t="s">
        <v>3328</v>
      </c>
      <c r="H147" s="33"/>
    </row>
    <row r="148" spans="2:8" s="1" customFormat="1" ht="16.899999999999999" customHeight="1">
      <c r="B148" s="33"/>
      <c r="C148" s="199" t="s">
        <v>1250</v>
      </c>
      <c r="D148" s="199" t="s">
        <v>1251</v>
      </c>
      <c r="E148" s="18" t="s">
        <v>221</v>
      </c>
      <c r="F148" s="200">
        <v>479.322</v>
      </c>
      <c r="H148" s="33"/>
    </row>
    <row r="149" spans="2:8" s="1" customFormat="1" ht="16.899999999999999" customHeight="1">
      <c r="B149" s="33"/>
      <c r="C149" s="199" t="s">
        <v>1232</v>
      </c>
      <c r="D149" s="199" t="s">
        <v>1233</v>
      </c>
      <c r="E149" s="18" t="s">
        <v>221</v>
      </c>
      <c r="F149" s="200">
        <v>239.661</v>
      </c>
      <c r="H149" s="33"/>
    </row>
    <row r="150" spans="2:8" s="1" customFormat="1" ht="16.899999999999999" customHeight="1">
      <c r="B150" s="33"/>
      <c r="C150" s="199" t="s">
        <v>1237</v>
      </c>
      <c r="D150" s="199" t="s">
        <v>1238</v>
      </c>
      <c r="E150" s="18" t="s">
        <v>312</v>
      </c>
      <c r="F150" s="200">
        <v>7.1999999999999995E-2</v>
      </c>
      <c r="H150" s="33"/>
    </row>
    <row r="151" spans="2:8" s="1" customFormat="1" ht="22.5">
      <c r="B151" s="33"/>
      <c r="C151" s="199" t="s">
        <v>1256</v>
      </c>
      <c r="D151" s="199" t="s">
        <v>1257</v>
      </c>
      <c r="E151" s="18" t="s">
        <v>221</v>
      </c>
      <c r="F151" s="200">
        <v>279.32499999999999</v>
      </c>
      <c r="H151" s="33"/>
    </row>
    <row r="152" spans="2:8" s="1" customFormat="1" ht="22.5">
      <c r="B152" s="33"/>
      <c r="C152" s="199" t="s">
        <v>1261</v>
      </c>
      <c r="D152" s="199" t="s">
        <v>1262</v>
      </c>
      <c r="E152" s="18" t="s">
        <v>221</v>
      </c>
      <c r="F152" s="200">
        <v>279.32499999999999</v>
      </c>
      <c r="H152" s="33"/>
    </row>
    <row r="153" spans="2:8" s="1" customFormat="1" ht="16.899999999999999" customHeight="1">
      <c r="B153" s="33"/>
      <c r="C153" s="195" t="s">
        <v>142</v>
      </c>
      <c r="D153" s="196" t="s">
        <v>143</v>
      </c>
      <c r="E153" s="197" t="s">
        <v>19</v>
      </c>
      <c r="F153" s="198">
        <v>37.353000000000002</v>
      </c>
      <c r="H153" s="33"/>
    </row>
    <row r="154" spans="2:8" s="1" customFormat="1" ht="16.899999999999999" customHeight="1">
      <c r="B154" s="33"/>
      <c r="C154" s="199" t="s">
        <v>142</v>
      </c>
      <c r="D154" s="199" t="s">
        <v>1646</v>
      </c>
      <c r="E154" s="18" t="s">
        <v>19</v>
      </c>
      <c r="F154" s="200">
        <v>37.353000000000002</v>
      </c>
      <c r="H154" s="33"/>
    </row>
    <row r="155" spans="2:8" s="1" customFormat="1" ht="16.899999999999999" customHeight="1">
      <c r="B155" s="33"/>
      <c r="C155" s="201" t="s">
        <v>3328</v>
      </c>
      <c r="H155" s="33"/>
    </row>
    <row r="156" spans="2:8" s="1" customFormat="1" ht="16.899999999999999" customHeight="1">
      <c r="B156" s="33"/>
      <c r="C156" s="199" t="s">
        <v>1642</v>
      </c>
      <c r="D156" s="199" t="s">
        <v>1643</v>
      </c>
      <c r="E156" s="18" t="s">
        <v>221</v>
      </c>
      <c r="F156" s="200">
        <v>37.353000000000002</v>
      </c>
      <c r="H156" s="33"/>
    </row>
    <row r="157" spans="2:8" s="1" customFormat="1" ht="16.899999999999999" customHeight="1">
      <c r="B157" s="33"/>
      <c r="C157" s="199" t="s">
        <v>1318</v>
      </c>
      <c r="D157" s="199" t="s">
        <v>1319</v>
      </c>
      <c r="E157" s="18" t="s">
        <v>221</v>
      </c>
      <c r="F157" s="200">
        <v>37.353000000000002</v>
      </c>
      <c r="H157" s="33"/>
    </row>
    <row r="158" spans="2:8" s="1" customFormat="1" ht="22.5">
      <c r="B158" s="33"/>
      <c r="C158" s="199" t="s">
        <v>1406</v>
      </c>
      <c r="D158" s="199" t="s">
        <v>1407</v>
      </c>
      <c r="E158" s="18" t="s">
        <v>221</v>
      </c>
      <c r="F158" s="200">
        <v>48.558999999999997</v>
      </c>
      <c r="H158" s="33"/>
    </row>
    <row r="159" spans="2:8" s="1" customFormat="1" ht="16.899999999999999" customHeight="1">
      <c r="B159" s="33"/>
      <c r="C159" s="199" t="s">
        <v>1552</v>
      </c>
      <c r="D159" s="199" t="s">
        <v>1553</v>
      </c>
      <c r="E159" s="18" t="s">
        <v>221</v>
      </c>
      <c r="F159" s="200">
        <v>48.558999999999997</v>
      </c>
      <c r="H159" s="33"/>
    </row>
    <row r="160" spans="2:8" s="1" customFormat="1" ht="22.5">
      <c r="B160" s="33"/>
      <c r="C160" s="199" t="s">
        <v>1412</v>
      </c>
      <c r="D160" s="199" t="s">
        <v>1413</v>
      </c>
      <c r="E160" s="18" t="s">
        <v>221</v>
      </c>
      <c r="F160" s="200">
        <v>50.987000000000002</v>
      </c>
      <c r="H160" s="33"/>
    </row>
    <row r="161" spans="2:8" s="1" customFormat="1" ht="22.5">
      <c r="B161" s="33"/>
      <c r="C161" s="199" t="s">
        <v>1323</v>
      </c>
      <c r="D161" s="199" t="s">
        <v>1324</v>
      </c>
      <c r="E161" s="18" t="s">
        <v>221</v>
      </c>
      <c r="F161" s="200">
        <v>132.601</v>
      </c>
      <c r="H161" s="33"/>
    </row>
    <row r="162" spans="2:8" s="1" customFormat="1" ht="16.899999999999999" customHeight="1">
      <c r="B162" s="33"/>
      <c r="C162" s="195" t="s">
        <v>139</v>
      </c>
      <c r="D162" s="196" t="s">
        <v>140</v>
      </c>
      <c r="E162" s="197" t="s">
        <v>19</v>
      </c>
      <c r="F162" s="198">
        <v>76.418999999999997</v>
      </c>
      <c r="H162" s="33"/>
    </row>
    <row r="163" spans="2:8" s="1" customFormat="1" ht="16.899999999999999" customHeight="1">
      <c r="B163" s="33"/>
      <c r="C163" s="199" t="s">
        <v>139</v>
      </c>
      <c r="D163" s="199" t="s">
        <v>1640</v>
      </c>
      <c r="E163" s="18" t="s">
        <v>19</v>
      </c>
      <c r="F163" s="200">
        <v>76.418999999999997</v>
      </c>
      <c r="H163" s="33"/>
    </row>
    <row r="164" spans="2:8" s="1" customFormat="1" ht="16.899999999999999" customHeight="1">
      <c r="B164" s="33"/>
      <c r="C164" s="201" t="s">
        <v>3328</v>
      </c>
      <c r="H164" s="33"/>
    </row>
    <row r="165" spans="2:8" s="1" customFormat="1" ht="16.899999999999999" customHeight="1">
      <c r="B165" s="33"/>
      <c r="C165" s="199" t="s">
        <v>1636</v>
      </c>
      <c r="D165" s="199" t="s">
        <v>1637</v>
      </c>
      <c r="E165" s="18" t="s">
        <v>221</v>
      </c>
      <c r="F165" s="200">
        <v>76.418999999999997</v>
      </c>
      <c r="H165" s="33"/>
    </row>
    <row r="166" spans="2:8" s="1" customFormat="1" ht="22.5">
      <c r="B166" s="33"/>
      <c r="C166" s="199" t="s">
        <v>1313</v>
      </c>
      <c r="D166" s="199" t="s">
        <v>1314</v>
      </c>
      <c r="E166" s="18" t="s">
        <v>221</v>
      </c>
      <c r="F166" s="200">
        <v>76.418999999999997</v>
      </c>
      <c r="H166" s="33"/>
    </row>
    <row r="167" spans="2:8" s="1" customFormat="1" ht="16.899999999999999" customHeight="1">
      <c r="B167" s="33"/>
      <c r="C167" s="199" t="s">
        <v>1378</v>
      </c>
      <c r="D167" s="199" t="s">
        <v>1379</v>
      </c>
      <c r="E167" s="18" t="s">
        <v>221</v>
      </c>
      <c r="F167" s="200">
        <v>389.42700000000002</v>
      </c>
      <c r="H167" s="33"/>
    </row>
    <row r="168" spans="2:8" s="1" customFormat="1" ht="16.899999999999999" customHeight="1">
      <c r="B168" s="33"/>
      <c r="C168" s="199" t="s">
        <v>1390</v>
      </c>
      <c r="D168" s="199" t="s">
        <v>1391</v>
      </c>
      <c r="E168" s="18" t="s">
        <v>221</v>
      </c>
      <c r="F168" s="200">
        <v>778.85500000000002</v>
      </c>
      <c r="H168" s="33"/>
    </row>
    <row r="169" spans="2:8" s="1" customFormat="1" ht="16.899999999999999" customHeight="1">
      <c r="B169" s="33"/>
      <c r="C169" s="199" t="s">
        <v>1562</v>
      </c>
      <c r="D169" s="199" t="s">
        <v>1563</v>
      </c>
      <c r="E169" s="18" t="s">
        <v>221</v>
      </c>
      <c r="F169" s="200">
        <v>76.418999999999997</v>
      </c>
      <c r="H169" s="33"/>
    </row>
    <row r="170" spans="2:8" s="1" customFormat="1" ht="16.899999999999999" customHeight="1">
      <c r="B170" s="33"/>
      <c r="C170" s="199" t="s">
        <v>1401</v>
      </c>
      <c r="D170" s="199" t="s">
        <v>1402</v>
      </c>
      <c r="E170" s="18" t="s">
        <v>221</v>
      </c>
      <c r="F170" s="200">
        <v>428.37</v>
      </c>
      <c r="H170" s="33"/>
    </row>
    <row r="171" spans="2:8" s="1" customFormat="1" ht="22.5">
      <c r="B171" s="33"/>
      <c r="C171" s="199" t="s">
        <v>1323</v>
      </c>
      <c r="D171" s="199" t="s">
        <v>1324</v>
      </c>
      <c r="E171" s="18" t="s">
        <v>221</v>
      </c>
      <c r="F171" s="200">
        <v>132.601</v>
      </c>
      <c r="H171" s="33"/>
    </row>
    <row r="172" spans="2:8" s="1" customFormat="1" ht="16.899999999999999" customHeight="1">
      <c r="B172" s="33"/>
      <c r="C172" s="199" t="s">
        <v>1397</v>
      </c>
      <c r="D172" s="199" t="s">
        <v>1398</v>
      </c>
      <c r="E172" s="18" t="s">
        <v>221</v>
      </c>
      <c r="F172" s="200">
        <v>408.899</v>
      </c>
      <c r="H172" s="33"/>
    </row>
    <row r="173" spans="2:8" s="1" customFormat="1" ht="16.899999999999999" customHeight="1">
      <c r="B173" s="33"/>
      <c r="C173" s="199" t="s">
        <v>1385</v>
      </c>
      <c r="D173" s="199" t="s">
        <v>1386</v>
      </c>
      <c r="E173" s="18" t="s">
        <v>221</v>
      </c>
      <c r="F173" s="200">
        <v>408.899</v>
      </c>
      <c r="H173" s="33"/>
    </row>
    <row r="174" spans="2:8" s="1" customFormat="1" ht="16.899999999999999" customHeight="1">
      <c r="B174" s="33"/>
      <c r="C174" s="195" t="s">
        <v>136</v>
      </c>
      <c r="D174" s="196" t="s">
        <v>137</v>
      </c>
      <c r="E174" s="197" t="s">
        <v>19</v>
      </c>
      <c r="F174" s="198">
        <v>284.553</v>
      </c>
      <c r="H174" s="33"/>
    </row>
    <row r="175" spans="2:8" s="1" customFormat="1" ht="16.899999999999999" customHeight="1">
      <c r="B175" s="33"/>
      <c r="C175" s="199" t="s">
        <v>19</v>
      </c>
      <c r="D175" s="199" t="s">
        <v>1726</v>
      </c>
      <c r="E175" s="18" t="s">
        <v>19</v>
      </c>
      <c r="F175" s="200">
        <v>0</v>
      </c>
      <c r="H175" s="33"/>
    </row>
    <row r="176" spans="2:8" s="1" customFormat="1" ht="16.899999999999999" customHeight="1">
      <c r="B176" s="33"/>
      <c r="C176" s="199" t="s">
        <v>19</v>
      </c>
      <c r="D176" s="199" t="s">
        <v>1727</v>
      </c>
      <c r="E176" s="18" t="s">
        <v>19</v>
      </c>
      <c r="F176" s="200">
        <v>158.34899999999999</v>
      </c>
      <c r="H176" s="33"/>
    </row>
    <row r="177" spans="2:8" s="1" customFormat="1" ht="16.899999999999999" customHeight="1">
      <c r="B177" s="33"/>
      <c r="C177" s="199" t="s">
        <v>19</v>
      </c>
      <c r="D177" s="199" t="s">
        <v>1728</v>
      </c>
      <c r="E177" s="18" t="s">
        <v>19</v>
      </c>
      <c r="F177" s="200">
        <v>20.48</v>
      </c>
      <c r="H177" s="33"/>
    </row>
    <row r="178" spans="2:8" s="1" customFormat="1" ht="16.899999999999999" customHeight="1">
      <c r="B178" s="33"/>
      <c r="C178" s="199" t="s">
        <v>19</v>
      </c>
      <c r="D178" s="199" t="s">
        <v>1729</v>
      </c>
      <c r="E178" s="18" t="s">
        <v>19</v>
      </c>
      <c r="F178" s="200">
        <v>38.191000000000003</v>
      </c>
      <c r="H178" s="33"/>
    </row>
    <row r="179" spans="2:8" s="1" customFormat="1" ht="16.899999999999999" customHeight="1">
      <c r="B179" s="33"/>
      <c r="C179" s="199" t="s">
        <v>19</v>
      </c>
      <c r="D179" s="199" t="s">
        <v>1730</v>
      </c>
      <c r="E179" s="18" t="s">
        <v>19</v>
      </c>
      <c r="F179" s="200">
        <v>67.533000000000001</v>
      </c>
      <c r="H179" s="33"/>
    </row>
    <row r="180" spans="2:8" s="1" customFormat="1" ht="16.899999999999999" customHeight="1">
      <c r="B180" s="33"/>
      <c r="C180" s="199" t="s">
        <v>136</v>
      </c>
      <c r="D180" s="199" t="s">
        <v>245</v>
      </c>
      <c r="E180" s="18" t="s">
        <v>19</v>
      </c>
      <c r="F180" s="200">
        <v>284.553</v>
      </c>
      <c r="H180" s="33"/>
    </row>
    <row r="181" spans="2:8" s="1" customFormat="1" ht="16.899999999999999" customHeight="1">
      <c r="B181" s="33"/>
      <c r="C181" s="201" t="s">
        <v>3328</v>
      </c>
      <c r="H181" s="33"/>
    </row>
    <row r="182" spans="2:8" s="1" customFormat="1" ht="16.899999999999999" customHeight="1">
      <c r="B182" s="33"/>
      <c r="C182" s="199" t="s">
        <v>1722</v>
      </c>
      <c r="D182" s="199" t="s">
        <v>1723</v>
      </c>
      <c r="E182" s="18" t="s">
        <v>221</v>
      </c>
      <c r="F182" s="200">
        <v>284.553</v>
      </c>
      <c r="H182" s="33"/>
    </row>
    <row r="183" spans="2:8" s="1" customFormat="1" ht="16.899999999999999" customHeight="1">
      <c r="B183" s="33"/>
      <c r="C183" s="199" t="s">
        <v>1378</v>
      </c>
      <c r="D183" s="199" t="s">
        <v>1379</v>
      </c>
      <c r="E183" s="18" t="s">
        <v>221</v>
      </c>
      <c r="F183" s="200">
        <v>389.42700000000002</v>
      </c>
      <c r="H183" s="33"/>
    </row>
    <row r="184" spans="2:8" s="1" customFormat="1" ht="16.899999999999999" customHeight="1">
      <c r="B184" s="33"/>
      <c r="C184" s="199" t="s">
        <v>1390</v>
      </c>
      <c r="D184" s="199" t="s">
        <v>1391</v>
      </c>
      <c r="E184" s="18" t="s">
        <v>221</v>
      </c>
      <c r="F184" s="200">
        <v>778.85500000000002</v>
      </c>
      <c r="H184" s="33"/>
    </row>
    <row r="185" spans="2:8" s="1" customFormat="1" ht="16.899999999999999" customHeight="1">
      <c r="B185" s="33"/>
      <c r="C185" s="199" t="s">
        <v>1501</v>
      </c>
      <c r="D185" s="199" t="s">
        <v>1502</v>
      </c>
      <c r="E185" s="18" t="s">
        <v>221</v>
      </c>
      <c r="F185" s="200">
        <v>284.553</v>
      </c>
      <c r="H185" s="33"/>
    </row>
    <row r="186" spans="2:8" s="1" customFormat="1" ht="16.899999999999999" customHeight="1">
      <c r="B186" s="33"/>
      <c r="C186" s="199" t="s">
        <v>1511</v>
      </c>
      <c r="D186" s="199" t="s">
        <v>1512</v>
      </c>
      <c r="E186" s="18" t="s">
        <v>368</v>
      </c>
      <c r="F186" s="200">
        <v>316.17</v>
      </c>
      <c r="H186" s="33"/>
    </row>
    <row r="187" spans="2:8" s="1" customFormat="1" ht="16.899999999999999" customHeight="1">
      <c r="B187" s="33"/>
      <c r="C187" s="199" t="s">
        <v>1545</v>
      </c>
      <c r="D187" s="199" t="s">
        <v>1546</v>
      </c>
      <c r="E187" s="18" t="s">
        <v>221</v>
      </c>
      <c r="F187" s="200">
        <v>313.00799999999998</v>
      </c>
      <c r="H187" s="33"/>
    </row>
    <row r="188" spans="2:8" s="1" customFormat="1" ht="22.5">
      <c r="B188" s="33"/>
      <c r="C188" s="199" t="s">
        <v>1761</v>
      </c>
      <c r="D188" s="199" t="s">
        <v>1762</v>
      </c>
      <c r="E188" s="18" t="s">
        <v>221</v>
      </c>
      <c r="F188" s="200">
        <v>284.553</v>
      </c>
      <c r="H188" s="33"/>
    </row>
    <row r="189" spans="2:8" s="1" customFormat="1" ht="22.5">
      <c r="B189" s="33"/>
      <c r="C189" s="199" t="s">
        <v>1766</v>
      </c>
      <c r="D189" s="199" t="s">
        <v>1767</v>
      </c>
      <c r="E189" s="18" t="s">
        <v>221</v>
      </c>
      <c r="F189" s="200">
        <v>331.50400000000002</v>
      </c>
      <c r="H189" s="33"/>
    </row>
    <row r="190" spans="2:8" s="1" customFormat="1" ht="16.899999999999999" customHeight="1">
      <c r="B190" s="33"/>
      <c r="C190" s="199" t="s">
        <v>1401</v>
      </c>
      <c r="D190" s="199" t="s">
        <v>1402</v>
      </c>
      <c r="E190" s="18" t="s">
        <v>221</v>
      </c>
      <c r="F190" s="200">
        <v>428.37</v>
      </c>
      <c r="H190" s="33"/>
    </row>
    <row r="191" spans="2:8" s="1" customFormat="1" ht="16.899999999999999" customHeight="1">
      <c r="B191" s="33"/>
      <c r="C191" s="199" t="s">
        <v>1506</v>
      </c>
      <c r="D191" s="199" t="s">
        <v>1507</v>
      </c>
      <c r="E191" s="18" t="s">
        <v>236</v>
      </c>
      <c r="F191" s="200">
        <v>4.1740000000000004</v>
      </c>
      <c r="H191" s="33"/>
    </row>
    <row r="192" spans="2:8" s="1" customFormat="1" ht="16.899999999999999" customHeight="1">
      <c r="B192" s="33"/>
      <c r="C192" s="199" t="s">
        <v>1506</v>
      </c>
      <c r="D192" s="199" t="s">
        <v>1507</v>
      </c>
      <c r="E192" s="18" t="s">
        <v>236</v>
      </c>
      <c r="F192" s="200">
        <v>0.86899999999999999</v>
      </c>
      <c r="H192" s="33"/>
    </row>
    <row r="193" spans="2:8" s="1" customFormat="1" ht="16.899999999999999" customHeight="1">
      <c r="B193" s="33"/>
      <c r="C193" s="199" t="s">
        <v>1397</v>
      </c>
      <c r="D193" s="199" t="s">
        <v>1398</v>
      </c>
      <c r="E193" s="18" t="s">
        <v>221</v>
      </c>
      <c r="F193" s="200">
        <v>408.899</v>
      </c>
      <c r="H193" s="33"/>
    </row>
    <row r="194" spans="2:8" s="1" customFormat="1" ht="16.899999999999999" customHeight="1">
      <c r="B194" s="33"/>
      <c r="C194" s="199" t="s">
        <v>1385</v>
      </c>
      <c r="D194" s="199" t="s">
        <v>1386</v>
      </c>
      <c r="E194" s="18" t="s">
        <v>221</v>
      </c>
      <c r="F194" s="200">
        <v>408.899</v>
      </c>
      <c r="H194" s="33"/>
    </row>
    <row r="195" spans="2:8" s="1" customFormat="1" ht="16.899999999999999" customHeight="1">
      <c r="B195" s="33"/>
      <c r="C195" s="195" t="s">
        <v>148</v>
      </c>
      <c r="D195" s="196" t="s">
        <v>149</v>
      </c>
      <c r="E195" s="197" t="s">
        <v>19</v>
      </c>
      <c r="F195" s="198">
        <v>232.11</v>
      </c>
      <c r="H195" s="33"/>
    </row>
    <row r="196" spans="2:8" s="1" customFormat="1" ht="16.899999999999999" customHeight="1">
      <c r="B196" s="33"/>
      <c r="C196" s="199" t="s">
        <v>148</v>
      </c>
      <c r="D196" s="199" t="s">
        <v>539</v>
      </c>
      <c r="E196" s="18" t="s">
        <v>19</v>
      </c>
      <c r="F196" s="200">
        <v>232.11</v>
      </c>
      <c r="H196" s="33"/>
    </row>
    <row r="197" spans="2:8" s="1" customFormat="1" ht="16.899999999999999" customHeight="1">
      <c r="B197" s="33"/>
      <c r="C197" s="201" t="s">
        <v>3328</v>
      </c>
      <c r="H197" s="33"/>
    </row>
    <row r="198" spans="2:8" s="1" customFormat="1" ht="16.899999999999999" customHeight="1">
      <c r="B198" s="33"/>
      <c r="C198" s="199" t="s">
        <v>535</v>
      </c>
      <c r="D198" s="199" t="s">
        <v>536</v>
      </c>
      <c r="E198" s="18" t="s">
        <v>221</v>
      </c>
      <c r="F198" s="200">
        <v>232.11</v>
      </c>
      <c r="H198" s="33"/>
    </row>
    <row r="199" spans="2:8" s="1" customFormat="1" ht="16.899999999999999" customHeight="1">
      <c r="B199" s="33"/>
      <c r="C199" s="199" t="s">
        <v>746</v>
      </c>
      <c r="D199" s="199" t="s">
        <v>747</v>
      </c>
      <c r="E199" s="18" t="s">
        <v>221</v>
      </c>
      <c r="F199" s="200">
        <v>1638.0530000000001</v>
      </c>
      <c r="H199" s="33"/>
    </row>
    <row r="200" spans="2:8" s="1" customFormat="1" ht="16.899999999999999" customHeight="1">
      <c r="B200" s="33"/>
      <c r="C200" s="199" t="s">
        <v>762</v>
      </c>
      <c r="D200" s="199" t="s">
        <v>763</v>
      </c>
      <c r="E200" s="18" t="s">
        <v>221</v>
      </c>
      <c r="F200" s="200">
        <v>232.11</v>
      </c>
      <c r="H200" s="33"/>
    </row>
    <row r="201" spans="2:8" s="1" customFormat="1" ht="16.899999999999999" customHeight="1">
      <c r="B201" s="33"/>
      <c r="C201" s="199" t="s">
        <v>775</v>
      </c>
      <c r="D201" s="199" t="s">
        <v>776</v>
      </c>
      <c r="E201" s="18" t="s">
        <v>221</v>
      </c>
      <c r="F201" s="200">
        <v>4682.049</v>
      </c>
      <c r="H201" s="33"/>
    </row>
    <row r="202" spans="2:8" s="1" customFormat="1" ht="16.899999999999999" customHeight="1">
      <c r="B202" s="33"/>
      <c r="C202" s="199" t="s">
        <v>1372</v>
      </c>
      <c r="D202" s="199" t="s">
        <v>1373</v>
      </c>
      <c r="E202" s="18" t="s">
        <v>236</v>
      </c>
      <c r="F202" s="200">
        <v>51.064</v>
      </c>
      <c r="H202" s="33"/>
    </row>
    <row r="203" spans="2:8" s="1" customFormat="1" ht="22.5">
      <c r="B203" s="33"/>
      <c r="C203" s="199" t="s">
        <v>1166</v>
      </c>
      <c r="D203" s="199" t="s">
        <v>1167</v>
      </c>
      <c r="E203" s="18" t="s">
        <v>221</v>
      </c>
      <c r="F203" s="200">
        <v>1599.0530000000001</v>
      </c>
      <c r="H203" s="33"/>
    </row>
    <row r="204" spans="2:8" s="1" customFormat="1" ht="16.899999999999999" customHeight="1">
      <c r="B204" s="33"/>
      <c r="C204" s="195" t="s">
        <v>157</v>
      </c>
      <c r="D204" s="196" t="s">
        <v>158</v>
      </c>
      <c r="E204" s="197" t="s">
        <v>19</v>
      </c>
      <c r="F204" s="198">
        <v>268.03800000000001</v>
      </c>
      <c r="H204" s="33"/>
    </row>
    <row r="205" spans="2:8" s="1" customFormat="1" ht="16.899999999999999" customHeight="1">
      <c r="B205" s="33"/>
      <c r="C205" s="199" t="s">
        <v>19</v>
      </c>
      <c r="D205" s="199" t="s">
        <v>718</v>
      </c>
      <c r="E205" s="18" t="s">
        <v>19</v>
      </c>
      <c r="F205" s="200">
        <v>231.17500000000001</v>
      </c>
      <c r="H205" s="33"/>
    </row>
    <row r="206" spans="2:8" s="1" customFormat="1" ht="16.899999999999999" customHeight="1">
      <c r="B206" s="33"/>
      <c r="C206" s="199" t="s">
        <v>19</v>
      </c>
      <c r="D206" s="199" t="s">
        <v>719</v>
      </c>
      <c r="E206" s="18" t="s">
        <v>19</v>
      </c>
      <c r="F206" s="200">
        <v>36.863</v>
      </c>
      <c r="H206" s="33"/>
    </row>
    <row r="207" spans="2:8" s="1" customFormat="1" ht="16.899999999999999" customHeight="1">
      <c r="B207" s="33"/>
      <c r="C207" s="199" t="s">
        <v>157</v>
      </c>
      <c r="D207" s="199" t="s">
        <v>245</v>
      </c>
      <c r="E207" s="18" t="s">
        <v>19</v>
      </c>
      <c r="F207" s="200">
        <v>268.03800000000001</v>
      </c>
      <c r="H207" s="33"/>
    </row>
    <row r="208" spans="2:8" s="1" customFormat="1" ht="16.899999999999999" customHeight="1">
      <c r="B208" s="33"/>
      <c r="C208" s="201" t="s">
        <v>3328</v>
      </c>
      <c r="H208" s="33"/>
    </row>
    <row r="209" spans="2:8" s="1" customFormat="1" ht="16.899999999999999" customHeight="1">
      <c r="B209" s="33"/>
      <c r="C209" s="199" t="s">
        <v>714</v>
      </c>
      <c r="D209" s="199" t="s">
        <v>715</v>
      </c>
      <c r="E209" s="18" t="s">
        <v>221</v>
      </c>
      <c r="F209" s="200">
        <v>268.03800000000001</v>
      </c>
      <c r="H209" s="33"/>
    </row>
    <row r="210" spans="2:8" s="1" customFormat="1" ht="16.899999999999999" customHeight="1">
      <c r="B210" s="33"/>
      <c r="C210" s="199" t="s">
        <v>702</v>
      </c>
      <c r="D210" s="199" t="s">
        <v>703</v>
      </c>
      <c r="E210" s="18" t="s">
        <v>221</v>
      </c>
      <c r="F210" s="200">
        <v>268.03800000000001</v>
      </c>
      <c r="H210" s="33"/>
    </row>
    <row r="211" spans="2:8" s="1" customFormat="1" ht="16.899999999999999" customHeight="1">
      <c r="B211" s="33"/>
      <c r="C211" s="199" t="s">
        <v>708</v>
      </c>
      <c r="D211" s="199" t="s">
        <v>709</v>
      </c>
      <c r="E211" s="18" t="s">
        <v>221</v>
      </c>
      <c r="F211" s="200">
        <v>254.261</v>
      </c>
      <c r="H211" s="33"/>
    </row>
    <row r="212" spans="2:8" s="1" customFormat="1" ht="16.899999999999999" customHeight="1">
      <c r="B212" s="33"/>
      <c r="C212" s="199" t="s">
        <v>731</v>
      </c>
      <c r="D212" s="199" t="s">
        <v>732</v>
      </c>
      <c r="E212" s="18" t="s">
        <v>221</v>
      </c>
      <c r="F212" s="200">
        <v>268.03800000000001</v>
      </c>
      <c r="H212" s="33"/>
    </row>
    <row r="213" spans="2:8" s="1" customFormat="1" ht="16.899999999999999" customHeight="1">
      <c r="B213" s="33"/>
      <c r="C213" s="199" t="s">
        <v>725</v>
      </c>
      <c r="D213" s="199" t="s">
        <v>726</v>
      </c>
      <c r="E213" s="18" t="s">
        <v>221</v>
      </c>
      <c r="F213" s="200">
        <v>804.11400000000003</v>
      </c>
      <c r="H213" s="33"/>
    </row>
    <row r="214" spans="2:8" s="1" customFormat="1" ht="22.5">
      <c r="B214" s="33"/>
      <c r="C214" s="199" t="s">
        <v>1155</v>
      </c>
      <c r="D214" s="199" t="s">
        <v>1156</v>
      </c>
      <c r="E214" s="18" t="s">
        <v>221</v>
      </c>
      <c r="F214" s="200">
        <v>268.03800000000001</v>
      </c>
      <c r="H214" s="33"/>
    </row>
    <row r="215" spans="2:8" s="1" customFormat="1" ht="16.899999999999999" customHeight="1">
      <c r="B215" s="33"/>
      <c r="C215" s="199" t="s">
        <v>1186</v>
      </c>
      <c r="D215" s="199" t="s">
        <v>1187</v>
      </c>
      <c r="E215" s="18" t="s">
        <v>221</v>
      </c>
      <c r="F215" s="200">
        <v>366.45800000000003</v>
      </c>
      <c r="H215" s="33"/>
    </row>
    <row r="216" spans="2:8" s="1" customFormat="1" ht="16.899999999999999" customHeight="1">
      <c r="B216" s="33"/>
      <c r="C216" s="195" t="s">
        <v>160</v>
      </c>
      <c r="D216" s="196" t="s">
        <v>161</v>
      </c>
      <c r="E216" s="197" t="s">
        <v>19</v>
      </c>
      <c r="F216" s="198">
        <v>1405.943</v>
      </c>
      <c r="H216" s="33"/>
    </row>
    <row r="217" spans="2:8" s="1" customFormat="1" ht="16.899999999999999" customHeight="1">
      <c r="B217" s="33"/>
      <c r="C217" s="199" t="s">
        <v>19</v>
      </c>
      <c r="D217" s="199" t="s">
        <v>770</v>
      </c>
      <c r="E217" s="18" t="s">
        <v>19</v>
      </c>
      <c r="F217" s="200">
        <v>0</v>
      </c>
      <c r="H217" s="33"/>
    </row>
    <row r="218" spans="2:8" s="1" customFormat="1" ht="16.899999999999999" customHeight="1">
      <c r="B218" s="33"/>
      <c r="C218" s="199" t="s">
        <v>19</v>
      </c>
      <c r="D218" s="199" t="s">
        <v>771</v>
      </c>
      <c r="E218" s="18" t="s">
        <v>19</v>
      </c>
      <c r="F218" s="200">
        <v>666.45</v>
      </c>
      <c r="H218" s="33"/>
    </row>
    <row r="219" spans="2:8" s="1" customFormat="1" ht="16.899999999999999" customHeight="1">
      <c r="B219" s="33"/>
      <c r="C219" s="199" t="s">
        <v>19</v>
      </c>
      <c r="D219" s="199" t="s">
        <v>772</v>
      </c>
      <c r="E219" s="18" t="s">
        <v>19</v>
      </c>
      <c r="F219" s="200">
        <v>835.85299999999995</v>
      </c>
      <c r="H219" s="33"/>
    </row>
    <row r="220" spans="2:8" s="1" customFormat="1" ht="16.899999999999999" customHeight="1">
      <c r="B220" s="33"/>
      <c r="C220" s="199" t="s">
        <v>19</v>
      </c>
      <c r="D220" s="199" t="s">
        <v>773</v>
      </c>
      <c r="E220" s="18" t="s">
        <v>19</v>
      </c>
      <c r="F220" s="200">
        <v>-96.36</v>
      </c>
      <c r="H220" s="33"/>
    </row>
    <row r="221" spans="2:8" s="1" customFormat="1" ht="16.899999999999999" customHeight="1">
      <c r="B221" s="33"/>
      <c r="C221" s="199" t="s">
        <v>160</v>
      </c>
      <c r="D221" s="199" t="s">
        <v>245</v>
      </c>
      <c r="E221" s="18" t="s">
        <v>19</v>
      </c>
      <c r="F221" s="200">
        <v>1405.943</v>
      </c>
      <c r="H221" s="33"/>
    </row>
    <row r="222" spans="2:8" s="1" customFormat="1" ht="16.899999999999999" customHeight="1">
      <c r="B222" s="33"/>
      <c r="C222" s="201" t="s">
        <v>3328</v>
      </c>
      <c r="H222" s="33"/>
    </row>
    <row r="223" spans="2:8" s="1" customFormat="1" ht="16.899999999999999" customHeight="1">
      <c r="B223" s="33"/>
      <c r="C223" s="199" t="s">
        <v>766</v>
      </c>
      <c r="D223" s="199" t="s">
        <v>767</v>
      </c>
      <c r="E223" s="18" t="s">
        <v>221</v>
      </c>
      <c r="F223" s="200">
        <v>1405.943</v>
      </c>
      <c r="H223" s="33"/>
    </row>
    <row r="224" spans="2:8" s="1" customFormat="1" ht="16.899999999999999" customHeight="1">
      <c r="B224" s="33"/>
      <c r="C224" s="199" t="s">
        <v>746</v>
      </c>
      <c r="D224" s="199" t="s">
        <v>747</v>
      </c>
      <c r="E224" s="18" t="s">
        <v>221</v>
      </c>
      <c r="F224" s="200">
        <v>1638.0530000000001</v>
      </c>
      <c r="H224" s="33"/>
    </row>
    <row r="225" spans="2:8" s="1" customFormat="1" ht="16.899999999999999" customHeight="1">
      <c r="B225" s="33"/>
      <c r="C225" s="199" t="s">
        <v>751</v>
      </c>
      <c r="D225" s="199" t="s">
        <v>752</v>
      </c>
      <c r="E225" s="18" t="s">
        <v>221</v>
      </c>
      <c r="F225" s="200">
        <v>421.78300000000002</v>
      </c>
      <c r="H225" s="33"/>
    </row>
    <row r="226" spans="2:8" s="1" customFormat="1" ht="16.899999999999999" customHeight="1">
      <c r="B226" s="33"/>
      <c r="C226" s="199" t="s">
        <v>782</v>
      </c>
      <c r="D226" s="199" t="s">
        <v>783</v>
      </c>
      <c r="E226" s="18" t="s">
        <v>221</v>
      </c>
      <c r="F226" s="200">
        <v>1405.943</v>
      </c>
      <c r="H226" s="33"/>
    </row>
    <row r="227" spans="2:8" s="1" customFormat="1" ht="16.899999999999999" customHeight="1">
      <c r="B227" s="33"/>
      <c r="C227" s="199" t="s">
        <v>775</v>
      </c>
      <c r="D227" s="199" t="s">
        <v>776</v>
      </c>
      <c r="E227" s="18" t="s">
        <v>221</v>
      </c>
      <c r="F227" s="200">
        <v>4682.049</v>
      </c>
      <c r="H227" s="33"/>
    </row>
    <row r="228" spans="2:8" s="1" customFormat="1" ht="22.5">
      <c r="B228" s="33"/>
      <c r="C228" s="199" t="s">
        <v>1166</v>
      </c>
      <c r="D228" s="199" t="s">
        <v>1167</v>
      </c>
      <c r="E228" s="18" t="s">
        <v>221</v>
      </c>
      <c r="F228" s="200">
        <v>1599.0530000000001</v>
      </c>
      <c r="H228" s="33"/>
    </row>
    <row r="229" spans="2:8" s="1" customFormat="1" ht="16.899999999999999" customHeight="1">
      <c r="B229" s="33"/>
      <c r="C229" s="195" t="s">
        <v>163</v>
      </c>
      <c r="D229" s="196" t="s">
        <v>164</v>
      </c>
      <c r="E229" s="197" t="s">
        <v>19</v>
      </c>
      <c r="F229" s="198">
        <v>173.85</v>
      </c>
      <c r="H229" s="33"/>
    </row>
    <row r="230" spans="2:8" s="1" customFormat="1" ht="16.899999999999999" customHeight="1">
      <c r="B230" s="33"/>
      <c r="C230" s="199" t="s">
        <v>19</v>
      </c>
      <c r="D230" s="199" t="s">
        <v>739</v>
      </c>
      <c r="E230" s="18" t="s">
        <v>19</v>
      </c>
      <c r="F230" s="200">
        <v>173.85</v>
      </c>
      <c r="H230" s="33"/>
    </row>
    <row r="231" spans="2:8" s="1" customFormat="1" ht="16.899999999999999" customHeight="1">
      <c r="B231" s="33"/>
      <c r="C231" s="199" t="s">
        <v>163</v>
      </c>
      <c r="D231" s="199" t="s">
        <v>245</v>
      </c>
      <c r="E231" s="18" t="s">
        <v>19</v>
      </c>
      <c r="F231" s="200">
        <v>173.85</v>
      </c>
      <c r="H231" s="33"/>
    </row>
    <row r="232" spans="2:8" s="1" customFormat="1" ht="16.899999999999999" customHeight="1">
      <c r="B232" s="33"/>
      <c r="C232" s="201" t="s">
        <v>3328</v>
      </c>
      <c r="H232" s="33"/>
    </row>
    <row r="233" spans="2:8" s="1" customFormat="1" ht="16.899999999999999" customHeight="1">
      <c r="B233" s="33"/>
      <c r="C233" s="199" t="s">
        <v>735</v>
      </c>
      <c r="D233" s="199" t="s">
        <v>736</v>
      </c>
      <c r="E233" s="18" t="s">
        <v>221</v>
      </c>
      <c r="F233" s="200">
        <v>173.85</v>
      </c>
      <c r="H233" s="33"/>
    </row>
    <row r="234" spans="2:8" s="1" customFormat="1" ht="16.899999999999999" customHeight="1">
      <c r="B234" s="33"/>
      <c r="C234" s="199" t="s">
        <v>708</v>
      </c>
      <c r="D234" s="199" t="s">
        <v>709</v>
      </c>
      <c r="E234" s="18" t="s">
        <v>221</v>
      </c>
      <c r="F234" s="200">
        <v>254.261</v>
      </c>
      <c r="H234" s="33"/>
    </row>
    <row r="235" spans="2:8" s="1" customFormat="1" ht="16.899999999999999" customHeight="1">
      <c r="B235" s="33"/>
      <c r="C235" s="199" t="s">
        <v>721</v>
      </c>
      <c r="D235" s="199" t="s">
        <v>722</v>
      </c>
      <c r="E235" s="18" t="s">
        <v>221</v>
      </c>
      <c r="F235" s="200">
        <v>173.85</v>
      </c>
      <c r="H235" s="33"/>
    </row>
    <row r="236" spans="2:8" s="1" customFormat="1" ht="22.5">
      <c r="B236" s="33"/>
      <c r="C236" s="199" t="s">
        <v>1160</v>
      </c>
      <c r="D236" s="199" t="s">
        <v>1161</v>
      </c>
      <c r="E236" s="18" t="s">
        <v>221</v>
      </c>
      <c r="F236" s="200">
        <v>173.85</v>
      </c>
      <c r="H236" s="33"/>
    </row>
    <row r="237" spans="2:8" s="1" customFormat="1" ht="16.899999999999999" customHeight="1">
      <c r="B237" s="33"/>
      <c r="C237" s="195" t="s">
        <v>145</v>
      </c>
      <c r="D237" s="196" t="s">
        <v>146</v>
      </c>
      <c r="E237" s="197" t="s">
        <v>19</v>
      </c>
      <c r="F237" s="198">
        <v>10.784000000000001</v>
      </c>
      <c r="H237" s="33"/>
    </row>
    <row r="238" spans="2:8" s="1" customFormat="1" ht="16.899999999999999" customHeight="1">
      <c r="B238" s="33"/>
      <c r="C238" s="199" t="s">
        <v>145</v>
      </c>
      <c r="D238" s="199" t="s">
        <v>699</v>
      </c>
      <c r="E238" s="18" t="s">
        <v>19</v>
      </c>
      <c r="F238" s="200">
        <v>10.784000000000001</v>
      </c>
      <c r="H238" s="33"/>
    </row>
    <row r="239" spans="2:8" s="1" customFormat="1" ht="16.899999999999999" customHeight="1">
      <c r="B239" s="33"/>
      <c r="C239" s="201" t="s">
        <v>3328</v>
      </c>
      <c r="H239" s="33"/>
    </row>
    <row r="240" spans="2:8" s="1" customFormat="1" ht="16.899999999999999" customHeight="1">
      <c r="B240" s="33"/>
      <c r="C240" s="199" t="s">
        <v>695</v>
      </c>
      <c r="D240" s="199" t="s">
        <v>696</v>
      </c>
      <c r="E240" s="18" t="s">
        <v>221</v>
      </c>
      <c r="F240" s="200">
        <v>10.784000000000001</v>
      </c>
      <c r="H240" s="33"/>
    </row>
    <row r="241" spans="2:8" s="1" customFormat="1" ht="16.899999999999999" customHeight="1">
      <c r="B241" s="33"/>
      <c r="C241" s="199" t="s">
        <v>685</v>
      </c>
      <c r="D241" s="199" t="s">
        <v>686</v>
      </c>
      <c r="E241" s="18" t="s">
        <v>221</v>
      </c>
      <c r="F241" s="200">
        <v>10.784000000000001</v>
      </c>
      <c r="H241" s="33"/>
    </row>
    <row r="242" spans="2:8" s="1" customFormat="1" ht="16.899999999999999" customHeight="1">
      <c r="B242" s="33"/>
      <c r="C242" s="199" t="s">
        <v>690</v>
      </c>
      <c r="D242" s="199" t="s">
        <v>691</v>
      </c>
      <c r="E242" s="18" t="s">
        <v>221</v>
      </c>
      <c r="F242" s="200">
        <v>10.784000000000001</v>
      </c>
      <c r="H242" s="33"/>
    </row>
    <row r="243" spans="2:8" s="1" customFormat="1" ht="7.35" customHeight="1">
      <c r="B243" s="42"/>
      <c r="C243" s="43"/>
      <c r="D243" s="43"/>
      <c r="E243" s="43"/>
      <c r="F243" s="43"/>
      <c r="G243" s="43"/>
      <c r="H243" s="33"/>
    </row>
    <row r="244" spans="2:8" s="1" customFormat="1" ht="11.25"/>
  </sheetData>
  <sheetProtection algorithmName="SHA-512" hashValue="Q5D5PcI7HZGeFxIeezFhK6HnHSELgo9rHtKXfGzykPIC6JlwjRb1cRpWX3otETU6MItb24Cw5tZD+YBFRysXfg==" saltValue="T5WNZbFnl4OwdxuXEDhcyyEvJne6NqBdTVUFAbvAMofaB9Ak17XLmnYPd/NvKbCBENbC0hIBZwHfZR+QGita2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219"/>
  <sheetViews>
    <sheetView showGridLines="0" topLeftCell="A58" zoomScale="110" zoomScaleNormal="110" workbookViewId="0"/>
  </sheetViews>
  <sheetFormatPr defaultRowHeight="15"/>
  <cols>
    <col min="1" max="1" width="8.33203125" style="202" customWidth="1"/>
    <col min="2" max="2" width="1.6640625" style="202" customWidth="1"/>
    <col min="3" max="4" width="5" style="202" customWidth="1"/>
    <col min="5" max="5" width="11.6640625" style="202" customWidth="1"/>
    <col min="6" max="6" width="9.1640625" style="202" customWidth="1"/>
    <col min="7" max="7" width="5" style="202" customWidth="1"/>
    <col min="8" max="8" width="77.83203125" style="202" customWidth="1"/>
    <col min="9" max="10" width="20" style="202" customWidth="1"/>
    <col min="11" max="11" width="1.6640625" style="202" customWidth="1"/>
  </cols>
  <sheetData>
    <row r="1" spans="2:11" customFormat="1" ht="37.5" customHeight="1"/>
    <row r="2" spans="2:11" customFormat="1" ht="7.5" customHeight="1">
      <c r="B2" s="203"/>
      <c r="C2" s="204"/>
      <c r="D2" s="204"/>
      <c r="E2" s="204"/>
      <c r="F2" s="204"/>
      <c r="G2" s="204"/>
      <c r="H2" s="204"/>
      <c r="I2" s="204"/>
      <c r="J2" s="204"/>
      <c r="K2" s="205"/>
    </row>
    <row r="3" spans="2:11" s="16" customFormat="1" ht="45" customHeight="1">
      <c r="B3" s="206"/>
      <c r="C3" s="330" t="s">
        <v>3329</v>
      </c>
      <c r="D3" s="330"/>
      <c r="E3" s="330"/>
      <c r="F3" s="330"/>
      <c r="G3" s="330"/>
      <c r="H3" s="330"/>
      <c r="I3" s="330"/>
      <c r="J3" s="330"/>
      <c r="K3" s="207"/>
    </row>
    <row r="4" spans="2:11" customFormat="1" ht="25.5" customHeight="1">
      <c r="B4" s="208"/>
      <c r="C4" s="329" t="s">
        <v>3330</v>
      </c>
      <c r="D4" s="329"/>
      <c r="E4" s="329"/>
      <c r="F4" s="329"/>
      <c r="G4" s="329"/>
      <c r="H4" s="329"/>
      <c r="I4" s="329"/>
      <c r="J4" s="329"/>
      <c r="K4" s="209"/>
    </row>
    <row r="5" spans="2:11" customFormat="1" ht="5.25" customHeight="1">
      <c r="B5" s="208"/>
      <c r="C5" s="210"/>
      <c r="D5" s="210"/>
      <c r="E5" s="210"/>
      <c r="F5" s="210"/>
      <c r="G5" s="210"/>
      <c r="H5" s="210"/>
      <c r="I5" s="210"/>
      <c r="J5" s="210"/>
      <c r="K5" s="209"/>
    </row>
    <row r="6" spans="2:11" customFormat="1" ht="15" customHeight="1">
      <c r="B6" s="208"/>
      <c r="C6" s="328" t="s">
        <v>3331</v>
      </c>
      <c r="D6" s="328"/>
      <c r="E6" s="328"/>
      <c r="F6" s="328"/>
      <c r="G6" s="328"/>
      <c r="H6" s="328"/>
      <c r="I6" s="328"/>
      <c r="J6" s="328"/>
      <c r="K6" s="209"/>
    </row>
    <row r="7" spans="2:11" customFormat="1" ht="15" customHeight="1">
      <c r="B7" s="212"/>
      <c r="C7" s="328" t="s">
        <v>3332</v>
      </c>
      <c r="D7" s="328"/>
      <c r="E7" s="328"/>
      <c r="F7" s="328"/>
      <c r="G7" s="328"/>
      <c r="H7" s="328"/>
      <c r="I7" s="328"/>
      <c r="J7" s="328"/>
      <c r="K7" s="209"/>
    </row>
    <row r="8" spans="2:11" customFormat="1" ht="12.75" customHeight="1">
      <c r="B8" s="212"/>
      <c r="C8" s="211"/>
      <c r="D8" s="211"/>
      <c r="E8" s="211"/>
      <c r="F8" s="211"/>
      <c r="G8" s="211"/>
      <c r="H8" s="211"/>
      <c r="I8" s="211"/>
      <c r="J8" s="211"/>
      <c r="K8" s="209"/>
    </row>
    <row r="9" spans="2:11" customFormat="1" ht="15" customHeight="1">
      <c r="B9" s="212"/>
      <c r="C9" s="328" t="s">
        <v>3333</v>
      </c>
      <c r="D9" s="328"/>
      <c r="E9" s="328"/>
      <c r="F9" s="328"/>
      <c r="G9" s="328"/>
      <c r="H9" s="328"/>
      <c r="I9" s="328"/>
      <c r="J9" s="328"/>
      <c r="K9" s="209"/>
    </row>
    <row r="10" spans="2:11" customFormat="1" ht="15" customHeight="1">
      <c r="B10" s="212"/>
      <c r="C10" s="211"/>
      <c r="D10" s="328" t="s">
        <v>3334</v>
      </c>
      <c r="E10" s="328"/>
      <c r="F10" s="328"/>
      <c r="G10" s="328"/>
      <c r="H10" s="328"/>
      <c r="I10" s="328"/>
      <c r="J10" s="328"/>
      <c r="K10" s="209"/>
    </row>
    <row r="11" spans="2:11" customFormat="1" ht="15" customHeight="1">
      <c r="B11" s="212"/>
      <c r="C11" s="213"/>
      <c r="D11" s="328" t="s">
        <v>3335</v>
      </c>
      <c r="E11" s="328"/>
      <c r="F11" s="328"/>
      <c r="G11" s="328"/>
      <c r="H11" s="328"/>
      <c r="I11" s="328"/>
      <c r="J11" s="328"/>
      <c r="K11" s="209"/>
    </row>
    <row r="12" spans="2:11" customFormat="1" ht="15" customHeight="1">
      <c r="B12" s="212"/>
      <c r="C12" s="213"/>
      <c r="D12" s="211"/>
      <c r="E12" s="211"/>
      <c r="F12" s="211"/>
      <c r="G12" s="211"/>
      <c r="H12" s="211"/>
      <c r="I12" s="211"/>
      <c r="J12" s="211"/>
      <c r="K12" s="209"/>
    </row>
    <row r="13" spans="2:11" customFormat="1" ht="15" customHeight="1">
      <c r="B13" s="212"/>
      <c r="C13" s="213"/>
      <c r="D13" s="214" t="s">
        <v>3336</v>
      </c>
      <c r="E13" s="211"/>
      <c r="F13" s="211"/>
      <c r="G13" s="211"/>
      <c r="H13" s="211"/>
      <c r="I13" s="211"/>
      <c r="J13" s="211"/>
      <c r="K13" s="209"/>
    </row>
    <row r="14" spans="2:11" customFormat="1" ht="12.75" customHeight="1">
      <c r="B14" s="212"/>
      <c r="C14" s="213"/>
      <c r="D14" s="213"/>
      <c r="E14" s="213"/>
      <c r="F14" s="213"/>
      <c r="G14" s="213"/>
      <c r="H14" s="213"/>
      <c r="I14" s="213"/>
      <c r="J14" s="213"/>
      <c r="K14" s="209"/>
    </row>
    <row r="15" spans="2:11" customFormat="1" ht="15" customHeight="1">
      <c r="B15" s="212"/>
      <c r="C15" s="213"/>
      <c r="D15" s="328" t="s">
        <v>3337</v>
      </c>
      <c r="E15" s="328"/>
      <c r="F15" s="328"/>
      <c r="G15" s="328"/>
      <c r="H15" s="328"/>
      <c r="I15" s="328"/>
      <c r="J15" s="328"/>
      <c r="K15" s="209"/>
    </row>
    <row r="16" spans="2:11" customFormat="1" ht="15" customHeight="1">
      <c r="B16" s="212"/>
      <c r="C16" s="213"/>
      <c r="D16" s="328" t="s">
        <v>3338</v>
      </c>
      <c r="E16" s="328"/>
      <c r="F16" s="328"/>
      <c r="G16" s="328"/>
      <c r="H16" s="328"/>
      <c r="I16" s="328"/>
      <c r="J16" s="328"/>
      <c r="K16" s="209"/>
    </row>
    <row r="17" spans="2:11" customFormat="1" ht="15" customHeight="1">
      <c r="B17" s="212"/>
      <c r="C17" s="213"/>
      <c r="D17" s="328" t="s">
        <v>3339</v>
      </c>
      <c r="E17" s="328"/>
      <c r="F17" s="328"/>
      <c r="G17" s="328"/>
      <c r="H17" s="328"/>
      <c r="I17" s="328"/>
      <c r="J17" s="328"/>
      <c r="K17" s="209"/>
    </row>
    <row r="18" spans="2:11" customFormat="1" ht="15" customHeight="1">
      <c r="B18" s="212"/>
      <c r="C18" s="213"/>
      <c r="D18" s="213"/>
      <c r="E18" s="215" t="s">
        <v>78</v>
      </c>
      <c r="F18" s="328" t="s">
        <v>3340</v>
      </c>
      <c r="G18" s="328"/>
      <c r="H18" s="328"/>
      <c r="I18" s="328"/>
      <c r="J18" s="328"/>
      <c r="K18" s="209"/>
    </row>
    <row r="19" spans="2:11" customFormat="1" ht="15" customHeight="1">
      <c r="B19" s="212"/>
      <c r="C19" s="213"/>
      <c r="D19" s="213"/>
      <c r="E19" s="215" t="s">
        <v>3341</v>
      </c>
      <c r="F19" s="328" t="s">
        <v>3342</v>
      </c>
      <c r="G19" s="328"/>
      <c r="H19" s="328"/>
      <c r="I19" s="328"/>
      <c r="J19" s="328"/>
      <c r="K19" s="209"/>
    </row>
    <row r="20" spans="2:11" customFormat="1" ht="15" customHeight="1">
      <c r="B20" s="212"/>
      <c r="C20" s="213"/>
      <c r="D20" s="213"/>
      <c r="E20" s="215" t="s">
        <v>3343</v>
      </c>
      <c r="F20" s="328" t="s">
        <v>3344</v>
      </c>
      <c r="G20" s="328"/>
      <c r="H20" s="328"/>
      <c r="I20" s="328"/>
      <c r="J20" s="328"/>
      <c r="K20" s="209"/>
    </row>
    <row r="21" spans="2:11" customFormat="1" ht="15" customHeight="1">
      <c r="B21" s="212"/>
      <c r="C21" s="213"/>
      <c r="D21" s="213"/>
      <c r="E21" s="215" t="s">
        <v>100</v>
      </c>
      <c r="F21" s="328" t="s">
        <v>101</v>
      </c>
      <c r="G21" s="328"/>
      <c r="H21" s="328"/>
      <c r="I21" s="328"/>
      <c r="J21" s="328"/>
      <c r="K21" s="209"/>
    </row>
    <row r="22" spans="2:11" customFormat="1" ht="15" customHeight="1">
      <c r="B22" s="212"/>
      <c r="C22" s="213"/>
      <c r="D22" s="213"/>
      <c r="E22" s="215" t="s">
        <v>3345</v>
      </c>
      <c r="F22" s="328" t="s">
        <v>3346</v>
      </c>
      <c r="G22" s="328"/>
      <c r="H22" s="328"/>
      <c r="I22" s="328"/>
      <c r="J22" s="328"/>
      <c r="K22" s="209"/>
    </row>
    <row r="23" spans="2:11" customFormat="1" ht="15" customHeight="1">
      <c r="B23" s="212"/>
      <c r="C23" s="213"/>
      <c r="D23" s="213"/>
      <c r="E23" s="215" t="s">
        <v>3347</v>
      </c>
      <c r="F23" s="328" t="s">
        <v>3348</v>
      </c>
      <c r="G23" s="328"/>
      <c r="H23" s="328"/>
      <c r="I23" s="328"/>
      <c r="J23" s="328"/>
      <c r="K23" s="209"/>
    </row>
    <row r="24" spans="2:11" customFormat="1" ht="12.75" customHeight="1">
      <c r="B24" s="212"/>
      <c r="C24" s="213"/>
      <c r="D24" s="213"/>
      <c r="E24" s="213"/>
      <c r="F24" s="213"/>
      <c r="G24" s="213"/>
      <c r="H24" s="213"/>
      <c r="I24" s="213"/>
      <c r="J24" s="213"/>
      <c r="K24" s="209"/>
    </row>
    <row r="25" spans="2:11" customFormat="1" ht="15" customHeight="1">
      <c r="B25" s="212"/>
      <c r="C25" s="328" t="s">
        <v>3349</v>
      </c>
      <c r="D25" s="328"/>
      <c r="E25" s="328"/>
      <c r="F25" s="328"/>
      <c r="G25" s="328"/>
      <c r="H25" s="328"/>
      <c r="I25" s="328"/>
      <c r="J25" s="328"/>
      <c r="K25" s="209"/>
    </row>
    <row r="26" spans="2:11" customFormat="1" ht="15" customHeight="1">
      <c r="B26" s="212"/>
      <c r="C26" s="328" t="s">
        <v>3350</v>
      </c>
      <c r="D26" s="328"/>
      <c r="E26" s="328"/>
      <c r="F26" s="328"/>
      <c r="G26" s="328"/>
      <c r="H26" s="328"/>
      <c r="I26" s="328"/>
      <c r="J26" s="328"/>
      <c r="K26" s="209"/>
    </row>
    <row r="27" spans="2:11" customFormat="1" ht="15" customHeight="1">
      <c r="B27" s="212"/>
      <c r="C27" s="211"/>
      <c r="D27" s="328" t="s">
        <v>3351</v>
      </c>
      <c r="E27" s="328"/>
      <c r="F27" s="328"/>
      <c r="G27" s="328"/>
      <c r="H27" s="328"/>
      <c r="I27" s="328"/>
      <c r="J27" s="328"/>
      <c r="K27" s="209"/>
    </row>
    <row r="28" spans="2:11" customFormat="1" ht="15" customHeight="1">
      <c r="B28" s="212"/>
      <c r="C28" s="213"/>
      <c r="D28" s="328" t="s">
        <v>3352</v>
      </c>
      <c r="E28" s="328"/>
      <c r="F28" s="328"/>
      <c r="G28" s="328"/>
      <c r="H28" s="328"/>
      <c r="I28" s="328"/>
      <c r="J28" s="328"/>
      <c r="K28" s="209"/>
    </row>
    <row r="29" spans="2:11" customFormat="1" ht="12.75" customHeight="1">
      <c r="B29" s="212"/>
      <c r="C29" s="213"/>
      <c r="D29" s="213"/>
      <c r="E29" s="213"/>
      <c r="F29" s="213"/>
      <c r="G29" s="213"/>
      <c r="H29" s="213"/>
      <c r="I29" s="213"/>
      <c r="J29" s="213"/>
      <c r="K29" s="209"/>
    </row>
    <row r="30" spans="2:11" customFormat="1" ht="15" customHeight="1">
      <c r="B30" s="212"/>
      <c r="C30" s="213"/>
      <c r="D30" s="328" t="s">
        <v>3353</v>
      </c>
      <c r="E30" s="328"/>
      <c r="F30" s="328"/>
      <c r="G30" s="328"/>
      <c r="H30" s="328"/>
      <c r="I30" s="328"/>
      <c r="J30" s="328"/>
      <c r="K30" s="209"/>
    </row>
    <row r="31" spans="2:11" customFormat="1" ht="15" customHeight="1">
      <c r="B31" s="212"/>
      <c r="C31" s="213"/>
      <c r="D31" s="328" t="s">
        <v>3354</v>
      </c>
      <c r="E31" s="328"/>
      <c r="F31" s="328"/>
      <c r="G31" s="328"/>
      <c r="H31" s="328"/>
      <c r="I31" s="328"/>
      <c r="J31" s="328"/>
      <c r="K31" s="209"/>
    </row>
    <row r="32" spans="2:11" customFormat="1" ht="12.75" customHeight="1">
      <c r="B32" s="212"/>
      <c r="C32" s="213"/>
      <c r="D32" s="213"/>
      <c r="E32" s="213"/>
      <c r="F32" s="213"/>
      <c r="G32" s="213"/>
      <c r="H32" s="213"/>
      <c r="I32" s="213"/>
      <c r="J32" s="213"/>
      <c r="K32" s="209"/>
    </row>
    <row r="33" spans="2:11" customFormat="1" ht="15" customHeight="1">
      <c r="B33" s="212"/>
      <c r="C33" s="213"/>
      <c r="D33" s="328" t="s">
        <v>3355</v>
      </c>
      <c r="E33" s="328"/>
      <c r="F33" s="328"/>
      <c r="G33" s="328"/>
      <c r="H33" s="328"/>
      <c r="I33" s="328"/>
      <c r="J33" s="328"/>
      <c r="K33" s="209"/>
    </row>
    <row r="34" spans="2:11" customFormat="1" ht="15" customHeight="1">
      <c r="B34" s="212"/>
      <c r="C34" s="213"/>
      <c r="D34" s="328" t="s">
        <v>3356</v>
      </c>
      <c r="E34" s="328"/>
      <c r="F34" s="328"/>
      <c r="G34" s="328"/>
      <c r="H34" s="328"/>
      <c r="I34" s="328"/>
      <c r="J34" s="328"/>
      <c r="K34" s="209"/>
    </row>
    <row r="35" spans="2:11" customFormat="1" ht="15" customHeight="1">
      <c r="B35" s="212"/>
      <c r="C35" s="213"/>
      <c r="D35" s="328" t="s">
        <v>3357</v>
      </c>
      <c r="E35" s="328"/>
      <c r="F35" s="328"/>
      <c r="G35" s="328"/>
      <c r="H35" s="328"/>
      <c r="I35" s="328"/>
      <c r="J35" s="328"/>
      <c r="K35" s="209"/>
    </row>
    <row r="36" spans="2:11" customFormat="1" ht="15" customHeight="1">
      <c r="B36" s="212"/>
      <c r="C36" s="213"/>
      <c r="D36" s="211"/>
      <c r="E36" s="214" t="s">
        <v>202</v>
      </c>
      <c r="F36" s="211"/>
      <c r="G36" s="328" t="s">
        <v>3358</v>
      </c>
      <c r="H36" s="328"/>
      <c r="I36" s="328"/>
      <c r="J36" s="328"/>
      <c r="K36" s="209"/>
    </row>
    <row r="37" spans="2:11" customFormat="1" ht="30.75" customHeight="1">
      <c r="B37" s="212"/>
      <c r="C37" s="213"/>
      <c r="D37" s="211"/>
      <c r="E37" s="214" t="s">
        <v>3359</v>
      </c>
      <c r="F37" s="211"/>
      <c r="G37" s="328" t="s">
        <v>3360</v>
      </c>
      <c r="H37" s="328"/>
      <c r="I37" s="328"/>
      <c r="J37" s="328"/>
      <c r="K37" s="209"/>
    </row>
    <row r="38" spans="2:11" customFormat="1" ht="15" customHeight="1">
      <c r="B38" s="212"/>
      <c r="C38" s="213"/>
      <c r="D38" s="211"/>
      <c r="E38" s="214" t="s">
        <v>52</v>
      </c>
      <c r="F38" s="211"/>
      <c r="G38" s="328" t="s">
        <v>3361</v>
      </c>
      <c r="H38" s="328"/>
      <c r="I38" s="328"/>
      <c r="J38" s="328"/>
      <c r="K38" s="209"/>
    </row>
    <row r="39" spans="2:11" customFormat="1" ht="15" customHeight="1">
      <c r="B39" s="212"/>
      <c r="C39" s="213"/>
      <c r="D39" s="211"/>
      <c r="E39" s="214" t="s">
        <v>53</v>
      </c>
      <c r="F39" s="211"/>
      <c r="G39" s="328" t="s">
        <v>3362</v>
      </c>
      <c r="H39" s="328"/>
      <c r="I39" s="328"/>
      <c r="J39" s="328"/>
      <c r="K39" s="209"/>
    </row>
    <row r="40" spans="2:11" customFormat="1" ht="15" customHeight="1">
      <c r="B40" s="212"/>
      <c r="C40" s="213"/>
      <c r="D40" s="211"/>
      <c r="E40" s="214" t="s">
        <v>203</v>
      </c>
      <c r="F40" s="211"/>
      <c r="G40" s="328" t="s">
        <v>3363</v>
      </c>
      <c r="H40" s="328"/>
      <c r="I40" s="328"/>
      <c r="J40" s="328"/>
      <c r="K40" s="209"/>
    </row>
    <row r="41" spans="2:11" customFormat="1" ht="15" customHeight="1">
      <c r="B41" s="212"/>
      <c r="C41" s="213"/>
      <c r="D41" s="211"/>
      <c r="E41" s="214" t="s">
        <v>204</v>
      </c>
      <c r="F41" s="211"/>
      <c r="G41" s="328" t="s">
        <v>3364</v>
      </c>
      <c r="H41" s="328"/>
      <c r="I41" s="328"/>
      <c r="J41" s="328"/>
      <c r="K41" s="209"/>
    </row>
    <row r="42" spans="2:11" customFormat="1" ht="15" customHeight="1">
      <c r="B42" s="212"/>
      <c r="C42" s="213"/>
      <c r="D42" s="211"/>
      <c r="E42" s="214" t="s">
        <v>3365</v>
      </c>
      <c r="F42" s="211"/>
      <c r="G42" s="328" t="s">
        <v>3366</v>
      </c>
      <c r="H42" s="328"/>
      <c r="I42" s="328"/>
      <c r="J42" s="328"/>
      <c r="K42" s="209"/>
    </row>
    <row r="43" spans="2:11" customFormat="1" ht="15" customHeight="1">
      <c r="B43" s="212"/>
      <c r="C43" s="213"/>
      <c r="D43" s="211"/>
      <c r="E43" s="214"/>
      <c r="F43" s="211"/>
      <c r="G43" s="328" t="s">
        <v>3367</v>
      </c>
      <c r="H43" s="328"/>
      <c r="I43" s="328"/>
      <c r="J43" s="328"/>
      <c r="K43" s="209"/>
    </row>
    <row r="44" spans="2:11" customFormat="1" ht="15" customHeight="1">
      <c r="B44" s="212"/>
      <c r="C44" s="213"/>
      <c r="D44" s="211"/>
      <c r="E44" s="214" t="s">
        <v>3368</v>
      </c>
      <c r="F44" s="211"/>
      <c r="G44" s="328" t="s">
        <v>3369</v>
      </c>
      <c r="H44" s="328"/>
      <c r="I44" s="328"/>
      <c r="J44" s="328"/>
      <c r="K44" s="209"/>
    </row>
    <row r="45" spans="2:11" customFormat="1" ht="15" customHeight="1">
      <c r="B45" s="212"/>
      <c r="C45" s="213"/>
      <c r="D45" s="211"/>
      <c r="E45" s="214" t="s">
        <v>206</v>
      </c>
      <c r="F45" s="211"/>
      <c r="G45" s="328" t="s">
        <v>3370</v>
      </c>
      <c r="H45" s="328"/>
      <c r="I45" s="328"/>
      <c r="J45" s="328"/>
      <c r="K45" s="209"/>
    </row>
    <row r="46" spans="2:11" customFormat="1" ht="12.75" customHeight="1">
      <c r="B46" s="212"/>
      <c r="C46" s="213"/>
      <c r="D46" s="211"/>
      <c r="E46" s="211"/>
      <c r="F46" s="211"/>
      <c r="G46" s="211"/>
      <c r="H46" s="211"/>
      <c r="I46" s="211"/>
      <c r="J46" s="211"/>
      <c r="K46" s="209"/>
    </row>
    <row r="47" spans="2:11" customFormat="1" ht="15" customHeight="1">
      <c r="B47" s="212"/>
      <c r="C47" s="213"/>
      <c r="D47" s="328" t="s">
        <v>3371</v>
      </c>
      <c r="E47" s="328"/>
      <c r="F47" s="328"/>
      <c r="G47" s="328"/>
      <c r="H47" s="328"/>
      <c r="I47" s="328"/>
      <c r="J47" s="328"/>
      <c r="K47" s="209"/>
    </row>
    <row r="48" spans="2:11" customFormat="1" ht="15" customHeight="1">
      <c r="B48" s="212"/>
      <c r="C48" s="213"/>
      <c r="D48" s="213"/>
      <c r="E48" s="328" t="s">
        <v>3372</v>
      </c>
      <c r="F48" s="328"/>
      <c r="G48" s="328"/>
      <c r="H48" s="328"/>
      <c r="I48" s="328"/>
      <c r="J48" s="328"/>
      <c r="K48" s="209"/>
    </row>
    <row r="49" spans="2:11" customFormat="1" ht="15" customHeight="1">
      <c r="B49" s="212"/>
      <c r="C49" s="213"/>
      <c r="D49" s="213"/>
      <c r="E49" s="328" t="s">
        <v>3373</v>
      </c>
      <c r="F49" s="328"/>
      <c r="G49" s="328"/>
      <c r="H49" s="328"/>
      <c r="I49" s="328"/>
      <c r="J49" s="328"/>
      <c r="K49" s="209"/>
    </row>
    <row r="50" spans="2:11" customFormat="1" ht="15" customHeight="1">
      <c r="B50" s="212"/>
      <c r="C50" s="213"/>
      <c r="D50" s="213"/>
      <c r="E50" s="328" t="s">
        <v>3374</v>
      </c>
      <c r="F50" s="328"/>
      <c r="G50" s="328"/>
      <c r="H50" s="328"/>
      <c r="I50" s="328"/>
      <c r="J50" s="328"/>
      <c r="K50" s="209"/>
    </row>
    <row r="51" spans="2:11" customFormat="1" ht="15" customHeight="1">
      <c r="B51" s="212"/>
      <c r="C51" s="213"/>
      <c r="D51" s="328" t="s">
        <v>3375</v>
      </c>
      <c r="E51" s="328"/>
      <c r="F51" s="328"/>
      <c r="G51" s="328"/>
      <c r="H51" s="328"/>
      <c r="I51" s="328"/>
      <c r="J51" s="328"/>
      <c r="K51" s="209"/>
    </row>
    <row r="52" spans="2:11" customFormat="1" ht="25.5" customHeight="1">
      <c r="B52" s="208"/>
      <c r="C52" s="329" t="s">
        <v>3376</v>
      </c>
      <c r="D52" s="329"/>
      <c r="E52" s="329"/>
      <c r="F52" s="329"/>
      <c r="G52" s="329"/>
      <c r="H52" s="329"/>
      <c r="I52" s="329"/>
      <c r="J52" s="329"/>
      <c r="K52" s="209"/>
    </row>
    <row r="53" spans="2:11" customFormat="1" ht="5.25" customHeight="1">
      <c r="B53" s="208"/>
      <c r="C53" s="210"/>
      <c r="D53" s="210"/>
      <c r="E53" s="210"/>
      <c r="F53" s="210"/>
      <c r="G53" s="210"/>
      <c r="H53" s="210"/>
      <c r="I53" s="210"/>
      <c r="J53" s="210"/>
      <c r="K53" s="209"/>
    </row>
    <row r="54" spans="2:11" customFormat="1" ht="15" customHeight="1">
      <c r="B54" s="208"/>
      <c r="C54" s="328" t="s">
        <v>3377</v>
      </c>
      <c r="D54" s="328"/>
      <c r="E54" s="328"/>
      <c r="F54" s="328"/>
      <c r="G54" s="328"/>
      <c r="H54" s="328"/>
      <c r="I54" s="328"/>
      <c r="J54" s="328"/>
      <c r="K54" s="209"/>
    </row>
    <row r="55" spans="2:11" customFormat="1" ht="15" customHeight="1">
      <c r="B55" s="208"/>
      <c r="C55" s="328" t="s">
        <v>3378</v>
      </c>
      <c r="D55" s="328"/>
      <c r="E55" s="328"/>
      <c r="F55" s="328"/>
      <c r="G55" s="328"/>
      <c r="H55" s="328"/>
      <c r="I55" s="328"/>
      <c r="J55" s="328"/>
      <c r="K55" s="209"/>
    </row>
    <row r="56" spans="2:11" customFormat="1" ht="12.75" customHeight="1">
      <c r="B56" s="208"/>
      <c r="C56" s="211"/>
      <c r="D56" s="211"/>
      <c r="E56" s="211"/>
      <c r="F56" s="211"/>
      <c r="G56" s="211"/>
      <c r="H56" s="211"/>
      <c r="I56" s="211"/>
      <c r="J56" s="211"/>
      <c r="K56" s="209"/>
    </row>
    <row r="57" spans="2:11" customFormat="1" ht="15" customHeight="1">
      <c r="B57" s="208"/>
      <c r="C57" s="328" t="s">
        <v>3379</v>
      </c>
      <c r="D57" s="328"/>
      <c r="E57" s="328"/>
      <c r="F57" s="328"/>
      <c r="G57" s="328"/>
      <c r="H57" s="328"/>
      <c r="I57" s="328"/>
      <c r="J57" s="328"/>
      <c r="K57" s="209"/>
    </row>
    <row r="58" spans="2:11" customFormat="1" ht="15" customHeight="1">
      <c r="B58" s="208"/>
      <c r="C58" s="213"/>
      <c r="D58" s="328" t="s">
        <v>3380</v>
      </c>
      <c r="E58" s="328"/>
      <c r="F58" s="328"/>
      <c r="G58" s="328"/>
      <c r="H58" s="328"/>
      <c r="I58" s="328"/>
      <c r="J58" s="328"/>
      <c r="K58" s="209"/>
    </row>
    <row r="59" spans="2:11" customFormat="1" ht="15" customHeight="1">
      <c r="B59" s="208"/>
      <c r="C59" s="213"/>
      <c r="D59" s="328" t="s">
        <v>3381</v>
      </c>
      <c r="E59" s="328"/>
      <c r="F59" s="328"/>
      <c r="G59" s="328"/>
      <c r="H59" s="328"/>
      <c r="I59" s="328"/>
      <c r="J59" s="328"/>
      <c r="K59" s="209"/>
    </row>
    <row r="60" spans="2:11" customFormat="1" ht="15" customHeight="1">
      <c r="B60" s="208"/>
      <c r="C60" s="213"/>
      <c r="D60" s="328" t="s">
        <v>3382</v>
      </c>
      <c r="E60" s="328"/>
      <c r="F60" s="328"/>
      <c r="G60" s="328"/>
      <c r="H60" s="328"/>
      <c r="I60" s="328"/>
      <c r="J60" s="328"/>
      <c r="K60" s="209"/>
    </row>
    <row r="61" spans="2:11" customFormat="1" ht="15" customHeight="1">
      <c r="B61" s="208"/>
      <c r="C61" s="213"/>
      <c r="D61" s="328" t="s">
        <v>3383</v>
      </c>
      <c r="E61" s="328"/>
      <c r="F61" s="328"/>
      <c r="G61" s="328"/>
      <c r="H61" s="328"/>
      <c r="I61" s="328"/>
      <c r="J61" s="328"/>
      <c r="K61" s="209"/>
    </row>
    <row r="62" spans="2:11" customFormat="1" ht="15" customHeight="1">
      <c r="B62" s="208"/>
      <c r="C62" s="213"/>
      <c r="D62" s="331" t="s">
        <v>3384</v>
      </c>
      <c r="E62" s="331"/>
      <c r="F62" s="331"/>
      <c r="G62" s="331"/>
      <c r="H62" s="331"/>
      <c r="I62" s="331"/>
      <c r="J62" s="331"/>
      <c r="K62" s="209"/>
    </row>
    <row r="63" spans="2:11" customFormat="1" ht="15" customHeight="1">
      <c r="B63" s="208"/>
      <c r="C63" s="213"/>
      <c r="D63" s="328" t="s">
        <v>3385</v>
      </c>
      <c r="E63" s="328"/>
      <c r="F63" s="328"/>
      <c r="G63" s="328"/>
      <c r="H63" s="328"/>
      <c r="I63" s="328"/>
      <c r="J63" s="328"/>
      <c r="K63" s="209"/>
    </row>
    <row r="64" spans="2:11" customFormat="1" ht="12.75" customHeight="1">
      <c r="B64" s="208"/>
      <c r="C64" s="213"/>
      <c r="D64" s="213"/>
      <c r="E64" s="216"/>
      <c r="F64" s="213"/>
      <c r="G64" s="213"/>
      <c r="H64" s="213"/>
      <c r="I64" s="213"/>
      <c r="J64" s="213"/>
      <c r="K64" s="209"/>
    </row>
    <row r="65" spans="2:11" customFormat="1" ht="15" customHeight="1">
      <c r="B65" s="208"/>
      <c r="C65" s="213"/>
      <c r="D65" s="328" t="s">
        <v>3386</v>
      </c>
      <c r="E65" s="328"/>
      <c r="F65" s="328"/>
      <c r="G65" s="328"/>
      <c r="H65" s="328"/>
      <c r="I65" s="328"/>
      <c r="J65" s="328"/>
      <c r="K65" s="209"/>
    </row>
    <row r="66" spans="2:11" customFormat="1" ht="15" customHeight="1">
      <c r="B66" s="208"/>
      <c r="C66" s="213"/>
      <c r="D66" s="331" t="s">
        <v>3387</v>
      </c>
      <c r="E66" s="331"/>
      <c r="F66" s="331"/>
      <c r="G66" s="331"/>
      <c r="H66" s="331"/>
      <c r="I66" s="331"/>
      <c r="J66" s="331"/>
      <c r="K66" s="209"/>
    </row>
    <row r="67" spans="2:11" customFormat="1" ht="15" customHeight="1">
      <c r="B67" s="208"/>
      <c r="C67" s="213"/>
      <c r="D67" s="328" t="s">
        <v>3388</v>
      </c>
      <c r="E67" s="328"/>
      <c r="F67" s="328"/>
      <c r="G67" s="328"/>
      <c r="H67" s="328"/>
      <c r="I67" s="328"/>
      <c r="J67" s="328"/>
      <c r="K67" s="209"/>
    </row>
    <row r="68" spans="2:11" customFormat="1" ht="15" customHeight="1">
      <c r="B68" s="208"/>
      <c r="C68" s="213"/>
      <c r="D68" s="328" t="s">
        <v>3389</v>
      </c>
      <c r="E68" s="328"/>
      <c r="F68" s="328"/>
      <c r="G68" s="328"/>
      <c r="H68" s="328"/>
      <c r="I68" s="328"/>
      <c r="J68" s="328"/>
      <c r="K68" s="209"/>
    </row>
    <row r="69" spans="2:11" customFormat="1" ht="15" customHeight="1">
      <c r="B69" s="208"/>
      <c r="C69" s="213"/>
      <c r="D69" s="328" t="s">
        <v>3390</v>
      </c>
      <c r="E69" s="328"/>
      <c r="F69" s="328"/>
      <c r="G69" s="328"/>
      <c r="H69" s="328"/>
      <c r="I69" s="328"/>
      <c r="J69" s="328"/>
      <c r="K69" s="209"/>
    </row>
    <row r="70" spans="2:11" customFormat="1" ht="15" customHeight="1">
      <c r="B70" s="208"/>
      <c r="C70" s="213"/>
      <c r="D70" s="328" t="s">
        <v>3391</v>
      </c>
      <c r="E70" s="328"/>
      <c r="F70" s="328"/>
      <c r="G70" s="328"/>
      <c r="H70" s="328"/>
      <c r="I70" s="328"/>
      <c r="J70" s="328"/>
      <c r="K70" s="209"/>
    </row>
    <row r="71" spans="2:11" customFormat="1" ht="12.75" customHeight="1">
      <c r="B71" s="217"/>
      <c r="C71" s="218"/>
      <c r="D71" s="218"/>
      <c r="E71" s="218"/>
      <c r="F71" s="218"/>
      <c r="G71" s="218"/>
      <c r="H71" s="218"/>
      <c r="I71" s="218"/>
      <c r="J71" s="218"/>
      <c r="K71" s="219"/>
    </row>
    <row r="72" spans="2:11" customFormat="1" ht="18.75" customHeight="1">
      <c r="B72" s="220"/>
      <c r="C72" s="220"/>
      <c r="D72" s="220"/>
      <c r="E72" s="220"/>
      <c r="F72" s="220"/>
      <c r="G72" s="220"/>
      <c r="H72" s="220"/>
      <c r="I72" s="220"/>
      <c r="J72" s="220"/>
      <c r="K72" s="221"/>
    </row>
    <row r="73" spans="2:11" customFormat="1" ht="18.75" customHeight="1">
      <c r="B73" s="221"/>
      <c r="C73" s="221"/>
      <c r="D73" s="221"/>
      <c r="E73" s="221"/>
      <c r="F73" s="221"/>
      <c r="G73" s="221"/>
      <c r="H73" s="221"/>
      <c r="I73" s="221"/>
      <c r="J73" s="221"/>
      <c r="K73" s="221"/>
    </row>
    <row r="74" spans="2:11" customFormat="1" ht="7.5" customHeight="1">
      <c r="B74" s="222"/>
      <c r="C74" s="223"/>
      <c r="D74" s="223"/>
      <c r="E74" s="223"/>
      <c r="F74" s="223"/>
      <c r="G74" s="223"/>
      <c r="H74" s="223"/>
      <c r="I74" s="223"/>
      <c r="J74" s="223"/>
      <c r="K74" s="224"/>
    </row>
    <row r="75" spans="2:11" customFormat="1" ht="45" customHeight="1">
      <c r="B75" s="225"/>
      <c r="C75" s="332" t="s">
        <v>3392</v>
      </c>
      <c r="D75" s="332"/>
      <c r="E75" s="332"/>
      <c r="F75" s="332"/>
      <c r="G75" s="332"/>
      <c r="H75" s="332"/>
      <c r="I75" s="332"/>
      <c r="J75" s="332"/>
      <c r="K75" s="226"/>
    </row>
    <row r="76" spans="2:11" customFormat="1" ht="17.25" customHeight="1">
      <c r="B76" s="225"/>
      <c r="C76" s="227" t="s">
        <v>3393</v>
      </c>
      <c r="D76" s="227"/>
      <c r="E76" s="227"/>
      <c r="F76" s="227" t="s">
        <v>3394</v>
      </c>
      <c r="G76" s="228"/>
      <c r="H76" s="227" t="s">
        <v>53</v>
      </c>
      <c r="I76" s="227" t="s">
        <v>56</v>
      </c>
      <c r="J76" s="227" t="s">
        <v>3395</v>
      </c>
      <c r="K76" s="226"/>
    </row>
    <row r="77" spans="2:11" customFormat="1" ht="17.25" customHeight="1">
      <c r="B77" s="225"/>
      <c r="C77" s="229" t="s">
        <v>3396</v>
      </c>
      <c r="D77" s="229"/>
      <c r="E77" s="229"/>
      <c r="F77" s="230" t="s">
        <v>3397</v>
      </c>
      <c r="G77" s="231"/>
      <c r="H77" s="229"/>
      <c r="I77" s="229"/>
      <c r="J77" s="229" t="s">
        <v>3398</v>
      </c>
      <c r="K77" s="226"/>
    </row>
    <row r="78" spans="2:11" customFormat="1" ht="5.25" customHeight="1">
      <c r="B78" s="225"/>
      <c r="C78" s="232"/>
      <c r="D78" s="232"/>
      <c r="E78" s="232"/>
      <c r="F78" s="232"/>
      <c r="G78" s="233"/>
      <c r="H78" s="232"/>
      <c r="I78" s="232"/>
      <c r="J78" s="232"/>
      <c r="K78" s="226"/>
    </row>
    <row r="79" spans="2:11" customFormat="1" ht="15" customHeight="1">
      <c r="B79" s="225"/>
      <c r="C79" s="214" t="s">
        <v>52</v>
      </c>
      <c r="D79" s="234"/>
      <c r="E79" s="234"/>
      <c r="F79" s="235" t="s">
        <v>3399</v>
      </c>
      <c r="G79" s="236"/>
      <c r="H79" s="214" t="s">
        <v>3400</v>
      </c>
      <c r="I79" s="214" t="s">
        <v>3401</v>
      </c>
      <c r="J79" s="214">
        <v>20</v>
      </c>
      <c r="K79" s="226"/>
    </row>
    <row r="80" spans="2:11" customFormat="1" ht="15" customHeight="1">
      <c r="B80" s="225"/>
      <c r="C80" s="214" t="s">
        <v>3402</v>
      </c>
      <c r="D80" s="214"/>
      <c r="E80" s="214"/>
      <c r="F80" s="235" t="s">
        <v>3399</v>
      </c>
      <c r="G80" s="236"/>
      <c r="H80" s="214" t="s">
        <v>3403</v>
      </c>
      <c r="I80" s="214" t="s">
        <v>3401</v>
      </c>
      <c r="J80" s="214">
        <v>120</v>
      </c>
      <c r="K80" s="226"/>
    </row>
    <row r="81" spans="2:11" customFormat="1" ht="15" customHeight="1">
      <c r="B81" s="237"/>
      <c r="C81" s="214" t="s">
        <v>3404</v>
      </c>
      <c r="D81" s="214"/>
      <c r="E81" s="214"/>
      <c r="F81" s="235" t="s">
        <v>3405</v>
      </c>
      <c r="G81" s="236"/>
      <c r="H81" s="214" t="s">
        <v>3406</v>
      </c>
      <c r="I81" s="214" t="s">
        <v>3401</v>
      </c>
      <c r="J81" s="214">
        <v>50</v>
      </c>
      <c r="K81" s="226"/>
    </row>
    <row r="82" spans="2:11" customFormat="1" ht="15" customHeight="1">
      <c r="B82" s="237"/>
      <c r="C82" s="214" t="s">
        <v>3407</v>
      </c>
      <c r="D82" s="214"/>
      <c r="E82" s="214"/>
      <c r="F82" s="235" t="s">
        <v>3399</v>
      </c>
      <c r="G82" s="236"/>
      <c r="H82" s="214" t="s">
        <v>3408</v>
      </c>
      <c r="I82" s="214" t="s">
        <v>3409</v>
      </c>
      <c r="J82" s="214"/>
      <c r="K82" s="226"/>
    </row>
    <row r="83" spans="2:11" customFormat="1" ht="15" customHeight="1">
      <c r="B83" s="237"/>
      <c r="C83" s="214" t="s">
        <v>3410</v>
      </c>
      <c r="D83" s="214"/>
      <c r="E83" s="214"/>
      <c r="F83" s="235" t="s">
        <v>3405</v>
      </c>
      <c r="G83" s="214"/>
      <c r="H83" s="214" t="s">
        <v>3411</v>
      </c>
      <c r="I83" s="214" t="s">
        <v>3401</v>
      </c>
      <c r="J83" s="214">
        <v>15</v>
      </c>
      <c r="K83" s="226"/>
    </row>
    <row r="84" spans="2:11" customFormat="1" ht="15" customHeight="1">
      <c r="B84" s="237"/>
      <c r="C84" s="214" t="s">
        <v>3412</v>
      </c>
      <c r="D84" s="214"/>
      <c r="E84" s="214"/>
      <c r="F84" s="235" t="s">
        <v>3405</v>
      </c>
      <c r="G84" s="214"/>
      <c r="H84" s="214" t="s">
        <v>3413</v>
      </c>
      <c r="I84" s="214" t="s">
        <v>3401</v>
      </c>
      <c r="J84" s="214">
        <v>15</v>
      </c>
      <c r="K84" s="226"/>
    </row>
    <row r="85" spans="2:11" customFormat="1" ht="15" customHeight="1">
      <c r="B85" s="237"/>
      <c r="C85" s="214" t="s">
        <v>3414</v>
      </c>
      <c r="D85" s="214"/>
      <c r="E85" s="214"/>
      <c r="F85" s="235" t="s">
        <v>3405</v>
      </c>
      <c r="G85" s="214"/>
      <c r="H85" s="214" t="s">
        <v>3415</v>
      </c>
      <c r="I85" s="214" t="s">
        <v>3401</v>
      </c>
      <c r="J85" s="214">
        <v>20</v>
      </c>
      <c r="K85" s="226"/>
    </row>
    <row r="86" spans="2:11" customFormat="1" ht="15" customHeight="1">
      <c r="B86" s="237"/>
      <c r="C86" s="214" t="s">
        <v>3416</v>
      </c>
      <c r="D86" s="214"/>
      <c r="E86" s="214"/>
      <c r="F86" s="235" t="s">
        <v>3405</v>
      </c>
      <c r="G86" s="214"/>
      <c r="H86" s="214" t="s">
        <v>3417</v>
      </c>
      <c r="I86" s="214" t="s">
        <v>3401</v>
      </c>
      <c r="J86" s="214">
        <v>20</v>
      </c>
      <c r="K86" s="226"/>
    </row>
    <row r="87" spans="2:11" customFormat="1" ht="15" customHeight="1">
      <c r="B87" s="237"/>
      <c r="C87" s="214" t="s">
        <v>3418</v>
      </c>
      <c r="D87" s="214"/>
      <c r="E87" s="214"/>
      <c r="F87" s="235" t="s">
        <v>3405</v>
      </c>
      <c r="G87" s="236"/>
      <c r="H87" s="214" t="s">
        <v>3419</v>
      </c>
      <c r="I87" s="214" t="s">
        <v>3401</v>
      </c>
      <c r="J87" s="214">
        <v>50</v>
      </c>
      <c r="K87" s="226"/>
    </row>
    <row r="88" spans="2:11" customFormat="1" ht="15" customHeight="1">
      <c r="B88" s="237"/>
      <c r="C88" s="214" t="s">
        <v>3420</v>
      </c>
      <c r="D88" s="214"/>
      <c r="E88" s="214"/>
      <c r="F88" s="235" t="s">
        <v>3405</v>
      </c>
      <c r="G88" s="236"/>
      <c r="H88" s="214" t="s">
        <v>3421</v>
      </c>
      <c r="I88" s="214" t="s">
        <v>3401</v>
      </c>
      <c r="J88" s="214">
        <v>20</v>
      </c>
      <c r="K88" s="226"/>
    </row>
    <row r="89" spans="2:11" customFormat="1" ht="15" customHeight="1">
      <c r="B89" s="237"/>
      <c r="C89" s="214" t="s">
        <v>3422</v>
      </c>
      <c r="D89" s="214"/>
      <c r="E89" s="214"/>
      <c r="F89" s="235" t="s">
        <v>3405</v>
      </c>
      <c r="G89" s="236"/>
      <c r="H89" s="214" t="s">
        <v>3423</v>
      </c>
      <c r="I89" s="214" t="s">
        <v>3401</v>
      </c>
      <c r="J89" s="214">
        <v>20</v>
      </c>
      <c r="K89" s="226"/>
    </row>
    <row r="90" spans="2:11" customFormat="1" ht="15" customHeight="1">
      <c r="B90" s="237"/>
      <c r="C90" s="214" t="s">
        <v>3424</v>
      </c>
      <c r="D90" s="214"/>
      <c r="E90" s="214"/>
      <c r="F90" s="235" t="s">
        <v>3405</v>
      </c>
      <c r="G90" s="236"/>
      <c r="H90" s="214" t="s">
        <v>3425</v>
      </c>
      <c r="I90" s="214" t="s">
        <v>3401</v>
      </c>
      <c r="J90" s="214">
        <v>50</v>
      </c>
      <c r="K90" s="226"/>
    </row>
    <row r="91" spans="2:11" customFormat="1" ht="15" customHeight="1">
      <c r="B91" s="237"/>
      <c r="C91" s="214" t="s">
        <v>3426</v>
      </c>
      <c r="D91" s="214"/>
      <c r="E91" s="214"/>
      <c r="F91" s="235" t="s">
        <v>3405</v>
      </c>
      <c r="G91" s="236"/>
      <c r="H91" s="214" t="s">
        <v>3426</v>
      </c>
      <c r="I91" s="214" t="s">
        <v>3401</v>
      </c>
      <c r="J91" s="214">
        <v>50</v>
      </c>
      <c r="K91" s="226"/>
    </row>
    <row r="92" spans="2:11" customFormat="1" ht="15" customHeight="1">
      <c r="B92" s="237"/>
      <c r="C92" s="214" t="s">
        <v>3427</v>
      </c>
      <c r="D92" s="214"/>
      <c r="E92" s="214"/>
      <c r="F92" s="235" t="s">
        <v>3405</v>
      </c>
      <c r="G92" s="236"/>
      <c r="H92" s="214" t="s">
        <v>3428</v>
      </c>
      <c r="I92" s="214" t="s">
        <v>3401</v>
      </c>
      <c r="J92" s="214">
        <v>255</v>
      </c>
      <c r="K92" s="226"/>
    </row>
    <row r="93" spans="2:11" customFormat="1" ht="15" customHeight="1">
      <c r="B93" s="237"/>
      <c r="C93" s="214" t="s">
        <v>3429</v>
      </c>
      <c r="D93" s="214"/>
      <c r="E93" s="214"/>
      <c r="F93" s="235" t="s">
        <v>3399</v>
      </c>
      <c r="G93" s="236"/>
      <c r="H93" s="214" t="s">
        <v>3430</v>
      </c>
      <c r="I93" s="214" t="s">
        <v>3431</v>
      </c>
      <c r="J93" s="214"/>
      <c r="K93" s="226"/>
    </row>
    <row r="94" spans="2:11" customFormat="1" ht="15" customHeight="1">
      <c r="B94" s="237"/>
      <c r="C94" s="214" t="s">
        <v>3432</v>
      </c>
      <c r="D94" s="214"/>
      <c r="E94" s="214"/>
      <c r="F94" s="235" t="s">
        <v>3399</v>
      </c>
      <c r="G94" s="236"/>
      <c r="H94" s="214" t="s">
        <v>3433</v>
      </c>
      <c r="I94" s="214" t="s">
        <v>3434</v>
      </c>
      <c r="J94" s="214"/>
      <c r="K94" s="226"/>
    </row>
    <row r="95" spans="2:11" customFormat="1" ht="15" customHeight="1">
      <c r="B95" s="237"/>
      <c r="C95" s="214" t="s">
        <v>3435</v>
      </c>
      <c r="D95" s="214"/>
      <c r="E95" s="214"/>
      <c r="F95" s="235" t="s">
        <v>3399</v>
      </c>
      <c r="G95" s="236"/>
      <c r="H95" s="214" t="s">
        <v>3435</v>
      </c>
      <c r="I95" s="214" t="s">
        <v>3434</v>
      </c>
      <c r="J95" s="214"/>
      <c r="K95" s="226"/>
    </row>
    <row r="96" spans="2:11" customFormat="1" ht="15" customHeight="1">
      <c r="B96" s="237"/>
      <c r="C96" s="214" t="s">
        <v>37</v>
      </c>
      <c r="D96" s="214"/>
      <c r="E96" s="214"/>
      <c r="F96" s="235" t="s">
        <v>3399</v>
      </c>
      <c r="G96" s="236"/>
      <c r="H96" s="214" t="s">
        <v>3436</v>
      </c>
      <c r="I96" s="214" t="s">
        <v>3434</v>
      </c>
      <c r="J96" s="214"/>
      <c r="K96" s="226"/>
    </row>
    <row r="97" spans="2:11" customFormat="1" ht="15" customHeight="1">
      <c r="B97" s="237"/>
      <c r="C97" s="214" t="s">
        <v>47</v>
      </c>
      <c r="D97" s="214"/>
      <c r="E97" s="214"/>
      <c r="F97" s="235" t="s">
        <v>3399</v>
      </c>
      <c r="G97" s="236"/>
      <c r="H97" s="214" t="s">
        <v>3437</v>
      </c>
      <c r="I97" s="214" t="s">
        <v>3434</v>
      </c>
      <c r="J97" s="214"/>
      <c r="K97" s="226"/>
    </row>
    <row r="98" spans="2:11" customFormat="1" ht="15" customHeight="1">
      <c r="B98" s="238"/>
      <c r="C98" s="239"/>
      <c r="D98" s="239"/>
      <c r="E98" s="239"/>
      <c r="F98" s="239"/>
      <c r="G98" s="239"/>
      <c r="H98" s="239"/>
      <c r="I98" s="239"/>
      <c r="J98" s="239"/>
      <c r="K98" s="240"/>
    </row>
    <row r="99" spans="2:11" customFormat="1" ht="18.75" customHeight="1">
      <c r="B99" s="241"/>
      <c r="C99" s="242"/>
      <c r="D99" s="242"/>
      <c r="E99" s="242"/>
      <c r="F99" s="242"/>
      <c r="G99" s="242"/>
      <c r="H99" s="242"/>
      <c r="I99" s="242"/>
      <c r="J99" s="242"/>
      <c r="K99" s="241"/>
    </row>
    <row r="100" spans="2:11" customFormat="1" ht="18.75" customHeight="1">
      <c r="B100" s="221"/>
      <c r="C100" s="221"/>
      <c r="D100" s="221"/>
      <c r="E100" s="221"/>
      <c r="F100" s="221"/>
      <c r="G100" s="221"/>
      <c r="H100" s="221"/>
      <c r="I100" s="221"/>
      <c r="J100" s="221"/>
      <c r="K100" s="221"/>
    </row>
    <row r="101" spans="2:11" customFormat="1" ht="7.5" customHeight="1">
      <c r="B101" s="222"/>
      <c r="C101" s="223"/>
      <c r="D101" s="223"/>
      <c r="E101" s="223"/>
      <c r="F101" s="223"/>
      <c r="G101" s="223"/>
      <c r="H101" s="223"/>
      <c r="I101" s="223"/>
      <c r="J101" s="223"/>
      <c r="K101" s="224"/>
    </row>
    <row r="102" spans="2:11" customFormat="1" ht="45" customHeight="1">
      <c r="B102" s="225"/>
      <c r="C102" s="332" t="s">
        <v>3438</v>
      </c>
      <c r="D102" s="332"/>
      <c r="E102" s="332"/>
      <c r="F102" s="332"/>
      <c r="G102" s="332"/>
      <c r="H102" s="332"/>
      <c r="I102" s="332"/>
      <c r="J102" s="332"/>
      <c r="K102" s="226"/>
    </row>
    <row r="103" spans="2:11" customFormat="1" ht="17.25" customHeight="1">
      <c r="B103" s="225"/>
      <c r="C103" s="227" t="s">
        <v>3393</v>
      </c>
      <c r="D103" s="227"/>
      <c r="E103" s="227"/>
      <c r="F103" s="227" t="s">
        <v>3394</v>
      </c>
      <c r="G103" s="228"/>
      <c r="H103" s="227" t="s">
        <v>53</v>
      </c>
      <c r="I103" s="227" t="s">
        <v>56</v>
      </c>
      <c r="J103" s="227" t="s">
        <v>3395</v>
      </c>
      <c r="K103" s="226"/>
    </row>
    <row r="104" spans="2:11" customFormat="1" ht="17.25" customHeight="1">
      <c r="B104" s="225"/>
      <c r="C104" s="229" t="s">
        <v>3396</v>
      </c>
      <c r="D104" s="229"/>
      <c r="E104" s="229"/>
      <c r="F104" s="230" t="s">
        <v>3397</v>
      </c>
      <c r="G104" s="231"/>
      <c r="H104" s="229"/>
      <c r="I104" s="229"/>
      <c r="J104" s="229" t="s">
        <v>3398</v>
      </c>
      <c r="K104" s="226"/>
    </row>
    <row r="105" spans="2:11" customFormat="1" ht="5.25" customHeight="1">
      <c r="B105" s="225"/>
      <c r="C105" s="227"/>
      <c r="D105" s="227"/>
      <c r="E105" s="227"/>
      <c r="F105" s="227"/>
      <c r="G105" s="243"/>
      <c r="H105" s="227"/>
      <c r="I105" s="227"/>
      <c r="J105" s="227"/>
      <c r="K105" s="226"/>
    </row>
    <row r="106" spans="2:11" customFormat="1" ht="15" customHeight="1">
      <c r="B106" s="225"/>
      <c r="C106" s="214" t="s">
        <v>52</v>
      </c>
      <c r="D106" s="234"/>
      <c r="E106" s="234"/>
      <c r="F106" s="235" t="s">
        <v>3399</v>
      </c>
      <c r="G106" s="214"/>
      <c r="H106" s="214" t="s">
        <v>3439</v>
      </c>
      <c r="I106" s="214" t="s">
        <v>3401</v>
      </c>
      <c r="J106" s="214">
        <v>20</v>
      </c>
      <c r="K106" s="226"/>
    </row>
    <row r="107" spans="2:11" customFormat="1" ht="15" customHeight="1">
      <c r="B107" s="225"/>
      <c r="C107" s="214" t="s">
        <v>3402</v>
      </c>
      <c r="D107" s="214"/>
      <c r="E107" s="214"/>
      <c r="F107" s="235" t="s">
        <v>3399</v>
      </c>
      <c r="G107" s="214"/>
      <c r="H107" s="214" t="s">
        <v>3439</v>
      </c>
      <c r="I107" s="214" t="s">
        <v>3401</v>
      </c>
      <c r="J107" s="214">
        <v>120</v>
      </c>
      <c r="K107" s="226"/>
    </row>
    <row r="108" spans="2:11" customFormat="1" ht="15" customHeight="1">
      <c r="B108" s="237"/>
      <c r="C108" s="214" t="s">
        <v>3404</v>
      </c>
      <c r="D108" s="214"/>
      <c r="E108" s="214"/>
      <c r="F108" s="235" t="s">
        <v>3405</v>
      </c>
      <c r="G108" s="214"/>
      <c r="H108" s="214" t="s">
        <v>3439</v>
      </c>
      <c r="I108" s="214" t="s">
        <v>3401</v>
      </c>
      <c r="J108" s="214">
        <v>50</v>
      </c>
      <c r="K108" s="226"/>
    </row>
    <row r="109" spans="2:11" customFormat="1" ht="15" customHeight="1">
      <c r="B109" s="237"/>
      <c r="C109" s="214" t="s">
        <v>3407</v>
      </c>
      <c r="D109" s="214"/>
      <c r="E109" s="214"/>
      <c r="F109" s="235" t="s">
        <v>3399</v>
      </c>
      <c r="G109" s="214"/>
      <c r="H109" s="214" t="s">
        <v>3439</v>
      </c>
      <c r="I109" s="214" t="s">
        <v>3409</v>
      </c>
      <c r="J109" s="214"/>
      <c r="K109" s="226"/>
    </row>
    <row r="110" spans="2:11" customFormat="1" ht="15" customHeight="1">
      <c r="B110" s="237"/>
      <c r="C110" s="214" t="s">
        <v>3418</v>
      </c>
      <c r="D110" s="214"/>
      <c r="E110" s="214"/>
      <c r="F110" s="235" t="s">
        <v>3405</v>
      </c>
      <c r="G110" s="214"/>
      <c r="H110" s="214" t="s">
        <v>3439</v>
      </c>
      <c r="I110" s="214" t="s">
        <v>3401</v>
      </c>
      <c r="J110" s="214">
        <v>50</v>
      </c>
      <c r="K110" s="226"/>
    </row>
    <row r="111" spans="2:11" customFormat="1" ht="15" customHeight="1">
      <c r="B111" s="237"/>
      <c r="C111" s="214" t="s">
        <v>3426</v>
      </c>
      <c r="D111" s="214"/>
      <c r="E111" s="214"/>
      <c r="F111" s="235" t="s">
        <v>3405</v>
      </c>
      <c r="G111" s="214"/>
      <c r="H111" s="214" t="s">
        <v>3439</v>
      </c>
      <c r="I111" s="214" t="s">
        <v>3401</v>
      </c>
      <c r="J111" s="214">
        <v>50</v>
      </c>
      <c r="K111" s="226"/>
    </row>
    <row r="112" spans="2:11" customFormat="1" ht="15" customHeight="1">
      <c r="B112" s="237"/>
      <c r="C112" s="214" t="s">
        <v>3424</v>
      </c>
      <c r="D112" s="214"/>
      <c r="E112" s="214"/>
      <c r="F112" s="235" t="s">
        <v>3405</v>
      </c>
      <c r="G112" s="214"/>
      <c r="H112" s="214" t="s">
        <v>3439</v>
      </c>
      <c r="I112" s="214" t="s">
        <v>3401</v>
      </c>
      <c r="J112" s="214">
        <v>50</v>
      </c>
      <c r="K112" s="226"/>
    </row>
    <row r="113" spans="2:11" customFormat="1" ht="15" customHeight="1">
      <c r="B113" s="237"/>
      <c r="C113" s="214" t="s">
        <v>52</v>
      </c>
      <c r="D113" s="214"/>
      <c r="E113" s="214"/>
      <c r="F113" s="235" t="s">
        <v>3399</v>
      </c>
      <c r="G113" s="214"/>
      <c r="H113" s="214" t="s">
        <v>3440</v>
      </c>
      <c r="I113" s="214" t="s">
        <v>3401</v>
      </c>
      <c r="J113" s="214">
        <v>20</v>
      </c>
      <c r="K113" s="226"/>
    </row>
    <row r="114" spans="2:11" customFormat="1" ht="15" customHeight="1">
      <c r="B114" s="237"/>
      <c r="C114" s="214" t="s">
        <v>3441</v>
      </c>
      <c r="D114" s="214"/>
      <c r="E114" s="214"/>
      <c r="F114" s="235" t="s">
        <v>3399</v>
      </c>
      <c r="G114" s="214"/>
      <c r="H114" s="214" t="s">
        <v>3442</v>
      </c>
      <c r="I114" s="214" t="s">
        <v>3401</v>
      </c>
      <c r="J114" s="214">
        <v>120</v>
      </c>
      <c r="K114" s="226"/>
    </row>
    <row r="115" spans="2:11" customFormat="1" ht="15" customHeight="1">
      <c r="B115" s="237"/>
      <c r="C115" s="214" t="s">
        <v>37</v>
      </c>
      <c r="D115" s="214"/>
      <c r="E115" s="214"/>
      <c r="F115" s="235" t="s">
        <v>3399</v>
      </c>
      <c r="G115" s="214"/>
      <c r="H115" s="214" t="s">
        <v>3443</v>
      </c>
      <c r="I115" s="214" t="s">
        <v>3434</v>
      </c>
      <c r="J115" s="214"/>
      <c r="K115" s="226"/>
    </row>
    <row r="116" spans="2:11" customFormat="1" ht="15" customHeight="1">
      <c r="B116" s="237"/>
      <c r="C116" s="214" t="s">
        <v>47</v>
      </c>
      <c r="D116" s="214"/>
      <c r="E116" s="214"/>
      <c r="F116" s="235" t="s">
        <v>3399</v>
      </c>
      <c r="G116" s="214"/>
      <c r="H116" s="214" t="s">
        <v>3444</v>
      </c>
      <c r="I116" s="214" t="s">
        <v>3434</v>
      </c>
      <c r="J116" s="214"/>
      <c r="K116" s="226"/>
    </row>
    <row r="117" spans="2:11" customFormat="1" ht="15" customHeight="1">
      <c r="B117" s="237"/>
      <c r="C117" s="214" t="s">
        <v>56</v>
      </c>
      <c r="D117" s="214"/>
      <c r="E117" s="214"/>
      <c r="F117" s="235" t="s">
        <v>3399</v>
      </c>
      <c r="G117" s="214"/>
      <c r="H117" s="214" t="s">
        <v>3445</v>
      </c>
      <c r="I117" s="214" t="s">
        <v>3446</v>
      </c>
      <c r="J117" s="214"/>
      <c r="K117" s="226"/>
    </row>
    <row r="118" spans="2:11" customFormat="1" ht="15" customHeight="1">
      <c r="B118" s="238"/>
      <c r="C118" s="244"/>
      <c r="D118" s="244"/>
      <c r="E118" s="244"/>
      <c r="F118" s="244"/>
      <c r="G118" s="244"/>
      <c r="H118" s="244"/>
      <c r="I118" s="244"/>
      <c r="J118" s="244"/>
      <c r="K118" s="240"/>
    </row>
    <row r="119" spans="2:11" customFormat="1" ht="18.75" customHeight="1">
      <c r="B119" s="245"/>
      <c r="C119" s="246"/>
      <c r="D119" s="246"/>
      <c r="E119" s="246"/>
      <c r="F119" s="247"/>
      <c r="G119" s="246"/>
      <c r="H119" s="246"/>
      <c r="I119" s="246"/>
      <c r="J119" s="246"/>
      <c r="K119" s="245"/>
    </row>
    <row r="120" spans="2:11" customFormat="1" ht="18.75" customHeight="1">
      <c r="B120" s="221"/>
      <c r="C120" s="221"/>
      <c r="D120" s="221"/>
      <c r="E120" s="221"/>
      <c r="F120" s="221"/>
      <c r="G120" s="221"/>
      <c r="H120" s="221"/>
      <c r="I120" s="221"/>
      <c r="J120" s="221"/>
      <c r="K120" s="221"/>
    </row>
    <row r="121" spans="2:11" customFormat="1" ht="7.5" customHeight="1">
      <c r="B121" s="248"/>
      <c r="C121" s="249"/>
      <c r="D121" s="249"/>
      <c r="E121" s="249"/>
      <c r="F121" s="249"/>
      <c r="G121" s="249"/>
      <c r="H121" s="249"/>
      <c r="I121" s="249"/>
      <c r="J121" s="249"/>
      <c r="K121" s="250"/>
    </row>
    <row r="122" spans="2:11" customFormat="1" ht="45" customHeight="1">
      <c r="B122" s="251"/>
      <c r="C122" s="330" t="s">
        <v>3447</v>
      </c>
      <c r="D122" s="330"/>
      <c r="E122" s="330"/>
      <c r="F122" s="330"/>
      <c r="G122" s="330"/>
      <c r="H122" s="330"/>
      <c r="I122" s="330"/>
      <c r="J122" s="330"/>
      <c r="K122" s="252"/>
    </row>
    <row r="123" spans="2:11" customFormat="1" ht="17.25" customHeight="1">
      <c r="B123" s="253"/>
      <c r="C123" s="227" t="s">
        <v>3393</v>
      </c>
      <c r="D123" s="227"/>
      <c r="E123" s="227"/>
      <c r="F123" s="227" t="s">
        <v>3394</v>
      </c>
      <c r="G123" s="228"/>
      <c r="H123" s="227" t="s">
        <v>53</v>
      </c>
      <c r="I123" s="227" t="s">
        <v>56</v>
      </c>
      <c r="J123" s="227" t="s">
        <v>3395</v>
      </c>
      <c r="K123" s="254"/>
    </row>
    <row r="124" spans="2:11" customFormat="1" ht="17.25" customHeight="1">
      <c r="B124" s="253"/>
      <c r="C124" s="229" t="s">
        <v>3396</v>
      </c>
      <c r="D124" s="229"/>
      <c r="E124" s="229"/>
      <c r="F124" s="230" t="s">
        <v>3397</v>
      </c>
      <c r="G124" s="231"/>
      <c r="H124" s="229"/>
      <c r="I124" s="229"/>
      <c r="J124" s="229" t="s">
        <v>3398</v>
      </c>
      <c r="K124" s="254"/>
    </row>
    <row r="125" spans="2:11" customFormat="1" ht="5.25" customHeight="1">
      <c r="B125" s="255"/>
      <c r="C125" s="232"/>
      <c r="D125" s="232"/>
      <c r="E125" s="232"/>
      <c r="F125" s="232"/>
      <c r="G125" s="256"/>
      <c r="H125" s="232"/>
      <c r="I125" s="232"/>
      <c r="J125" s="232"/>
      <c r="K125" s="257"/>
    </row>
    <row r="126" spans="2:11" customFormat="1" ht="15" customHeight="1">
      <c r="B126" s="255"/>
      <c r="C126" s="214" t="s">
        <v>3402</v>
      </c>
      <c r="D126" s="234"/>
      <c r="E126" s="234"/>
      <c r="F126" s="235" t="s">
        <v>3399</v>
      </c>
      <c r="G126" s="214"/>
      <c r="H126" s="214" t="s">
        <v>3439</v>
      </c>
      <c r="I126" s="214" t="s">
        <v>3401</v>
      </c>
      <c r="J126" s="214">
        <v>120</v>
      </c>
      <c r="K126" s="258"/>
    </row>
    <row r="127" spans="2:11" customFormat="1" ht="15" customHeight="1">
      <c r="B127" s="255"/>
      <c r="C127" s="214" t="s">
        <v>3448</v>
      </c>
      <c r="D127" s="214"/>
      <c r="E127" s="214"/>
      <c r="F127" s="235" t="s">
        <v>3399</v>
      </c>
      <c r="G127" s="214"/>
      <c r="H127" s="214" t="s">
        <v>3449</v>
      </c>
      <c r="I127" s="214" t="s">
        <v>3401</v>
      </c>
      <c r="J127" s="214" t="s">
        <v>3450</v>
      </c>
      <c r="K127" s="258"/>
    </row>
    <row r="128" spans="2:11" customFormat="1" ht="15" customHeight="1">
      <c r="B128" s="255"/>
      <c r="C128" s="214" t="s">
        <v>3347</v>
      </c>
      <c r="D128" s="214"/>
      <c r="E128" s="214"/>
      <c r="F128" s="235" t="s">
        <v>3399</v>
      </c>
      <c r="G128" s="214"/>
      <c r="H128" s="214" t="s">
        <v>3451</v>
      </c>
      <c r="I128" s="214" t="s">
        <v>3401</v>
      </c>
      <c r="J128" s="214" t="s">
        <v>3450</v>
      </c>
      <c r="K128" s="258"/>
    </row>
    <row r="129" spans="2:11" customFormat="1" ht="15" customHeight="1">
      <c r="B129" s="255"/>
      <c r="C129" s="214" t="s">
        <v>3410</v>
      </c>
      <c r="D129" s="214"/>
      <c r="E129" s="214"/>
      <c r="F129" s="235" t="s">
        <v>3405</v>
      </c>
      <c r="G129" s="214"/>
      <c r="H129" s="214" t="s">
        <v>3411</v>
      </c>
      <c r="I129" s="214" t="s">
        <v>3401</v>
      </c>
      <c r="J129" s="214">
        <v>15</v>
      </c>
      <c r="K129" s="258"/>
    </row>
    <row r="130" spans="2:11" customFormat="1" ht="15" customHeight="1">
      <c r="B130" s="255"/>
      <c r="C130" s="214" t="s">
        <v>3412</v>
      </c>
      <c r="D130" s="214"/>
      <c r="E130" s="214"/>
      <c r="F130" s="235" t="s">
        <v>3405</v>
      </c>
      <c r="G130" s="214"/>
      <c r="H130" s="214" t="s">
        <v>3413</v>
      </c>
      <c r="I130" s="214" t="s">
        <v>3401</v>
      </c>
      <c r="J130" s="214">
        <v>15</v>
      </c>
      <c r="K130" s="258"/>
    </row>
    <row r="131" spans="2:11" customFormat="1" ht="15" customHeight="1">
      <c r="B131" s="255"/>
      <c r="C131" s="214" t="s">
        <v>3414</v>
      </c>
      <c r="D131" s="214"/>
      <c r="E131" s="214"/>
      <c r="F131" s="235" t="s">
        <v>3405</v>
      </c>
      <c r="G131" s="214"/>
      <c r="H131" s="214" t="s">
        <v>3415</v>
      </c>
      <c r="I131" s="214" t="s">
        <v>3401</v>
      </c>
      <c r="J131" s="214">
        <v>20</v>
      </c>
      <c r="K131" s="258"/>
    </row>
    <row r="132" spans="2:11" customFormat="1" ht="15" customHeight="1">
      <c r="B132" s="255"/>
      <c r="C132" s="214" t="s">
        <v>3416</v>
      </c>
      <c r="D132" s="214"/>
      <c r="E132" s="214"/>
      <c r="F132" s="235" t="s">
        <v>3405</v>
      </c>
      <c r="G132" s="214"/>
      <c r="H132" s="214" t="s">
        <v>3417</v>
      </c>
      <c r="I132" s="214" t="s">
        <v>3401</v>
      </c>
      <c r="J132" s="214">
        <v>20</v>
      </c>
      <c r="K132" s="258"/>
    </row>
    <row r="133" spans="2:11" customFormat="1" ht="15" customHeight="1">
      <c r="B133" s="255"/>
      <c r="C133" s="214" t="s">
        <v>3404</v>
      </c>
      <c r="D133" s="214"/>
      <c r="E133" s="214"/>
      <c r="F133" s="235" t="s">
        <v>3405</v>
      </c>
      <c r="G133" s="214"/>
      <c r="H133" s="214" t="s">
        <v>3439</v>
      </c>
      <c r="I133" s="214" t="s">
        <v>3401</v>
      </c>
      <c r="J133" s="214">
        <v>50</v>
      </c>
      <c r="K133" s="258"/>
    </row>
    <row r="134" spans="2:11" customFormat="1" ht="15" customHeight="1">
      <c r="B134" s="255"/>
      <c r="C134" s="214" t="s">
        <v>3418</v>
      </c>
      <c r="D134" s="214"/>
      <c r="E134" s="214"/>
      <c r="F134" s="235" t="s">
        <v>3405</v>
      </c>
      <c r="G134" s="214"/>
      <c r="H134" s="214" t="s">
        <v>3439</v>
      </c>
      <c r="I134" s="214" t="s">
        <v>3401</v>
      </c>
      <c r="J134" s="214">
        <v>50</v>
      </c>
      <c r="K134" s="258"/>
    </row>
    <row r="135" spans="2:11" customFormat="1" ht="15" customHeight="1">
      <c r="B135" s="255"/>
      <c r="C135" s="214" t="s">
        <v>3424</v>
      </c>
      <c r="D135" s="214"/>
      <c r="E135" s="214"/>
      <c r="F135" s="235" t="s">
        <v>3405</v>
      </c>
      <c r="G135" s="214"/>
      <c r="H135" s="214" t="s">
        <v>3439</v>
      </c>
      <c r="I135" s="214" t="s">
        <v>3401</v>
      </c>
      <c r="J135" s="214">
        <v>50</v>
      </c>
      <c r="K135" s="258"/>
    </row>
    <row r="136" spans="2:11" customFormat="1" ht="15" customHeight="1">
      <c r="B136" s="255"/>
      <c r="C136" s="214" t="s">
        <v>3426</v>
      </c>
      <c r="D136" s="214"/>
      <c r="E136" s="214"/>
      <c r="F136" s="235" t="s">
        <v>3405</v>
      </c>
      <c r="G136" s="214"/>
      <c r="H136" s="214" t="s">
        <v>3439</v>
      </c>
      <c r="I136" s="214" t="s">
        <v>3401</v>
      </c>
      <c r="J136" s="214">
        <v>50</v>
      </c>
      <c r="K136" s="258"/>
    </row>
    <row r="137" spans="2:11" customFormat="1" ht="15" customHeight="1">
      <c r="B137" s="255"/>
      <c r="C137" s="214" t="s">
        <v>3427</v>
      </c>
      <c r="D137" s="214"/>
      <c r="E137" s="214"/>
      <c r="F137" s="235" t="s">
        <v>3405</v>
      </c>
      <c r="G137" s="214"/>
      <c r="H137" s="214" t="s">
        <v>3452</v>
      </c>
      <c r="I137" s="214" t="s">
        <v>3401</v>
      </c>
      <c r="J137" s="214">
        <v>255</v>
      </c>
      <c r="K137" s="258"/>
    </row>
    <row r="138" spans="2:11" customFormat="1" ht="15" customHeight="1">
      <c r="B138" s="255"/>
      <c r="C138" s="214" t="s">
        <v>3429</v>
      </c>
      <c r="D138" s="214"/>
      <c r="E138" s="214"/>
      <c r="F138" s="235" t="s">
        <v>3399</v>
      </c>
      <c r="G138" s="214"/>
      <c r="H138" s="214" t="s">
        <v>3453</v>
      </c>
      <c r="I138" s="214" t="s">
        <v>3431</v>
      </c>
      <c r="J138" s="214"/>
      <c r="K138" s="258"/>
    </row>
    <row r="139" spans="2:11" customFormat="1" ht="15" customHeight="1">
      <c r="B139" s="255"/>
      <c r="C139" s="214" t="s">
        <v>3432</v>
      </c>
      <c r="D139" s="214"/>
      <c r="E139" s="214"/>
      <c r="F139" s="235" t="s">
        <v>3399</v>
      </c>
      <c r="G139" s="214"/>
      <c r="H139" s="214" t="s">
        <v>3454</v>
      </c>
      <c r="I139" s="214" t="s">
        <v>3434</v>
      </c>
      <c r="J139" s="214"/>
      <c r="K139" s="258"/>
    </row>
    <row r="140" spans="2:11" customFormat="1" ht="15" customHeight="1">
      <c r="B140" s="255"/>
      <c r="C140" s="214" t="s">
        <v>3435</v>
      </c>
      <c r="D140" s="214"/>
      <c r="E140" s="214"/>
      <c r="F140" s="235" t="s">
        <v>3399</v>
      </c>
      <c r="G140" s="214"/>
      <c r="H140" s="214" t="s">
        <v>3435</v>
      </c>
      <c r="I140" s="214" t="s">
        <v>3434</v>
      </c>
      <c r="J140" s="214"/>
      <c r="K140" s="258"/>
    </row>
    <row r="141" spans="2:11" customFormat="1" ht="15" customHeight="1">
      <c r="B141" s="255"/>
      <c r="C141" s="214" t="s">
        <v>37</v>
      </c>
      <c r="D141" s="214"/>
      <c r="E141" s="214"/>
      <c r="F141" s="235" t="s">
        <v>3399</v>
      </c>
      <c r="G141" s="214"/>
      <c r="H141" s="214" t="s">
        <v>3455</v>
      </c>
      <c r="I141" s="214" t="s">
        <v>3434</v>
      </c>
      <c r="J141" s="214"/>
      <c r="K141" s="258"/>
    </row>
    <row r="142" spans="2:11" customFormat="1" ht="15" customHeight="1">
      <c r="B142" s="255"/>
      <c r="C142" s="214" t="s">
        <v>3456</v>
      </c>
      <c r="D142" s="214"/>
      <c r="E142" s="214"/>
      <c r="F142" s="235" t="s">
        <v>3399</v>
      </c>
      <c r="G142" s="214"/>
      <c r="H142" s="214" t="s">
        <v>3457</v>
      </c>
      <c r="I142" s="214" t="s">
        <v>3434</v>
      </c>
      <c r="J142" s="214"/>
      <c r="K142" s="258"/>
    </row>
    <row r="143" spans="2:11" customFormat="1" ht="15" customHeight="1">
      <c r="B143" s="259"/>
      <c r="C143" s="260"/>
      <c r="D143" s="260"/>
      <c r="E143" s="260"/>
      <c r="F143" s="260"/>
      <c r="G143" s="260"/>
      <c r="H143" s="260"/>
      <c r="I143" s="260"/>
      <c r="J143" s="260"/>
      <c r="K143" s="261"/>
    </row>
    <row r="144" spans="2:11" customFormat="1" ht="18.75" customHeight="1">
      <c r="B144" s="246"/>
      <c r="C144" s="246"/>
      <c r="D144" s="246"/>
      <c r="E144" s="246"/>
      <c r="F144" s="247"/>
      <c r="G144" s="246"/>
      <c r="H144" s="246"/>
      <c r="I144" s="246"/>
      <c r="J144" s="246"/>
      <c r="K144" s="246"/>
    </row>
    <row r="145" spans="2:11" customFormat="1" ht="18.75" customHeight="1">
      <c r="B145" s="221"/>
      <c r="C145" s="221"/>
      <c r="D145" s="221"/>
      <c r="E145" s="221"/>
      <c r="F145" s="221"/>
      <c r="G145" s="221"/>
      <c r="H145" s="221"/>
      <c r="I145" s="221"/>
      <c r="J145" s="221"/>
      <c r="K145" s="221"/>
    </row>
    <row r="146" spans="2:11" customFormat="1" ht="7.5" customHeight="1">
      <c r="B146" s="222"/>
      <c r="C146" s="223"/>
      <c r="D146" s="223"/>
      <c r="E146" s="223"/>
      <c r="F146" s="223"/>
      <c r="G146" s="223"/>
      <c r="H146" s="223"/>
      <c r="I146" s="223"/>
      <c r="J146" s="223"/>
      <c r="K146" s="224"/>
    </row>
    <row r="147" spans="2:11" customFormat="1" ht="45" customHeight="1">
      <c r="B147" s="225"/>
      <c r="C147" s="332" t="s">
        <v>3458</v>
      </c>
      <c r="D147" s="332"/>
      <c r="E147" s="332"/>
      <c r="F147" s="332"/>
      <c r="G147" s="332"/>
      <c r="H147" s="332"/>
      <c r="I147" s="332"/>
      <c r="J147" s="332"/>
      <c r="K147" s="226"/>
    </row>
    <row r="148" spans="2:11" customFormat="1" ht="17.25" customHeight="1">
      <c r="B148" s="225"/>
      <c r="C148" s="227" t="s">
        <v>3393</v>
      </c>
      <c r="D148" s="227"/>
      <c r="E148" s="227"/>
      <c r="F148" s="227" t="s">
        <v>3394</v>
      </c>
      <c r="G148" s="228"/>
      <c r="H148" s="227" t="s">
        <v>53</v>
      </c>
      <c r="I148" s="227" t="s">
        <v>56</v>
      </c>
      <c r="J148" s="227" t="s">
        <v>3395</v>
      </c>
      <c r="K148" s="226"/>
    </row>
    <row r="149" spans="2:11" customFormat="1" ht="17.25" customHeight="1">
      <c r="B149" s="225"/>
      <c r="C149" s="229" t="s">
        <v>3396</v>
      </c>
      <c r="D149" s="229"/>
      <c r="E149" s="229"/>
      <c r="F149" s="230" t="s">
        <v>3397</v>
      </c>
      <c r="G149" s="231"/>
      <c r="H149" s="229"/>
      <c r="I149" s="229"/>
      <c r="J149" s="229" t="s">
        <v>3398</v>
      </c>
      <c r="K149" s="226"/>
    </row>
    <row r="150" spans="2:11" customFormat="1" ht="5.25" customHeight="1">
      <c r="B150" s="237"/>
      <c r="C150" s="232"/>
      <c r="D150" s="232"/>
      <c r="E150" s="232"/>
      <c r="F150" s="232"/>
      <c r="G150" s="233"/>
      <c r="H150" s="232"/>
      <c r="I150" s="232"/>
      <c r="J150" s="232"/>
      <c r="K150" s="258"/>
    </row>
    <row r="151" spans="2:11" customFormat="1" ht="15" customHeight="1">
      <c r="B151" s="237"/>
      <c r="C151" s="262" t="s">
        <v>3402</v>
      </c>
      <c r="D151" s="214"/>
      <c r="E151" s="214"/>
      <c r="F151" s="263" t="s">
        <v>3399</v>
      </c>
      <c r="G151" s="214"/>
      <c r="H151" s="262" t="s">
        <v>3439</v>
      </c>
      <c r="I151" s="262" t="s">
        <v>3401</v>
      </c>
      <c r="J151" s="262">
        <v>120</v>
      </c>
      <c r="K151" s="258"/>
    </row>
    <row r="152" spans="2:11" customFormat="1" ht="15" customHeight="1">
      <c r="B152" s="237"/>
      <c r="C152" s="262" t="s">
        <v>3448</v>
      </c>
      <c r="D152" s="214"/>
      <c r="E152" s="214"/>
      <c r="F152" s="263" t="s">
        <v>3399</v>
      </c>
      <c r="G152" s="214"/>
      <c r="H152" s="262" t="s">
        <v>3459</v>
      </c>
      <c r="I152" s="262" t="s">
        <v>3401</v>
      </c>
      <c r="J152" s="262" t="s">
        <v>3450</v>
      </c>
      <c r="K152" s="258"/>
    </row>
    <row r="153" spans="2:11" customFormat="1" ht="15" customHeight="1">
      <c r="B153" s="237"/>
      <c r="C153" s="262" t="s">
        <v>3347</v>
      </c>
      <c r="D153" s="214"/>
      <c r="E153" s="214"/>
      <c r="F153" s="263" t="s">
        <v>3399</v>
      </c>
      <c r="G153" s="214"/>
      <c r="H153" s="262" t="s">
        <v>3460</v>
      </c>
      <c r="I153" s="262" t="s">
        <v>3401</v>
      </c>
      <c r="J153" s="262" t="s">
        <v>3450</v>
      </c>
      <c r="K153" s="258"/>
    </row>
    <row r="154" spans="2:11" customFormat="1" ht="15" customHeight="1">
      <c r="B154" s="237"/>
      <c r="C154" s="262" t="s">
        <v>3404</v>
      </c>
      <c r="D154" s="214"/>
      <c r="E154" s="214"/>
      <c r="F154" s="263" t="s">
        <v>3405</v>
      </c>
      <c r="G154" s="214"/>
      <c r="H154" s="262" t="s">
        <v>3439</v>
      </c>
      <c r="I154" s="262" t="s">
        <v>3401</v>
      </c>
      <c r="J154" s="262">
        <v>50</v>
      </c>
      <c r="K154" s="258"/>
    </row>
    <row r="155" spans="2:11" customFormat="1" ht="15" customHeight="1">
      <c r="B155" s="237"/>
      <c r="C155" s="262" t="s">
        <v>3407</v>
      </c>
      <c r="D155" s="214"/>
      <c r="E155" s="214"/>
      <c r="F155" s="263" t="s">
        <v>3399</v>
      </c>
      <c r="G155" s="214"/>
      <c r="H155" s="262" t="s">
        <v>3439</v>
      </c>
      <c r="I155" s="262" t="s">
        <v>3409</v>
      </c>
      <c r="J155" s="262"/>
      <c r="K155" s="258"/>
    </row>
    <row r="156" spans="2:11" customFormat="1" ht="15" customHeight="1">
      <c r="B156" s="237"/>
      <c r="C156" s="262" t="s">
        <v>3418</v>
      </c>
      <c r="D156" s="214"/>
      <c r="E156" s="214"/>
      <c r="F156" s="263" t="s">
        <v>3405</v>
      </c>
      <c r="G156" s="214"/>
      <c r="H156" s="262" t="s">
        <v>3439</v>
      </c>
      <c r="I156" s="262" t="s">
        <v>3401</v>
      </c>
      <c r="J156" s="262">
        <v>50</v>
      </c>
      <c r="K156" s="258"/>
    </row>
    <row r="157" spans="2:11" customFormat="1" ht="15" customHeight="1">
      <c r="B157" s="237"/>
      <c r="C157" s="262" t="s">
        <v>3426</v>
      </c>
      <c r="D157" s="214"/>
      <c r="E157" s="214"/>
      <c r="F157" s="263" t="s">
        <v>3405</v>
      </c>
      <c r="G157" s="214"/>
      <c r="H157" s="262" t="s">
        <v>3439</v>
      </c>
      <c r="I157" s="262" t="s">
        <v>3401</v>
      </c>
      <c r="J157" s="262">
        <v>50</v>
      </c>
      <c r="K157" s="258"/>
    </row>
    <row r="158" spans="2:11" customFormat="1" ht="15" customHeight="1">
      <c r="B158" s="237"/>
      <c r="C158" s="262" t="s">
        <v>3424</v>
      </c>
      <c r="D158" s="214"/>
      <c r="E158" s="214"/>
      <c r="F158" s="263" t="s">
        <v>3405</v>
      </c>
      <c r="G158" s="214"/>
      <c r="H158" s="262" t="s">
        <v>3439</v>
      </c>
      <c r="I158" s="262" t="s">
        <v>3401</v>
      </c>
      <c r="J158" s="262">
        <v>50</v>
      </c>
      <c r="K158" s="258"/>
    </row>
    <row r="159" spans="2:11" customFormat="1" ht="15" customHeight="1">
      <c r="B159" s="237"/>
      <c r="C159" s="262" t="s">
        <v>167</v>
      </c>
      <c r="D159" s="214"/>
      <c r="E159" s="214"/>
      <c r="F159" s="263" t="s">
        <v>3399</v>
      </c>
      <c r="G159" s="214"/>
      <c r="H159" s="262" t="s">
        <v>3461</v>
      </c>
      <c r="I159" s="262" t="s">
        <v>3401</v>
      </c>
      <c r="J159" s="262" t="s">
        <v>3462</v>
      </c>
      <c r="K159" s="258"/>
    </row>
    <row r="160" spans="2:11" customFormat="1" ht="15" customHeight="1">
      <c r="B160" s="237"/>
      <c r="C160" s="262" t="s">
        <v>3463</v>
      </c>
      <c r="D160" s="214"/>
      <c r="E160" s="214"/>
      <c r="F160" s="263" t="s">
        <v>3399</v>
      </c>
      <c r="G160" s="214"/>
      <c r="H160" s="262" t="s">
        <v>3464</v>
      </c>
      <c r="I160" s="262" t="s">
        <v>3434</v>
      </c>
      <c r="J160" s="262"/>
      <c r="K160" s="258"/>
    </row>
    <row r="161" spans="2:11" customFormat="1" ht="15" customHeight="1">
      <c r="B161" s="264"/>
      <c r="C161" s="244"/>
      <c r="D161" s="244"/>
      <c r="E161" s="244"/>
      <c r="F161" s="244"/>
      <c r="G161" s="244"/>
      <c r="H161" s="244"/>
      <c r="I161" s="244"/>
      <c r="J161" s="244"/>
      <c r="K161" s="265"/>
    </row>
    <row r="162" spans="2:11" customFormat="1" ht="18.75" customHeight="1">
      <c r="B162" s="246"/>
      <c r="C162" s="256"/>
      <c r="D162" s="256"/>
      <c r="E162" s="256"/>
      <c r="F162" s="266"/>
      <c r="G162" s="256"/>
      <c r="H162" s="256"/>
      <c r="I162" s="256"/>
      <c r="J162" s="256"/>
      <c r="K162" s="246"/>
    </row>
    <row r="163" spans="2:11" customFormat="1" ht="18.75" customHeight="1">
      <c r="B163" s="221"/>
      <c r="C163" s="221"/>
      <c r="D163" s="221"/>
      <c r="E163" s="221"/>
      <c r="F163" s="221"/>
      <c r="G163" s="221"/>
      <c r="H163" s="221"/>
      <c r="I163" s="221"/>
      <c r="J163" s="221"/>
      <c r="K163" s="221"/>
    </row>
    <row r="164" spans="2:11" customFormat="1" ht="7.5" customHeight="1">
      <c r="B164" s="203"/>
      <c r="C164" s="204"/>
      <c r="D164" s="204"/>
      <c r="E164" s="204"/>
      <c r="F164" s="204"/>
      <c r="G164" s="204"/>
      <c r="H164" s="204"/>
      <c r="I164" s="204"/>
      <c r="J164" s="204"/>
      <c r="K164" s="205"/>
    </row>
    <row r="165" spans="2:11" customFormat="1" ht="45" customHeight="1">
      <c r="B165" s="206"/>
      <c r="C165" s="330" t="s">
        <v>3465</v>
      </c>
      <c r="D165" s="330"/>
      <c r="E165" s="330"/>
      <c r="F165" s="330"/>
      <c r="G165" s="330"/>
      <c r="H165" s="330"/>
      <c r="I165" s="330"/>
      <c r="J165" s="330"/>
      <c r="K165" s="207"/>
    </row>
    <row r="166" spans="2:11" customFormat="1" ht="17.25" customHeight="1">
      <c r="B166" s="206"/>
      <c r="C166" s="227" t="s">
        <v>3393</v>
      </c>
      <c r="D166" s="227"/>
      <c r="E166" s="227"/>
      <c r="F166" s="227" t="s">
        <v>3394</v>
      </c>
      <c r="G166" s="267"/>
      <c r="H166" s="268" t="s">
        <v>53</v>
      </c>
      <c r="I166" s="268" t="s">
        <v>56</v>
      </c>
      <c r="J166" s="227" t="s">
        <v>3395</v>
      </c>
      <c r="K166" s="207"/>
    </row>
    <row r="167" spans="2:11" customFormat="1" ht="17.25" customHeight="1">
      <c r="B167" s="208"/>
      <c r="C167" s="229" t="s">
        <v>3396</v>
      </c>
      <c r="D167" s="229"/>
      <c r="E167" s="229"/>
      <c r="F167" s="230" t="s">
        <v>3397</v>
      </c>
      <c r="G167" s="269"/>
      <c r="H167" s="270"/>
      <c r="I167" s="270"/>
      <c r="J167" s="229" t="s">
        <v>3398</v>
      </c>
      <c r="K167" s="209"/>
    </row>
    <row r="168" spans="2:11" customFormat="1" ht="5.25" customHeight="1">
      <c r="B168" s="237"/>
      <c r="C168" s="232"/>
      <c r="D168" s="232"/>
      <c r="E168" s="232"/>
      <c r="F168" s="232"/>
      <c r="G168" s="233"/>
      <c r="H168" s="232"/>
      <c r="I168" s="232"/>
      <c r="J168" s="232"/>
      <c r="K168" s="258"/>
    </row>
    <row r="169" spans="2:11" customFormat="1" ht="15" customHeight="1">
      <c r="B169" s="237"/>
      <c r="C169" s="214" t="s">
        <v>3402</v>
      </c>
      <c r="D169" s="214"/>
      <c r="E169" s="214"/>
      <c r="F169" s="235" t="s">
        <v>3399</v>
      </c>
      <c r="G169" s="214"/>
      <c r="H169" s="214" t="s">
        <v>3439</v>
      </c>
      <c r="I169" s="214" t="s">
        <v>3401</v>
      </c>
      <c r="J169" s="214">
        <v>120</v>
      </c>
      <c r="K169" s="258"/>
    </row>
    <row r="170" spans="2:11" customFormat="1" ht="15" customHeight="1">
      <c r="B170" s="237"/>
      <c r="C170" s="214" t="s">
        <v>3448</v>
      </c>
      <c r="D170" s="214"/>
      <c r="E170" s="214"/>
      <c r="F170" s="235" t="s">
        <v>3399</v>
      </c>
      <c r="G170" s="214"/>
      <c r="H170" s="214" t="s">
        <v>3449</v>
      </c>
      <c r="I170" s="214" t="s">
        <v>3401</v>
      </c>
      <c r="J170" s="214" t="s">
        <v>3450</v>
      </c>
      <c r="K170" s="258"/>
    </row>
    <row r="171" spans="2:11" customFormat="1" ht="15" customHeight="1">
      <c r="B171" s="237"/>
      <c r="C171" s="214" t="s">
        <v>3347</v>
      </c>
      <c r="D171" s="214"/>
      <c r="E171" s="214"/>
      <c r="F171" s="235" t="s">
        <v>3399</v>
      </c>
      <c r="G171" s="214"/>
      <c r="H171" s="214" t="s">
        <v>3466</v>
      </c>
      <c r="I171" s="214" t="s">
        <v>3401</v>
      </c>
      <c r="J171" s="214" t="s">
        <v>3450</v>
      </c>
      <c r="K171" s="258"/>
    </row>
    <row r="172" spans="2:11" customFormat="1" ht="15" customHeight="1">
      <c r="B172" s="237"/>
      <c r="C172" s="214" t="s">
        <v>3404</v>
      </c>
      <c r="D172" s="214"/>
      <c r="E172" s="214"/>
      <c r="F172" s="235" t="s">
        <v>3405</v>
      </c>
      <c r="G172" s="214"/>
      <c r="H172" s="214" t="s">
        <v>3466</v>
      </c>
      <c r="I172" s="214" t="s">
        <v>3401</v>
      </c>
      <c r="J172" s="214">
        <v>50</v>
      </c>
      <c r="K172" s="258"/>
    </row>
    <row r="173" spans="2:11" customFormat="1" ht="15" customHeight="1">
      <c r="B173" s="237"/>
      <c r="C173" s="214" t="s">
        <v>3407</v>
      </c>
      <c r="D173" s="214"/>
      <c r="E173" s="214"/>
      <c r="F173" s="235" t="s">
        <v>3399</v>
      </c>
      <c r="G173" s="214"/>
      <c r="H173" s="214" t="s">
        <v>3466</v>
      </c>
      <c r="I173" s="214" t="s">
        <v>3409</v>
      </c>
      <c r="J173" s="214"/>
      <c r="K173" s="258"/>
    </row>
    <row r="174" spans="2:11" customFormat="1" ht="15" customHeight="1">
      <c r="B174" s="237"/>
      <c r="C174" s="214" t="s">
        <v>3418</v>
      </c>
      <c r="D174" s="214"/>
      <c r="E174" s="214"/>
      <c r="F174" s="235" t="s">
        <v>3405</v>
      </c>
      <c r="G174" s="214"/>
      <c r="H174" s="214" t="s">
        <v>3466</v>
      </c>
      <c r="I174" s="214" t="s">
        <v>3401</v>
      </c>
      <c r="J174" s="214">
        <v>50</v>
      </c>
      <c r="K174" s="258"/>
    </row>
    <row r="175" spans="2:11" customFormat="1" ht="15" customHeight="1">
      <c r="B175" s="237"/>
      <c r="C175" s="214" t="s">
        <v>3426</v>
      </c>
      <c r="D175" s="214"/>
      <c r="E175" s="214"/>
      <c r="F175" s="235" t="s">
        <v>3405</v>
      </c>
      <c r="G175" s="214"/>
      <c r="H175" s="214" t="s">
        <v>3466</v>
      </c>
      <c r="I175" s="214" t="s">
        <v>3401</v>
      </c>
      <c r="J175" s="214">
        <v>50</v>
      </c>
      <c r="K175" s="258"/>
    </row>
    <row r="176" spans="2:11" customFormat="1" ht="15" customHeight="1">
      <c r="B176" s="237"/>
      <c r="C176" s="214" t="s">
        <v>3424</v>
      </c>
      <c r="D176" s="214"/>
      <c r="E176" s="214"/>
      <c r="F176" s="235" t="s">
        <v>3405</v>
      </c>
      <c r="G176" s="214"/>
      <c r="H176" s="214" t="s">
        <v>3466</v>
      </c>
      <c r="I176" s="214" t="s">
        <v>3401</v>
      </c>
      <c r="J176" s="214">
        <v>50</v>
      </c>
      <c r="K176" s="258"/>
    </row>
    <row r="177" spans="2:11" customFormat="1" ht="15" customHeight="1">
      <c r="B177" s="237"/>
      <c r="C177" s="214" t="s">
        <v>202</v>
      </c>
      <c r="D177" s="214"/>
      <c r="E177" s="214"/>
      <c r="F177" s="235" t="s">
        <v>3399</v>
      </c>
      <c r="G177" s="214"/>
      <c r="H177" s="214" t="s">
        <v>3467</v>
      </c>
      <c r="I177" s="214" t="s">
        <v>3468</v>
      </c>
      <c r="J177" s="214"/>
      <c r="K177" s="258"/>
    </row>
    <row r="178" spans="2:11" customFormat="1" ht="15" customHeight="1">
      <c r="B178" s="237"/>
      <c r="C178" s="214" t="s">
        <v>56</v>
      </c>
      <c r="D178" s="214"/>
      <c r="E178" s="214"/>
      <c r="F178" s="235" t="s">
        <v>3399</v>
      </c>
      <c r="G178" s="214"/>
      <c r="H178" s="214" t="s">
        <v>3469</v>
      </c>
      <c r="I178" s="214" t="s">
        <v>3470</v>
      </c>
      <c r="J178" s="214">
        <v>1</v>
      </c>
      <c r="K178" s="258"/>
    </row>
    <row r="179" spans="2:11" customFormat="1" ht="15" customHeight="1">
      <c r="B179" s="237"/>
      <c r="C179" s="214" t="s">
        <v>52</v>
      </c>
      <c r="D179" s="214"/>
      <c r="E179" s="214"/>
      <c r="F179" s="235" t="s">
        <v>3399</v>
      </c>
      <c r="G179" s="214"/>
      <c r="H179" s="214" t="s">
        <v>3471</v>
      </c>
      <c r="I179" s="214" t="s">
        <v>3401</v>
      </c>
      <c r="J179" s="214">
        <v>20</v>
      </c>
      <c r="K179" s="258"/>
    </row>
    <row r="180" spans="2:11" customFormat="1" ht="15" customHeight="1">
      <c r="B180" s="237"/>
      <c r="C180" s="214" t="s">
        <v>53</v>
      </c>
      <c r="D180" s="214"/>
      <c r="E180" s="214"/>
      <c r="F180" s="235" t="s">
        <v>3399</v>
      </c>
      <c r="G180" s="214"/>
      <c r="H180" s="214" t="s">
        <v>3472</v>
      </c>
      <c r="I180" s="214" t="s">
        <v>3401</v>
      </c>
      <c r="J180" s="214">
        <v>255</v>
      </c>
      <c r="K180" s="258"/>
    </row>
    <row r="181" spans="2:11" customFormat="1" ht="15" customHeight="1">
      <c r="B181" s="237"/>
      <c r="C181" s="214" t="s">
        <v>203</v>
      </c>
      <c r="D181" s="214"/>
      <c r="E181" s="214"/>
      <c r="F181" s="235" t="s">
        <v>3399</v>
      </c>
      <c r="G181" s="214"/>
      <c r="H181" s="214" t="s">
        <v>3363</v>
      </c>
      <c r="I181" s="214" t="s">
        <v>3401</v>
      </c>
      <c r="J181" s="214">
        <v>10</v>
      </c>
      <c r="K181" s="258"/>
    </row>
    <row r="182" spans="2:11" customFormat="1" ht="15" customHeight="1">
      <c r="B182" s="237"/>
      <c r="C182" s="214" t="s">
        <v>204</v>
      </c>
      <c r="D182" s="214"/>
      <c r="E182" s="214"/>
      <c r="F182" s="235" t="s">
        <v>3399</v>
      </c>
      <c r="G182" s="214"/>
      <c r="H182" s="214" t="s">
        <v>3473</v>
      </c>
      <c r="I182" s="214" t="s">
        <v>3434</v>
      </c>
      <c r="J182" s="214"/>
      <c r="K182" s="258"/>
    </row>
    <row r="183" spans="2:11" customFormat="1" ht="15" customHeight="1">
      <c r="B183" s="237"/>
      <c r="C183" s="214" t="s">
        <v>3474</v>
      </c>
      <c r="D183" s="214"/>
      <c r="E183" s="214"/>
      <c r="F183" s="235" t="s">
        <v>3399</v>
      </c>
      <c r="G183" s="214"/>
      <c r="H183" s="214" t="s">
        <v>3475</v>
      </c>
      <c r="I183" s="214" t="s">
        <v>3434</v>
      </c>
      <c r="J183" s="214"/>
      <c r="K183" s="258"/>
    </row>
    <row r="184" spans="2:11" customFormat="1" ht="15" customHeight="1">
      <c r="B184" s="237"/>
      <c r="C184" s="214" t="s">
        <v>3463</v>
      </c>
      <c r="D184" s="214"/>
      <c r="E184" s="214"/>
      <c r="F184" s="235" t="s">
        <v>3399</v>
      </c>
      <c r="G184" s="214"/>
      <c r="H184" s="214" t="s">
        <v>3476</v>
      </c>
      <c r="I184" s="214" t="s">
        <v>3434</v>
      </c>
      <c r="J184" s="214"/>
      <c r="K184" s="258"/>
    </row>
    <row r="185" spans="2:11" customFormat="1" ht="15" customHeight="1">
      <c r="B185" s="237"/>
      <c r="C185" s="214" t="s">
        <v>206</v>
      </c>
      <c r="D185" s="214"/>
      <c r="E185" s="214"/>
      <c r="F185" s="235" t="s">
        <v>3405</v>
      </c>
      <c r="G185" s="214"/>
      <c r="H185" s="214" t="s">
        <v>3477</v>
      </c>
      <c r="I185" s="214" t="s">
        <v>3401</v>
      </c>
      <c r="J185" s="214">
        <v>50</v>
      </c>
      <c r="K185" s="258"/>
    </row>
    <row r="186" spans="2:11" customFormat="1" ht="15" customHeight="1">
      <c r="B186" s="237"/>
      <c r="C186" s="214" t="s">
        <v>3478</v>
      </c>
      <c r="D186" s="214"/>
      <c r="E186" s="214"/>
      <c r="F186" s="235" t="s">
        <v>3405</v>
      </c>
      <c r="G186" s="214"/>
      <c r="H186" s="214" t="s">
        <v>3479</v>
      </c>
      <c r="I186" s="214" t="s">
        <v>3480</v>
      </c>
      <c r="J186" s="214"/>
      <c r="K186" s="258"/>
    </row>
    <row r="187" spans="2:11" customFormat="1" ht="15" customHeight="1">
      <c r="B187" s="237"/>
      <c r="C187" s="214" t="s">
        <v>3481</v>
      </c>
      <c r="D187" s="214"/>
      <c r="E187" s="214"/>
      <c r="F187" s="235" t="s">
        <v>3405</v>
      </c>
      <c r="G187" s="214"/>
      <c r="H187" s="214" t="s">
        <v>3482</v>
      </c>
      <c r="I187" s="214" t="s">
        <v>3480</v>
      </c>
      <c r="J187" s="214"/>
      <c r="K187" s="258"/>
    </row>
    <row r="188" spans="2:11" customFormat="1" ht="15" customHeight="1">
      <c r="B188" s="237"/>
      <c r="C188" s="214" t="s">
        <v>3483</v>
      </c>
      <c r="D188" s="214"/>
      <c r="E188" s="214"/>
      <c r="F188" s="235" t="s">
        <v>3405</v>
      </c>
      <c r="G188" s="214"/>
      <c r="H188" s="214" t="s">
        <v>3484</v>
      </c>
      <c r="I188" s="214" t="s">
        <v>3480</v>
      </c>
      <c r="J188" s="214"/>
      <c r="K188" s="258"/>
    </row>
    <row r="189" spans="2:11" customFormat="1" ht="15" customHeight="1">
      <c r="B189" s="237"/>
      <c r="C189" s="271" t="s">
        <v>3485</v>
      </c>
      <c r="D189" s="214"/>
      <c r="E189" s="214"/>
      <c r="F189" s="235" t="s">
        <v>3405</v>
      </c>
      <c r="G189" s="214"/>
      <c r="H189" s="214" t="s">
        <v>3486</v>
      </c>
      <c r="I189" s="214" t="s">
        <v>3487</v>
      </c>
      <c r="J189" s="272" t="s">
        <v>3488</v>
      </c>
      <c r="K189" s="258"/>
    </row>
    <row r="190" spans="2:11" customFormat="1" ht="15" customHeight="1">
      <c r="B190" s="273"/>
      <c r="C190" s="274" t="s">
        <v>3489</v>
      </c>
      <c r="D190" s="275"/>
      <c r="E190" s="275"/>
      <c r="F190" s="276" t="s">
        <v>3405</v>
      </c>
      <c r="G190" s="275"/>
      <c r="H190" s="275" t="s">
        <v>3490</v>
      </c>
      <c r="I190" s="275" t="s">
        <v>3487</v>
      </c>
      <c r="J190" s="277" t="s">
        <v>3488</v>
      </c>
      <c r="K190" s="278"/>
    </row>
    <row r="191" spans="2:11" customFormat="1" ht="15" customHeight="1">
      <c r="B191" s="237"/>
      <c r="C191" s="271" t="s">
        <v>41</v>
      </c>
      <c r="D191" s="214"/>
      <c r="E191" s="214"/>
      <c r="F191" s="235" t="s">
        <v>3399</v>
      </c>
      <c r="G191" s="214"/>
      <c r="H191" s="211" t="s">
        <v>3491</v>
      </c>
      <c r="I191" s="214" t="s">
        <v>3492</v>
      </c>
      <c r="J191" s="214"/>
      <c r="K191" s="258"/>
    </row>
    <row r="192" spans="2:11" customFormat="1" ht="15" customHeight="1">
      <c r="B192" s="237"/>
      <c r="C192" s="271" t="s">
        <v>3493</v>
      </c>
      <c r="D192" s="214"/>
      <c r="E192" s="214"/>
      <c r="F192" s="235" t="s">
        <v>3399</v>
      </c>
      <c r="G192" s="214"/>
      <c r="H192" s="214" t="s">
        <v>3494</v>
      </c>
      <c r="I192" s="214" t="s">
        <v>3434</v>
      </c>
      <c r="J192" s="214"/>
      <c r="K192" s="258"/>
    </row>
    <row r="193" spans="2:11" customFormat="1" ht="15" customHeight="1">
      <c r="B193" s="237"/>
      <c r="C193" s="271" t="s">
        <v>3495</v>
      </c>
      <c r="D193" s="214"/>
      <c r="E193" s="214"/>
      <c r="F193" s="235" t="s">
        <v>3399</v>
      </c>
      <c r="G193" s="214"/>
      <c r="H193" s="214" t="s">
        <v>3496</v>
      </c>
      <c r="I193" s="214" t="s">
        <v>3434</v>
      </c>
      <c r="J193" s="214"/>
      <c r="K193" s="258"/>
    </row>
    <row r="194" spans="2:11" customFormat="1" ht="15" customHeight="1">
      <c r="B194" s="237"/>
      <c r="C194" s="271" t="s">
        <v>3497</v>
      </c>
      <c r="D194" s="214"/>
      <c r="E194" s="214"/>
      <c r="F194" s="235" t="s">
        <v>3405</v>
      </c>
      <c r="G194" s="214"/>
      <c r="H194" s="214" t="s">
        <v>3498</v>
      </c>
      <c r="I194" s="214" t="s">
        <v>3434</v>
      </c>
      <c r="J194" s="214"/>
      <c r="K194" s="258"/>
    </row>
    <row r="195" spans="2:11" customFormat="1" ht="15" customHeight="1">
      <c r="B195" s="264"/>
      <c r="C195" s="279"/>
      <c r="D195" s="244"/>
      <c r="E195" s="244"/>
      <c r="F195" s="244"/>
      <c r="G195" s="244"/>
      <c r="H195" s="244"/>
      <c r="I195" s="244"/>
      <c r="J195" s="244"/>
      <c r="K195" s="265"/>
    </row>
    <row r="196" spans="2:11" customFormat="1" ht="18.75" customHeight="1">
      <c r="B196" s="246"/>
      <c r="C196" s="256"/>
      <c r="D196" s="256"/>
      <c r="E196" s="256"/>
      <c r="F196" s="266"/>
      <c r="G196" s="256"/>
      <c r="H196" s="256"/>
      <c r="I196" s="256"/>
      <c r="J196" s="256"/>
      <c r="K196" s="246"/>
    </row>
    <row r="197" spans="2:11" customFormat="1" ht="18.75" customHeight="1">
      <c r="B197" s="246"/>
      <c r="C197" s="256"/>
      <c r="D197" s="256"/>
      <c r="E197" s="256"/>
      <c r="F197" s="266"/>
      <c r="G197" s="256"/>
      <c r="H197" s="256"/>
      <c r="I197" s="256"/>
      <c r="J197" s="256"/>
      <c r="K197" s="246"/>
    </row>
    <row r="198" spans="2:11" customFormat="1" ht="18.75" customHeight="1">
      <c r="B198" s="221"/>
      <c r="C198" s="221"/>
      <c r="D198" s="221"/>
      <c r="E198" s="221"/>
      <c r="F198" s="221"/>
      <c r="G198" s="221"/>
      <c r="H198" s="221"/>
      <c r="I198" s="221"/>
      <c r="J198" s="221"/>
      <c r="K198" s="221"/>
    </row>
    <row r="199" spans="2:11" customFormat="1" ht="13.5">
      <c r="B199" s="203"/>
      <c r="C199" s="204"/>
      <c r="D199" s="204"/>
      <c r="E199" s="204"/>
      <c r="F199" s="204"/>
      <c r="G199" s="204"/>
      <c r="H199" s="204"/>
      <c r="I199" s="204"/>
      <c r="J199" s="204"/>
      <c r="K199" s="205"/>
    </row>
    <row r="200" spans="2:11" customFormat="1" ht="21">
      <c r="B200" s="206"/>
      <c r="C200" s="330" t="s">
        <v>3499</v>
      </c>
      <c r="D200" s="330"/>
      <c r="E200" s="330"/>
      <c r="F200" s="330"/>
      <c r="G200" s="330"/>
      <c r="H200" s="330"/>
      <c r="I200" s="330"/>
      <c r="J200" s="330"/>
      <c r="K200" s="207"/>
    </row>
    <row r="201" spans="2:11" customFormat="1" ht="25.5" customHeight="1">
      <c r="B201" s="206"/>
      <c r="C201" s="280" t="s">
        <v>3500</v>
      </c>
      <c r="D201" s="280"/>
      <c r="E201" s="280"/>
      <c r="F201" s="280" t="s">
        <v>3501</v>
      </c>
      <c r="G201" s="281"/>
      <c r="H201" s="333" t="s">
        <v>3502</v>
      </c>
      <c r="I201" s="333"/>
      <c r="J201" s="333"/>
      <c r="K201" s="207"/>
    </row>
    <row r="202" spans="2:11" customFormat="1" ht="5.25" customHeight="1">
      <c r="B202" s="237"/>
      <c r="C202" s="232"/>
      <c r="D202" s="232"/>
      <c r="E202" s="232"/>
      <c r="F202" s="232"/>
      <c r="G202" s="256"/>
      <c r="H202" s="232"/>
      <c r="I202" s="232"/>
      <c r="J202" s="232"/>
      <c r="K202" s="258"/>
    </row>
    <row r="203" spans="2:11" customFormat="1" ht="15" customHeight="1">
      <c r="B203" s="237"/>
      <c r="C203" s="214" t="s">
        <v>3492</v>
      </c>
      <c r="D203" s="214"/>
      <c r="E203" s="214"/>
      <c r="F203" s="235" t="s">
        <v>42</v>
      </c>
      <c r="G203" s="214"/>
      <c r="H203" s="334" t="s">
        <v>3503</v>
      </c>
      <c r="I203" s="334"/>
      <c r="J203" s="334"/>
      <c r="K203" s="258"/>
    </row>
    <row r="204" spans="2:11" customFormat="1" ht="15" customHeight="1">
      <c r="B204" s="237"/>
      <c r="C204" s="214"/>
      <c r="D204" s="214"/>
      <c r="E204" s="214"/>
      <c r="F204" s="235" t="s">
        <v>43</v>
      </c>
      <c r="G204" s="214"/>
      <c r="H204" s="334" t="s">
        <v>3504</v>
      </c>
      <c r="I204" s="334"/>
      <c r="J204" s="334"/>
      <c r="K204" s="258"/>
    </row>
    <row r="205" spans="2:11" customFormat="1" ht="15" customHeight="1">
      <c r="B205" s="237"/>
      <c r="C205" s="214"/>
      <c r="D205" s="214"/>
      <c r="E205" s="214"/>
      <c r="F205" s="235" t="s">
        <v>46</v>
      </c>
      <c r="G205" s="214"/>
      <c r="H205" s="334" t="s">
        <v>3505</v>
      </c>
      <c r="I205" s="334"/>
      <c r="J205" s="334"/>
      <c r="K205" s="258"/>
    </row>
    <row r="206" spans="2:11" customFormat="1" ht="15" customHeight="1">
      <c r="B206" s="237"/>
      <c r="C206" s="214"/>
      <c r="D206" s="214"/>
      <c r="E206" s="214"/>
      <c r="F206" s="235" t="s">
        <v>44</v>
      </c>
      <c r="G206" s="214"/>
      <c r="H206" s="334" t="s">
        <v>3506</v>
      </c>
      <c r="I206" s="334"/>
      <c r="J206" s="334"/>
      <c r="K206" s="258"/>
    </row>
    <row r="207" spans="2:11" customFormat="1" ht="15" customHeight="1">
      <c r="B207" s="237"/>
      <c r="C207" s="214"/>
      <c r="D207" s="214"/>
      <c r="E207" s="214"/>
      <c r="F207" s="235" t="s">
        <v>45</v>
      </c>
      <c r="G207" s="214"/>
      <c r="H207" s="334" t="s">
        <v>3507</v>
      </c>
      <c r="I207" s="334"/>
      <c r="J207" s="334"/>
      <c r="K207" s="258"/>
    </row>
    <row r="208" spans="2:11" customFormat="1" ht="15" customHeight="1">
      <c r="B208" s="237"/>
      <c r="C208" s="214"/>
      <c r="D208" s="214"/>
      <c r="E208" s="214"/>
      <c r="F208" s="235"/>
      <c r="G208" s="214"/>
      <c r="H208" s="214"/>
      <c r="I208" s="214"/>
      <c r="J208" s="214"/>
      <c r="K208" s="258"/>
    </row>
    <row r="209" spans="2:11" customFormat="1" ht="15" customHeight="1">
      <c r="B209" s="237"/>
      <c r="C209" s="214" t="s">
        <v>3446</v>
      </c>
      <c r="D209" s="214"/>
      <c r="E209" s="214"/>
      <c r="F209" s="235" t="s">
        <v>78</v>
      </c>
      <c r="G209" s="214"/>
      <c r="H209" s="334" t="s">
        <v>3508</v>
      </c>
      <c r="I209" s="334"/>
      <c r="J209" s="334"/>
      <c r="K209" s="258"/>
    </row>
    <row r="210" spans="2:11" customFormat="1" ht="15" customHeight="1">
      <c r="B210" s="237"/>
      <c r="C210" s="214"/>
      <c r="D210" s="214"/>
      <c r="E210" s="214"/>
      <c r="F210" s="235" t="s">
        <v>3343</v>
      </c>
      <c r="G210" s="214"/>
      <c r="H210" s="334" t="s">
        <v>3344</v>
      </c>
      <c r="I210" s="334"/>
      <c r="J210" s="334"/>
      <c r="K210" s="258"/>
    </row>
    <row r="211" spans="2:11" customFormat="1" ht="15" customHeight="1">
      <c r="B211" s="237"/>
      <c r="C211" s="214"/>
      <c r="D211" s="214"/>
      <c r="E211" s="214"/>
      <c r="F211" s="235" t="s">
        <v>3341</v>
      </c>
      <c r="G211" s="214"/>
      <c r="H211" s="334" t="s">
        <v>3509</v>
      </c>
      <c r="I211" s="334"/>
      <c r="J211" s="334"/>
      <c r="K211" s="258"/>
    </row>
    <row r="212" spans="2:11" customFormat="1" ht="15" customHeight="1">
      <c r="B212" s="282"/>
      <c r="C212" s="214"/>
      <c r="D212" s="214"/>
      <c r="E212" s="214"/>
      <c r="F212" s="235" t="s">
        <v>100</v>
      </c>
      <c r="G212" s="271"/>
      <c r="H212" s="335" t="s">
        <v>101</v>
      </c>
      <c r="I212" s="335"/>
      <c r="J212" s="335"/>
      <c r="K212" s="283"/>
    </row>
    <row r="213" spans="2:11" customFormat="1" ht="15" customHeight="1">
      <c r="B213" s="282"/>
      <c r="C213" s="214"/>
      <c r="D213" s="214"/>
      <c r="E213" s="214"/>
      <c r="F213" s="235" t="s">
        <v>3345</v>
      </c>
      <c r="G213" s="271"/>
      <c r="H213" s="335" t="s">
        <v>3320</v>
      </c>
      <c r="I213" s="335"/>
      <c r="J213" s="335"/>
      <c r="K213" s="283"/>
    </row>
    <row r="214" spans="2:11" customFormat="1" ht="15" customHeight="1">
      <c r="B214" s="282"/>
      <c r="C214" s="214"/>
      <c r="D214" s="214"/>
      <c r="E214" s="214"/>
      <c r="F214" s="235"/>
      <c r="G214" s="271"/>
      <c r="H214" s="262"/>
      <c r="I214" s="262"/>
      <c r="J214" s="262"/>
      <c r="K214" s="283"/>
    </row>
    <row r="215" spans="2:11" customFormat="1" ht="15" customHeight="1">
      <c r="B215" s="282"/>
      <c r="C215" s="214" t="s">
        <v>3470</v>
      </c>
      <c r="D215" s="214"/>
      <c r="E215" s="214"/>
      <c r="F215" s="235">
        <v>1</v>
      </c>
      <c r="G215" s="271"/>
      <c r="H215" s="335" t="s">
        <v>3510</v>
      </c>
      <c r="I215" s="335"/>
      <c r="J215" s="335"/>
      <c r="K215" s="283"/>
    </row>
    <row r="216" spans="2:11" customFormat="1" ht="15" customHeight="1">
      <c r="B216" s="282"/>
      <c r="C216" s="214"/>
      <c r="D216" s="214"/>
      <c r="E216" s="214"/>
      <c r="F216" s="235">
        <v>2</v>
      </c>
      <c r="G216" s="271"/>
      <c r="H216" s="335" t="s">
        <v>3511</v>
      </c>
      <c r="I216" s="335"/>
      <c r="J216" s="335"/>
      <c r="K216" s="283"/>
    </row>
    <row r="217" spans="2:11" customFormat="1" ht="15" customHeight="1">
      <c r="B217" s="282"/>
      <c r="C217" s="214"/>
      <c r="D217" s="214"/>
      <c r="E217" s="214"/>
      <c r="F217" s="235">
        <v>3</v>
      </c>
      <c r="G217" s="271"/>
      <c r="H217" s="335" t="s">
        <v>3512</v>
      </c>
      <c r="I217" s="335"/>
      <c r="J217" s="335"/>
      <c r="K217" s="283"/>
    </row>
    <row r="218" spans="2:11" customFormat="1" ht="15" customHeight="1">
      <c r="B218" s="282"/>
      <c r="C218" s="214"/>
      <c r="D218" s="214"/>
      <c r="E218" s="214"/>
      <c r="F218" s="235">
        <v>4</v>
      </c>
      <c r="G218" s="271"/>
      <c r="H218" s="335" t="s">
        <v>3513</v>
      </c>
      <c r="I218" s="335"/>
      <c r="J218" s="335"/>
      <c r="K218" s="283"/>
    </row>
    <row r="219" spans="2:11" customFormat="1" ht="12.75" customHeight="1">
      <c r="B219" s="284"/>
      <c r="C219" s="285"/>
      <c r="D219" s="285"/>
      <c r="E219" s="285"/>
      <c r="F219" s="285"/>
      <c r="G219" s="285"/>
      <c r="H219" s="285"/>
      <c r="I219" s="285"/>
      <c r="J219" s="285"/>
      <c r="K219" s="28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21</vt:i4>
      </vt:variant>
    </vt:vector>
  </HeadingPairs>
  <TitlesOfParts>
    <vt:vector size="32" baseType="lpstr">
      <vt:lpstr>Rekapitulace stavby</vt:lpstr>
      <vt:lpstr>AR - Stavební a konstrukč...</vt:lpstr>
      <vt:lpstr>ZT - Zdravotně technické ...</vt:lpstr>
      <vt:lpstr>UT - Zařízení pro vytápěn...</vt:lpstr>
      <vt:lpstr>PL - Plynová zařízení</vt:lpstr>
      <vt:lpstr>EL - Elektroinstalace</vt:lpstr>
      <vt:lpstr>VZT - Vzduchotechnika</vt:lpstr>
      <vt:lpstr>VK - Vnější rozvody vody ...</vt:lpstr>
      <vt:lpstr>VON - Vedlejší a ostatní ...</vt:lpstr>
      <vt:lpstr>Seznam figur</vt:lpstr>
      <vt:lpstr>Pokyny pro vyplnění</vt:lpstr>
      <vt:lpstr>'AR - Stavební a konstrukč...'!Názvy_tisku</vt:lpstr>
      <vt:lpstr>'EL - Elektroinstalace'!Názvy_tisku</vt:lpstr>
      <vt:lpstr>'PL - Plynová zařízení'!Názvy_tisku</vt:lpstr>
      <vt:lpstr>'Rekapitulace stavby'!Názvy_tisku</vt:lpstr>
      <vt:lpstr>'Seznam figur'!Názvy_tisku</vt:lpstr>
      <vt:lpstr>'UT - Zařízení pro vytápěn...'!Názvy_tisku</vt:lpstr>
      <vt:lpstr>'VK - Vnější rozvody vody ...'!Názvy_tisku</vt:lpstr>
      <vt:lpstr>'VON - Vedlejší a ostatní ...'!Názvy_tisku</vt:lpstr>
      <vt:lpstr>'VZT - Vzduchotechnika'!Názvy_tisku</vt:lpstr>
      <vt:lpstr>'ZT - Zdravotně technické ...'!Názvy_tisku</vt:lpstr>
      <vt:lpstr>'AR - Stavební a konstrukč...'!Oblast_tisku</vt:lpstr>
      <vt:lpstr>'EL - Elektroinstalace'!Oblast_tisku</vt:lpstr>
      <vt:lpstr>'PL - Plynová zařízení'!Oblast_tisku</vt:lpstr>
      <vt:lpstr>'Pokyny pro vyplnění'!Oblast_tisku</vt:lpstr>
      <vt:lpstr>'Rekapitulace stavby'!Oblast_tisku</vt:lpstr>
      <vt:lpstr>'Seznam figur'!Oblast_tisku</vt:lpstr>
      <vt:lpstr>'UT - Zařízení pro vytápěn...'!Oblast_tisku</vt:lpstr>
      <vt:lpstr>'VK - Vnější rozvody vody ...'!Oblast_tisku</vt:lpstr>
      <vt:lpstr>'VON - Vedlejší a ostatní ...'!Oblast_tisku</vt:lpstr>
      <vt:lpstr>'VZT - Vzduchotechnika'!Oblast_tisku</vt:lpstr>
      <vt:lpstr>'ZT - Zdravotně technické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 rozpočty</dc:creator>
  <cp:lastModifiedBy>Jaroslav Kutt</cp:lastModifiedBy>
  <dcterms:created xsi:type="dcterms:W3CDTF">2024-05-27T14:20:09Z</dcterms:created>
  <dcterms:modified xsi:type="dcterms:W3CDTF">2024-06-04T12:39:21Z</dcterms:modified>
</cp:coreProperties>
</file>