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PSMELNK - Oprava podlah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'SPSMELNK - Oprava podlahy...'!$C$134:$K$296</definedName>
    <definedName name="_xlnm.Print_Area" localSheetId="1">'SPSMELNK - Oprava podlahy...'!$C$4:$J$76,'SPSMELNK - Oprava podlahy...'!$C$82:$J$118,'SPSMELNK - Oprava podlahy...'!$C$124:$J$296</definedName>
    <definedName name="_xlnm.Print_Titles" localSheetId="1">'SPSMELNK - Oprava podlahy...'!$134:$134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96"/>
  <c r="BH296"/>
  <c r="BG296"/>
  <c r="BF296"/>
  <c r="T296"/>
  <c r="T295"/>
  <c r="R296"/>
  <c r="R295"/>
  <c r="P296"/>
  <c r="P295"/>
  <c r="BI294"/>
  <c r="BH294"/>
  <c r="BG294"/>
  <c r="BF294"/>
  <c r="T294"/>
  <c r="T293"/>
  <c r="T292"/>
  <c r="R294"/>
  <c r="R293"/>
  <c r="R292"/>
  <c r="P294"/>
  <c r="P293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J90"/>
  <c r="J89"/>
  <c r="F89"/>
  <c r="F87"/>
  <c r="E85"/>
  <c r="J16"/>
  <c r="E16"/>
  <c r="F132"/>
  <c r="J15"/>
  <c r="J10"/>
  <c r="J87"/>
  <c i="1" r="L90"/>
  <c r="AM90"/>
  <c r="AM89"/>
  <c r="L89"/>
  <c r="AM87"/>
  <c r="L87"/>
  <c r="L85"/>
  <c r="L84"/>
  <c i="2" r="BK275"/>
  <c r="J246"/>
  <c r="J234"/>
  <c r="BK194"/>
  <c r="J161"/>
  <c r="J141"/>
  <c r="BK289"/>
  <c r="BK259"/>
  <c r="J239"/>
  <c r="J220"/>
  <c r="J205"/>
  <c r="J196"/>
  <c r="BK160"/>
  <c r="BK146"/>
  <c r="BK285"/>
  <c r="BK253"/>
  <c r="BK237"/>
  <c r="J198"/>
  <c r="J153"/>
  <c r="BK277"/>
  <c r="BK243"/>
  <c r="J229"/>
  <c r="J208"/>
  <c r="BK188"/>
  <c r="J151"/>
  <c r="BK274"/>
  <c r="BK266"/>
  <c r="J255"/>
  <c r="J248"/>
  <c r="J168"/>
  <c r="BK150"/>
  <c r="BK143"/>
  <c r="J278"/>
  <c r="J257"/>
  <c r="J231"/>
  <c r="BK208"/>
  <c r="BK168"/>
  <c r="J149"/>
  <c r="BK288"/>
  <c r="BK261"/>
  <c r="BK248"/>
  <c r="J230"/>
  <c r="J215"/>
  <c r="BK197"/>
  <c r="BK174"/>
  <c r="BK153"/>
  <c r="J143"/>
  <c r="J277"/>
  <c r="J252"/>
  <c r="BK222"/>
  <c r="BK199"/>
  <c r="BK166"/>
  <c r="BK282"/>
  <c r="BK265"/>
  <c r="J233"/>
  <c r="BK209"/>
  <c r="J184"/>
  <c r="J156"/>
  <c r="BK281"/>
  <c r="J264"/>
  <c r="BK250"/>
  <c r="BK244"/>
  <c r="J237"/>
  <c r="BK236"/>
  <c r="BK234"/>
  <c r="BK232"/>
  <c r="BK229"/>
  <c r="BK227"/>
  <c r="J225"/>
  <c r="J222"/>
  <c r="BK220"/>
  <c r="BK218"/>
  <c r="BK215"/>
  <c r="BK212"/>
  <c r="BK207"/>
  <c r="J199"/>
  <c r="J197"/>
  <c r="BK195"/>
  <c r="J192"/>
  <c r="J190"/>
  <c r="J185"/>
  <c r="BK181"/>
  <c r="J175"/>
  <c r="BK173"/>
  <c r="BK169"/>
  <c r="J164"/>
  <c r="BK154"/>
  <c r="BK148"/>
  <c r="J140"/>
  <c r="J207"/>
  <c r="J165"/>
  <c r="J274"/>
  <c r="J247"/>
  <c r="BK228"/>
  <c r="J203"/>
  <c r="BK178"/>
  <c r="BK141"/>
  <c r="BK272"/>
  <c r="BK255"/>
  <c r="BK246"/>
  <c r="BK264"/>
  <c r="J242"/>
  <c r="BK214"/>
  <c r="J182"/>
  <c r="BK156"/>
  <c r="J296"/>
  <c r="BK278"/>
  <c r="J249"/>
  <c r="BK226"/>
  <c r="J213"/>
  <c r="BK203"/>
  <c r="J189"/>
  <c r="J171"/>
  <c r="BK159"/>
  <c r="BK296"/>
  <c r="J286"/>
  <c r="BK273"/>
  <c r="BK247"/>
  <c r="BK205"/>
  <c r="BK189"/>
  <c r="BK140"/>
  <c r="BK271"/>
  <c r="J240"/>
  <c r="J227"/>
  <c r="BK211"/>
  <c r="J160"/>
  <c r="J268"/>
  <c r="J260"/>
  <c r="BK251"/>
  <c r="J166"/>
  <c r="J282"/>
  <c r="J250"/>
  <c r="BK238"/>
  <c r="J186"/>
  <c r="J150"/>
  <c r="BK291"/>
  <c r="J279"/>
  <c r="BK257"/>
  <c r="BK240"/>
  <c r="BK224"/>
  <c r="J209"/>
  <c r="J200"/>
  <c r="J176"/>
  <c r="J155"/>
  <c r="J294"/>
  <c r="J288"/>
  <c r="J266"/>
  <c r="J251"/>
  <c r="J241"/>
  <c r="BK191"/>
  <c r="BK167"/>
  <c r="BK268"/>
  <c r="BK235"/>
  <c r="BK213"/>
  <c r="J195"/>
  <c r="J170"/>
  <c i="1" r="AS94"/>
  <c i="2" r="BK267"/>
  <c r="J254"/>
  <c r="J272"/>
  <c r="J244"/>
  <c r="BK221"/>
  <c r="BK187"/>
  <c r="BK158"/>
  <c r="BK290"/>
  <c r="J275"/>
  <c r="J256"/>
  <c r="J238"/>
  <c r="BK225"/>
  <c r="J204"/>
  <c r="J187"/>
  <c r="BK165"/>
  <c r="BK149"/>
  <c r="J289"/>
  <c r="BK260"/>
  <c r="J218"/>
  <c r="BK186"/>
  <c r="BK157"/>
  <c r="BK279"/>
  <c r="BK241"/>
  <c r="BK216"/>
  <c r="BK192"/>
  <c r="J157"/>
  <c r="J280"/>
  <c r="J265"/>
  <c r="J253"/>
  <c r="J158"/>
  <c r="J139"/>
  <c r="BK283"/>
  <c r="BK239"/>
  <c r="BK217"/>
  <c r="BK190"/>
  <c r="BK162"/>
  <c r="BK145"/>
  <c r="J271"/>
  <c r="BK252"/>
  <c r="J232"/>
  <c r="J206"/>
  <c r="J181"/>
  <c r="J162"/>
  <c r="BK152"/>
  <c r="J290"/>
  <c r="J263"/>
  <c r="J245"/>
  <c r="BK200"/>
  <c r="BK175"/>
  <c r="BK138"/>
  <c r="J261"/>
  <c r="J224"/>
  <c r="BK206"/>
  <c r="BK176"/>
  <c r="BK286"/>
  <c r="BK269"/>
  <c r="BK256"/>
  <c r="BK249"/>
  <c r="BK182"/>
  <c r="BK170"/>
  <c r="J159"/>
  <c r="BK155"/>
  <c r="BK151"/>
  <c r="J145"/>
  <c r="J281"/>
  <c r="J259"/>
  <c r="J212"/>
  <c r="J173"/>
  <c r="J154"/>
  <c r="BK294"/>
  <c r="J285"/>
  <c r="J267"/>
  <c r="BK231"/>
  <c r="J219"/>
  <c r="J201"/>
  <c r="J169"/>
  <c r="J148"/>
  <c r="J291"/>
  <c r="BK280"/>
  <c r="BK254"/>
  <c r="BK242"/>
  <c r="J216"/>
  <c r="BK185"/>
  <c r="J283"/>
  <c r="J269"/>
  <c r="J236"/>
  <c r="J223"/>
  <c r="BK204"/>
  <c r="BK164"/>
  <c r="BK139"/>
  <c r="J273"/>
  <c r="BK263"/>
  <c r="BK245"/>
  <c r="J243"/>
  <c r="J235"/>
  <c r="BK233"/>
  <c r="BK230"/>
  <c r="J228"/>
  <c r="J226"/>
  <c r="BK223"/>
  <c r="J221"/>
  <c r="BK219"/>
  <c r="J217"/>
  <c r="J214"/>
  <c r="J211"/>
  <c r="BK201"/>
  <c r="BK198"/>
  <c r="BK196"/>
  <c r="J194"/>
  <c r="J191"/>
  <c r="J188"/>
  <c r="BK184"/>
  <c r="J178"/>
  <c r="J174"/>
  <c r="BK171"/>
  <c r="J167"/>
  <c r="BK161"/>
  <c r="J152"/>
  <c r="J146"/>
  <c r="J138"/>
  <c l="1" r="BK137"/>
  <c r="BK136"/>
  <c r="J136"/>
  <c r="J95"/>
  <c r="BK144"/>
  <c r="J144"/>
  <c r="J98"/>
  <c r="R144"/>
  <c r="T163"/>
  <c r="BK210"/>
  <c r="J210"/>
  <c r="J108"/>
  <c r="R137"/>
  <c r="T147"/>
  <c r="R172"/>
  <c r="BK183"/>
  <c r="J183"/>
  <c r="J105"/>
  <c r="BK202"/>
  <c r="J202"/>
  <c r="J107"/>
  <c r="P137"/>
  <c r="P147"/>
  <c r="BK172"/>
  <c r="J172"/>
  <c r="J101"/>
  <c r="P183"/>
  <c r="P210"/>
  <c r="BK262"/>
  <c r="J262"/>
  <c r="J110"/>
  <c r="BK270"/>
  <c r="J270"/>
  <c r="J111"/>
  <c r="BK284"/>
  <c r="J284"/>
  <c r="J113"/>
  <c r="BK147"/>
  <c r="J147"/>
  <c r="J99"/>
  <c r="R163"/>
  <c r="BK180"/>
  <c r="J180"/>
  <c r="J104"/>
  <c r="T183"/>
  <c r="T210"/>
  <c r="R258"/>
  <c r="T262"/>
  <c r="T270"/>
  <c r="R276"/>
  <c r="R284"/>
  <c r="T284"/>
  <c r="T144"/>
  <c r="P163"/>
  <c r="P172"/>
  <c r="T180"/>
  <c r="R210"/>
  <c r="T258"/>
  <c r="BK276"/>
  <c r="J276"/>
  <c r="J112"/>
  <c r="T276"/>
  <c r="T287"/>
  <c r="BK163"/>
  <c r="J163"/>
  <c r="J100"/>
  <c r="R183"/>
  <c r="P202"/>
  <c r="P258"/>
  <c r="R270"/>
  <c r="BK287"/>
  <c r="J287"/>
  <c r="J114"/>
  <c r="R147"/>
  <c r="P180"/>
  <c r="R193"/>
  <c r="R202"/>
  <c r="R262"/>
  <c r="P287"/>
  <c r="T137"/>
  <c r="T136"/>
  <c r="P144"/>
  <c r="T172"/>
  <c r="R180"/>
  <c r="BK193"/>
  <c r="J193"/>
  <c r="J106"/>
  <c r="P193"/>
  <c r="T193"/>
  <c r="T202"/>
  <c r="BK258"/>
  <c r="J258"/>
  <c r="J109"/>
  <c r="P262"/>
  <c r="P270"/>
  <c r="P276"/>
  <c r="P284"/>
  <c r="R287"/>
  <c r="BK177"/>
  <c r="J177"/>
  <c r="J102"/>
  <c r="BK142"/>
  <c r="J142"/>
  <c r="J97"/>
  <c r="BK295"/>
  <c r="J295"/>
  <c r="J117"/>
  <c r="BK293"/>
  <c r="J293"/>
  <c r="J116"/>
  <c r="F90"/>
  <c r="J129"/>
  <c r="BE139"/>
  <c r="BE145"/>
  <c r="BE146"/>
  <c r="BE149"/>
  <c r="BE153"/>
  <c r="BE159"/>
  <c r="BE165"/>
  <c r="BE166"/>
  <c r="BE174"/>
  <c r="BE184"/>
  <c r="BE185"/>
  <c r="BE200"/>
  <c r="BE203"/>
  <c r="BE204"/>
  <c r="BE212"/>
  <c r="BE251"/>
  <c r="BE260"/>
  <c r="BE261"/>
  <c r="BE268"/>
  <c r="BE271"/>
  <c r="BE272"/>
  <c r="BE278"/>
  <c r="BE279"/>
  <c r="BE285"/>
  <c r="BE138"/>
  <c r="BE140"/>
  <c r="BE148"/>
  <c r="BE150"/>
  <c r="BE152"/>
  <c r="BE167"/>
  <c r="BE168"/>
  <c r="BE169"/>
  <c r="BE175"/>
  <c r="BE182"/>
  <c r="BE187"/>
  <c r="BE191"/>
  <c r="BE194"/>
  <c r="BE198"/>
  <c r="BE201"/>
  <c r="BE205"/>
  <c r="BE207"/>
  <c r="BE222"/>
  <c r="BE231"/>
  <c r="BE232"/>
  <c r="BE234"/>
  <c r="BE237"/>
  <c r="BE242"/>
  <c r="BE252"/>
  <c r="BE253"/>
  <c r="BE254"/>
  <c r="BE264"/>
  <c r="BE266"/>
  <c r="BE267"/>
  <c r="BE273"/>
  <c r="BE281"/>
  <c r="BE155"/>
  <c r="BE162"/>
  <c r="BE170"/>
  <c r="BE173"/>
  <c r="BE181"/>
  <c r="BE188"/>
  <c r="BE190"/>
  <c r="BE196"/>
  <c r="BE197"/>
  <c r="BE206"/>
  <c r="BE209"/>
  <c r="BE211"/>
  <c r="BE215"/>
  <c r="BE217"/>
  <c r="BE229"/>
  <c r="BE235"/>
  <c r="BE236"/>
  <c r="BE238"/>
  <c r="BE239"/>
  <c r="BE244"/>
  <c r="BE246"/>
  <c r="BE248"/>
  <c r="BE250"/>
  <c r="BE255"/>
  <c r="BE256"/>
  <c r="BE257"/>
  <c r="BE259"/>
  <c r="BE265"/>
  <c r="BE274"/>
  <c r="BE275"/>
  <c r="BE282"/>
  <c r="BE288"/>
  <c r="BE291"/>
  <c r="BE296"/>
  <c r="BE141"/>
  <c r="BE151"/>
  <c r="BE154"/>
  <c r="BE156"/>
  <c r="BE158"/>
  <c r="BE161"/>
  <c r="BE164"/>
  <c r="BE178"/>
  <c r="BE186"/>
  <c r="BE199"/>
  <c r="BE208"/>
  <c r="BE214"/>
  <c r="BE218"/>
  <c r="BE221"/>
  <c r="BE223"/>
  <c r="BE228"/>
  <c r="BE241"/>
  <c r="BE243"/>
  <c r="BE245"/>
  <c r="BE247"/>
  <c r="BE269"/>
  <c r="BE283"/>
  <c r="BE286"/>
  <c r="BE289"/>
  <c r="BE290"/>
  <c r="BE294"/>
  <c r="BE143"/>
  <c r="BE157"/>
  <c r="BE160"/>
  <c r="BE171"/>
  <c r="BE176"/>
  <c r="BE189"/>
  <c r="BE192"/>
  <c r="BE195"/>
  <c r="BE213"/>
  <c r="BE216"/>
  <c r="BE219"/>
  <c r="BE220"/>
  <c r="BE224"/>
  <c r="BE225"/>
  <c r="BE226"/>
  <c r="BE227"/>
  <c r="BE230"/>
  <c r="BE233"/>
  <c r="BE240"/>
  <c r="BE249"/>
  <c r="BE263"/>
  <c r="BE277"/>
  <c r="BE280"/>
  <c r="F34"/>
  <c i="1" r="BC95"/>
  <c r="BC94"/>
  <c r="AY94"/>
  <c i="2" r="J32"/>
  <c i="1" r="AW95"/>
  <c i="2" r="F32"/>
  <c i="1" r="BA95"/>
  <c r="BA94"/>
  <c r="W30"/>
  <c i="2" r="F33"/>
  <c i="1" r="BB95"/>
  <c r="BB94"/>
  <c r="W31"/>
  <c i="2" r="F35"/>
  <c i="1" r="BD95"/>
  <c r="BD94"/>
  <c r="W33"/>
  <c i="2" l="1" r="P179"/>
  <c r="R179"/>
  <c r="T179"/>
  <c r="T135"/>
  <c r="P136"/>
  <c r="P135"/>
  <c i="1" r="AU95"/>
  <c i="2" r="R136"/>
  <c r="R135"/>
  <c r="BK179"/>
  <c r="J179"/>
  <c r="J103"/>
  <c r="J137"/>
  <c r="J96"/>
  <c r="BK292"/>
  <c r="J292"/>
  <c r="J115"/>
  <c i="1" r="AW94"/>
  <c r="AK30"/>
  <c i="2" r="J31"/>
  <c i="1" r="AV95"/>
  <c r="AT95"/>
  <c r="AU94"/>
  <c i="2" r="F31"/>
  <c i="1" r="AZ95"/>
  <c r="AZ94"/>
  <c r="AV94"/>
  <c r="AK29"/>
  <c r="AX94"/>
  <c r="W32"/>
  <c i="2" l="1" r="BK135"/>
  <c r="J135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<sst xmlns="http://schemas.openxmlformats.org/spreadsheetml/2006/main">
  <si>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</si>
  <si>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</si>
  <si>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</si>
  <si>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</si>
  <si>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{3e9bcefe-09c4-4ed9-9a01-e5c11b58b287}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</si>
  <si>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</si>
  <si>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</si>
  <si>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</si>
  <si>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</si>
  <si>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</si>
  <si>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</si>
  <si>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</si>
  <si>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</si>
  <si>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</si>
  <si>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SPSMELNK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</si>
  <si>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</si>
  <si>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</si>
  <si>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podlahy a inženýrských sítí ve školní kuchyni SPŠS Mělník</t>
  </si>
  <si>
    <t>KSO:</t>
  </si>
  <si>
    <t>CC-CZ:</t>
  </si>
  <si>
    <t>Místo:</t>
  </si>
  <si>
    <t xml:space="preserve"> </t>
  </si>
  <si>
    <t>Datum:</t>
  </si>
  <si>
    <t>4. 6. 2024</t>
  </si>
  <si>
    <t>Zadavatel:</t>
  </si>
  <si>
    <t>IČ:</t>
  </si>
  <si>
    <t>Střední průmyslová škola stavební</t>
  </si>
  <si>
    <t>DIČ:</t>
  </si>
  <si>
    <t>Uchazeč:</t>
  </si>
  <si>
    <t>Vyplň údaj</t>
  </si>
  <si>
    <t>Projektant:</t>
  </si>
  <si>
    <t>ing.David Horáček</t>
  </si>
  <si>
    <t>True</t>
  </si>
  <si>
    <t>Zpracovatel:</t>
  </si>
  <si>
    <t>Pavel Novák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</si>
  <si>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</si>
  <si>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</si>
  <si>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</si>
  <si>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</si>
  <si>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</si>
  <si>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</si>
  <si>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</si>
  <si>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</si>
  <si>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</si>
  <si>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</si>
  <si>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</si>
  <si>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</si>
  <si>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</si>
  <si>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</si>
  <si>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</si>
  <si>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</si>
  <si>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</si>
  <si>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</si>
  <si>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</si>
  <si>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</si>
  <si>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</si>
  <si>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</si>
  <si>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</si>
  <si>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</si>
  <si>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</si>
  <si>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</si>
  <si>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</si>
  <si>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</si>
  <si>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</si>
  <si>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</si>
  <si>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</si>
  <si>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</si>
  <si>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</si>
  <si>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</si>
  <si>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</si>
  <si>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</si>
  <si>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</si>
  <si>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</si>
  <si>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</si>
  <si>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</si>
  <si>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</si>
  <si>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</si>
  <si>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</si>
  <si>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</si>
  <si>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</si>
  <si>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</si>
  <si>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</si>
  <si>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</si>
  <si>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</si>
  <si>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</si>
  <si>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</si>
  <si>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</si>
  <si>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</si>
  <si>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</si>
  <si>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</si>
  <si>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</si>
  <si>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</si>
  <si>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</si>
  <si>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</si>
  <si>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</si>
  <si>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</si>
  <si>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</si>
  <si>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</si>
  <si>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</si>
  <si>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</si>
  <si>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</si>
  <si>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</si>
  <si>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</si>
  <si>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</si>
  <si>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</si>
  <si>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</si>
  <si>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</si>
  <si>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</si>
  <si>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</si>
  <si>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</si>
  <si>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</si>
  <si>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</si>
  <si>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</si>
  <si>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</si>
  <si>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</si>
  <si>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</si>
  <si>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</si>
  <si>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</si>
  <si>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</si>
  <si>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</si>
  <si>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</si>
  <si>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</si>
  <si>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</si>
  <si>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</si>
  <si>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</si>
  <si>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</si>
  <si>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</si>
  <si>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</si>
  <si>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</si>
  <si>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</si>
  <si>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</si>
  <si>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132212132</t>
  </si>
  <si>
    <t>Hloubení nezapažených rýh šířky do 800 mm v nesoudržných horninách třídy těžitelnosti I skupiny 3 ručně</t>
  </si>
  <si>
    <t>m3</t>
  </si>
  <si>
    <t>4</t>
  </si>
  <si>
    <t>1867183237</t>
  </si>
  <si>
    <t>162211201</t>
  </si>
  <si>
    <t>Vodorovné přemístění do 10 m nošením výkopku z horniny třídy těžitelnosti I skupiny 1 až 3</t>
  </si>
  <si>
    <t>782134016</t>
  </si>
  <si>
    <t>3</t>
  </si>
  <si>
    <t>162751117</t>
  </si>
  <si>
    <t>Vodorovné přemístění přes 9 000 do 10000 m výkopku/sypaniny z horniny třídy těžitelnosti I skupiny 1 až 3</t>
  </si>
  <si>
    <t>1304461263</t>
  </si>
  <si>
    <t>171201221</t>
  </si>
  <si>
    <t>Poplatek za uložení na skládce (skládkovné) zeminy a kamení kód odpadu 17 05 04</t>
  </si>
  <si>
    <t>t</t>
  </si>
  <si>
    <t>-222777760</t>
  </si>
  <si>
    <t>Zakládání</t>
  </si>
  <si>
    <t>5</t>
  </si>
  <si>
    <t>273313611</t>
  </si>
  <si>
    <t>Základové desky z betonu tř. C 16/20</t>
  </si>
  <si>
    <t>-615704852</t>
  </si>
  <si>
    <t>Svislé a kompletní konstrukce</t>
  </si>
  <si>
    <t>6</t>
  </si>
  <si>
    <t>386131114R</t>
  </si>
  <si>
    <t>Montáž odlučovače tuků a olejů polyetylenového průtoku 7 l/s</t>
  </si>
  <si>
    <t>kus</t>
  </si>
  <si>
    <t>-412524355</t>
  </si>
  <si>
    <t>7</t>
  </si>
  <si>
    <t>M</t>
  </si>
  <si>
    <t>399999001R</t>
  </si>
  <si>
    <t>lapol tuků - lapol BLT 700</t>
  </si>
  <si>
    <t>soubor</t>
  </si>
  <si>
    <t>8</t>
  </si>
  <si>
    <t>866403198</t>
  </si>
  <si>
    <t>Úpravy povrchů, podlahy a osazování výplní</t>
  </si>
  <si>
    <t>612142001</t>
  </si>
  <si>
    <t>Pletivo sklovláknité vnitřních stěn vtlačené do tmelu</t>
  </si>
  <si>
    <t>m2</t>
  </si>
  <si>
    <t>-1813647437</t>
  </si>
  <si>
    <t>9</t>
  </si>
  <si>
    <t>612311131</t>
  </si>
  <si>
    <t>Vápenný štuk vnitřních stěn tloušťky do 3 mm</t>
  </si>
  <si>
    <t>-2134455779</t>
  </si>
  <si>
    <t>10</t>
  </si>
  <si>
    <t>612325412</t>
  </si>
  <si>
    <t>Oprava vnitřní vápenocementové hladké omítky stěn v rozsahu plochy přes 10 do 30 %</t>
  </si>
  <si>
    <t>-875733541</t>
  </si>
  <si>
    <t>11</t>
  </si>
  <si>
    <t>612325111</t>
  </si>
  <si>
    <t>Vápenocementová hladká omítka rýh ve stěnách š do 150 mm</t>
  </si>
  <si>
    <t>-166134629</t>
  </si>
  <si>
    <t>612335302</t>
  </si>
  <si>
    <t xml:space="preserve">Úprava ostění </t>
  </si>
  <si>
    <t>739814080</t>
  </si>
  <si>
    <t>13</t>
  </si>
  <si>
    <t>631311114</t>
  </si>
  <si>
    <t>Mazanina tl přes 50 do 80 mm z betonu prostého bez zvýšených nároků na prostředí tř. C 16/20</t>
  </si>
  <si>
    <t>-1808835355</t>
  </si>
  <si>
    <t>14</t>
  </si>
  <si>
    <t>631319011</t>
  </si>
  <si>
    <t>Příplatek k mazanině tl přes 50 do 80 mm za přehlazení povrchu</t>
  </si>
  <si>
    <t>-1488999261</t>
  </si>
  <si>
    <t>15</t>
  </si>
  <si>
    <t>631319171</t>
  </si>
  <si>
    <t>Příplatek k mazanině tl přes 50 do 80 mm za stržení povrchu spodní vrstvy před vložením výztuže</t>
  </si>
  <si>
    <t>-1343405656</t>
  </si>
  <si>
    <t>16</t>
  </si>
  <si>
    <t>631362021</t>
  </si>
  <si>
    <t>Výztuž mazanin svařovanými sítěmi Kari</t>
  </si>
  <si>
    <t>153898840</t>
  </si>
  <si>
    <t>17</t>
  </si>
  <si>
    <t>632481213</t>
  </si>
  <si>
    <t>Separační vrstva z PE fólie</t>
  </si>
  <si>
    <t>-1557385505</t>
  </si>
  <si>
    <t>18</t>
  </si>
  <si>
    <t>634112126</t>
  </si>
  <si>
    <t>Obvodová dilatace podlahovým páskem z pěnového PE s fólií mezi stěnou a mazaninou nebo potěrem v 100 mm</t>
  </si>
  <si>
    <t>m</t>
  </si>
  <si>
    <t>966110846</t>
  </si>
  <si>
    <t>19</t>
  </si>
  <si>
    <t>642942611</t>
  </si>
  <si>
    <t>Osazování zárubní nebo rámů dveřních kovových do 2,5 m2 na montážní pěnu</t>
  </si>
  <si>
    <t>-1428663122</t>
  </si>
  <si>
    <t>20</t>
  </si>
  <si>
    <t>55331483R</t>
  </si>
  <si>
    <t>zárubeň jednokřídlá nerezová</t>
  </si>
  <si>
    <t>-1905226123</t>
  </si>
  <si>
    <t>642942721</t>
  </si>
  <si>
    <t>Osazování zárubní nebo rámů dveřních kovových přes 2,5 do 4,5 m2 na montážní pěnu</t>
  </si>
  <si>
    <t>1952924513</t>
  </si>
  <si>
    <t>22</t>
  </si>
  <si>
    <t>55331747R</t>
  </si>
  <si>
    <t>zárubeň dvoukřídlá nerezová</t>
  </si>
  <si>
    <t>801858598</t>
  </si>
  <si>
    <t>Ostatní konstrukce a práce, bourání</t>
  </si>
  <si>
    <t>23</t>
  </si>
  <si>
    <t>935932331</t>
  </si>
  <si>
    <t>Odvodňovací nerezový žlab vnitřní š 300 mm s roštem</t>
  </si>
  <si>
    <t>-1516497385</t>
  </si>
  <si>
    <t>24</t>
  </si>
  <si>
    <t>949101112</t>
  </si>
  <si>
    <t>Lešení pomocné pro objekty pozemních staveb s lešeňovou podlahou v přes 1,9 do 3,5 m zatížení do 150 kg/m2</t>
  </si>
  <si>
    <t>1007482924</t>
  </si>
  <si>
    <t>25</t>
  </si>
  <si>
    <t>952901111</t>
  </si>
  <si>
    <t>Vyčištění budov bytové a občanské výstavby při výšce podlaží do 4 m</t>
  </si>
  <si>
    <t>1786132970</t>
  </si>
  <si>
    <t>26</t>
  </si>
  <si>
    <t>965042241</t>
  </si>
  <si>
    <t>Bourání podkladů pod dlažby nebo mazanin betonových nebo z litého asfaltu tl přes 100 mm pl přes 4 m2</t>
  </si>
  <si>
    <t>2134970373</t>
  </si>
  <si>
    <t>27</t>
  </si>
  <si>
    <t>968072455</t>
  </si>
  <si>
    <t>Vybourání kovových dveřních zárubní pl do 2 m2</t>
  </si>
  <si>
    <t>508291877</t>
  </si>
  <si>
    <t>28</t>
  </si>
  <si>
    <t>968072456</t>
  </si>
  <si>
    <t>Vybourání kovových dveřních zárubní pl přes 2 m2</t>
  </si>
  <si>
    <t>956469859</t>
  </si>
  <si>
    <t>29</t>
  </si>
  <si>
    <t>974031133</t>
  </si>
  <si>
    <t>Vysekání rýh ve zdivu cihelném hl do 50 mm š do 100 mm</t>
  </si>
  <si>
    <t>-1332319379</t>
  </si>
  <si>
    <t>30</t>
  </si>
  <si>
    <t>999999001R</t>
  </si>
  <si>
    <t>Odstranění stěrky podlah</t>
  </si>
  <si>
    <t>1311729509</t>
  </si>
  <si>
    <t>997</t>
  </si>
  <si>
    <t>Přesun sutě</t>
  </si>
  <si>
    <t>31</t>
  </si>
  <si>
    <t>997013211</t>
  </si>
  <si>
    <t>Vnitrostaveništní doprava suti a vybouraných hmot pro budovy v do 6 m ručně</t>
  </si>
  <si>
    <t>496557037</t>
  </si>
  <si>
    <t>32</t>
  </si>
  <si>
    <t>997013501</t>
  </si>
  <si>
    <t>Odvoz suti a vybouraných hmot na skládku nebo meziskládku do 1 km se složením</t>
  </si>
  <si>
    <t>-1629807582</t>
  </si>
  <si>
    <t>33</t>
  </si>
  <si>
    <t>997013509</t>
  </si>
  <si>
    <t>Příplatek k odvozu suti a vybouraných hmot na skládku ZKD 1 km přes 1 km</t>
  </si>
  <si>
    <t>1608146105</t>
  </si>
  <si>
    <t>34</t>
  </si>
  <si>
    <t>997013601</t>
  </si>
  <si>
    <t>Poplatek za uložení na skládce (skládkovné) stavebního odpadu betonového kód odpadu 17 01 01</t>
  </si>
  <si>
    <t>-1295365560</t>
  </si>
  <si>
    <t>998</t>
  </si>
  <si>
    <t>Přesun hmot</t>
  </si>
  <si>
    <t>35</t>
  </si>
  <si>
    <t>998011001</t>
  </si>
  <si>
    <t>Přesun hmot pro budovy zděné v do 6 m</t>
  </si>
  <si>
    <t>-1404897616</t>
  </si>
  <si>
    <t>PSV</t>
  </si>
  <si>
    <t>Práce a dodávky PSV</t>
  </si>
  <si>
    <t>713</t>
  </si>
  <si>
    <t>Izolace tepelné</t>
  </si>
  <si>
    <t>36</t>
  </si>
  <si>
    <t>713121111</t>
  </si>
  <si>
    <t>Montáž izolace tepelné podlah volně kladenými rohožemi, pásy, dílci, deskami 1 vrstva</t>
  </si>
  <si>
    <t>-406833299</t>
  </si>
  <si>
    <t>37</t>
  </si>
  <si>
    <t>28375912</t>
  </si>
  <si>
    <t>deska EPS 150 pro konstrukce s vysokým zatížením λ=0,035 tl 80mm</t>
  </si>
  <si>
    <t>1259607310</t>
  </si>
  <si>
    <t>721</t>
  </si>
  <si>
    <t>Zdravotechnika - vnitřní kanalizace</t>
  </si>
  <si>
    <t>38</t>
  </si>
  <si>
    <t>721173401</t>
  </si>
  <si>
    <t>Potrubí kanalizační z PVC SN 4 svodné DN 110</t>
  </si>
  <si>
    <t>290621350</t>
  </si>
  <si>
    <t>39</t>
  </si>
  <si>
    <t>721173402</t>
  </si>
  <si>
    <t>Potrubí kanalizační z PVC SN 4 svodné DN 125</t>
  </si>
  <si>
    <t>-956974261</t>
  </si>
  <si>
    <t>40</t>
  </si>
  <si>
    <t>721173403</t>
  </si>
  <si>
    <t>Potrubí kanalizační z PVC SN 4 svodné DN 160</t>
  </si>
  <si>
    <t>2025453076</t>
  </si>
  <si>
    <t>41</t>
  </si>
  <si>
    <t>721173404</t>
  </si>
  <si>
    <t>Potrubí kanalizační z PVC SN 4 svodné DN 200</t>
  </si>
  <si>
    <t>1175695892</t>
  </si>
  <si>
    <t>42</t>
  </si>
  <si>
    <t>721174043</t>
  </si>
  <si>
    <t>Potrubí kanalizační z PP připojovací DN 50</t>
  </si>
  <si>
    <t>1335540489</t>
  </si>
  <si>
    <t>43</t>
  </si>
  <si>
    <t>721174044</t>
  </si>
  <si>
    <t>Potrubí kanalizační z PP připojovací DN 75</t>
  </si>
  <si>
    <t>708609063</t>
  </si>
  <si>
    <t>44</t>
  </si>
  <si>
    <t>721174045</t>
  </si>
  <si>
    <t>Potrubí kanalizační z PP připojovací DN 110</t>
  </si>
  <si>
    <t>390569969</t>
  </si>
  <si>
    <t>45</t>
  </si>
  <si>
    <t>721290111</t>
  </si>
  <si>
    <t>Zkouška těsnosti potrubí kanalizace vodou DN do 125</t>
  </si>
  <si>
    <t>2017284287</t>
  </si>
  <si>
    <t>46</t>
  </si>
  <si>
    <t>721290112</t>
  </si>
  <si>
    <t>Zkouška těsnosti potrubí kanalizace vodou DN 150/DN 200</t>
  </si>
  <si>
    <t>325984409</t>
  </si>
  <si>
    <t>722</t>
  </si>
  <si>
    <t>Zdravotechnika - vnitřní vodovod</t>
  </si>
  <si>
    <t>47</t>
  </si>
  <si>
    <t>722174002</t>
  </si>
  <si>
    <t>Potrubí vodovodní plastové PPR svar polyfúze PN 16 D 20x2,8 mm</t>
  </si>
  <si>
    <t>1097994613</t>
  </si>
  <si>
    <t>48</t>
  </si>
  <si>
    <t>722174003</t>
  </si>
  <si>
    <t>Potrubí vodovodní plastové PPR svar polyfúze PN 16 D 25x3,5 mm</t>
  </si>
  <si>
    <t>2042188525</t>
  </si>
  <si>
    <t>49</t>
  </si>
  <si>
    <t>722174004</t>
  </si>
  <si>
    <t>Potrubí vodovodní plastové PPR svar polyfúze PN 16 D 32x4,4 mm</t>
  </si>
  <si>
    <t>589271483</t>
  </si>
  <si>
    <t>50</t>
  </si>
  <si>
    <t>722174005</t>
  </si>
  <si>
    <t>Potrubí vodovodní plastové PPR svar polyfúze PN 16 D 40x5,5 mm</t>
  </si>
  <si>
    <t>-448627850</t>
  </si>
  <si>
    <t>51</t>
  </si>
  <si>
    <t>722181221</t>
  </si>
  <si>
    <t>Ochrana vodovodního potrubí přilepenými termoizolačními trubicemi z PE tl přes 6 do 9 mm DN do 22 mm</t>
  </si>
  <si>
    <t>-1112252341</t>
  </si>
  <si>
    <t>52</t>
  </si>
  <si>
    <t>722181222</t>
  </si>
  <si>
    <t>Ochrana vodovodního potrubí přilepenými termoizolačními trubicemi z PE tl přes 6 do 9 mm DN přes 22 do 45 mm</t>
  </si>
  <si>
    <t>1085294089</t>
  </si>
  <si>
    <t>53</t>
  </si>
  <si>
    <t>722231141</t>
  </si>
  <si>
    <t>Ventil závitový pojistný rohový G 1/2"</t>
  </si>
  <si>
    <t>30230383</t>
  </si>
  <si>
    <t>54</t>
  </si>
  <si>
    <t>722290246</t>
  </si>
  <si>
    <t>Zkouška těsnosti vodovodního potrubí plastového DN do 40</t>
  </si>
  <si>
    <t>-1962195904</t>
  </si>
  <si>
    <t>725</t>
  </si>
  <si>
    <t>Zdravotechnika - zařizovací předměty</t>
  </si>
  <si>
    <t>55</t>
  </si>
  <si>
    <t>725211602</t>
  </si>
  <si>
    <t>Umyvadlo keramické bílé šířky 550 mm bez krytu na sifon připevněné na stěnu šrouby</t>
  </si>
  <si>
    <t>2108411325</t>
  </si>
  <si>
    <t>56</t>
  </si>
  <si>
    <t>725331111</t>
  </si>
  <si>
    <t>Výlevka bez výtokových armatur keramická se sklopnou plastovou mřížkou 500 mm</t>
  </si>
  <si>
    <t>-1733749013</t>
  </si>
  <si>
    <t>57</t>
  </si>
  <si>
    <t>725821311</t>
  </si>
  <si>
    <t>Baterie dřezová nástěnná páková s otáčivým kulatým ústím a délkou ramínka 200 mm</t>
  </si>
  <si>
    <t>-52242656</t>
  </si>
  <si>
    <t>58</t>
  </si>
  <si>
    <t>725822611</t>
  </si>
  <si>
    <t>Baterie umyvadlová stojánková páková bez výpusti</t>
  </si>
  <si>
    <t>1231987069</t>
  </si>
  <si>
    <t>59</t>
  </si>
  <si>
    <t>725851325</t>
  </si>
  <si>
    <t>Ventil odpadní umyvadlový bez přepadu G 5/4"</t>
  </si>
  <si>
    <t>711952875</t>
  </si>
  <si>
    <t>60</t>
  </si>
  <si>
    <t>725861102</t>
  </si>
  <si>
    <t>Zápachová uzávěrka pro umyvadla DN 40</t>
  </si>
  <si>
    <t>484763399</t>
  </si>
  <si>
    <t>61</t>
  </si>
  <si>
    <t>725999001</t>
  </si>
  <si>
    <t>Demontáž zařizovacích předmětů</t>
  </si>
  <si>
    <t>soubir</t>
  </si>
  <si>
    <t>-392556906</t>
  </si>
  <si>
    <t>741</t>
  </si>
  <si>
    <t>Elektroinstalace - silnoproud</t>
  </si>
  <si>
    <t>62</t>
  </si>
  <si>
    <t>Pol1</t>
  </si>
  <si>
    <t>VARIUS WB 1,5m 47W IP65 4000K 7315lm frosty</t>
  </si>
  <si>
    <t>Ks</t>
  </si>
  <si>
    <t>412431393</t>
  </si>
  <si>
    <t>63</t>
  </si>
  <si>
    <t>Pol10</t>
  </si>
  <si>
    <t>Spínač dvojpolový č. 5 ABB-Tango</t>
  </si>
  <si>
    <t>1399362181</t>
  </si>
  <si>
    <t>64</t>
  </si>
  <si>
    <t>Pol11</t>
  </si>
  <si>
    <t xml:space="preserve">Přepínač střídavý č. 6  ABB-Tango</t>
  </si>
  <si>
    <t>1856824682</t>
  </si>
  <si>
    <t>65</t>
  </si>
  <si>
    <t>Pol12</t>
  </si>
  <si>
    <t>Přepínač střídavý č. 6 + 6 ABB-Tango</t>
  </si>
  <si>
    <t>-495663325</t>
  </si>
  <si>
    <t>66</t>
  </si>
  <si>
    <t>Pol15</t>
  </si>
  <si>
    <t>Spínač páčkový třípolový, 400V/ 25A, svorky\N,PE</t>
  </si>
  <si>
    <t>-566669250</t>
  </si>
  <si>
    <t>67</t>
  </si>
  <si>
    <t>Pol16</t>
  </si>
  <si>
    <t>Spínač páčkový třípolový 400V/ 32A, svorky\N,PE</t>
  </si>
  <si>
    <t>362205059</t>
  </si>
  <si>
    <t>68</t>
  </si>
  <si>
    <t>Pol17</t>
  </si>
  <si>
    <t>Spínač páčkový třípolový 400V/ 63A, svorky\N,PE</t>
  </si>
  <si>
    <t>126777441</t>
  </si>
  <si>
    <t>69</t>
  </si>
  <si>
    <t>Pol18</t>
  </si>
  <si>
    <t>TOTAL-STOP tlačítko s aretací červené, (230V - NO/NC)</t>
  </si>
  <si>
    <t>837872974</t>
  </si>
  <si>
    <t>70</t>
  </si>
  <si>
    <t>Pol19</t>
  </si>
  <si>
    <t>Instalační krabice KU68-1901</t>
  </si>
  <si>
    <t>1252579745</t>
  </si>
  <si>
    <t>71</t>
  </si>
  <si>
    <t>Pol2</t>
  </si>
  <si>
    <t>VARIUS WB 1,5m 32W IP65 4000K 5055lm frosty</t>
  </si>
  <si>
    <t>1069550961</t>
  </si>
  <si>
    <t>72</t>
  </si>
  <si>
    <t>Pol20</t>
  </si>
  <si>
    <t>Instalační krabice KU68-1902 s víčkem</t>
  </si>
  <si>
    <t>-388241456</t>
  </si>
  <si>
    <t>73</t>
  </si>
  <si>
    <t>Pol21</t>
  </si>
  <si>
    <t>WAGO svorka 4x2.5</t>
  </si>
  <si>
    <t>1304468243</t>
  </si>
  <si>
    <t>74</t>
  </si>
  <si>
    <t>Pol22</t>
  </si>
  <si>
    <t>Krabice KO125 E</t>
  </si>
  <si>
    <t>9809682</t>
  </si>
  <si>
    <t>75</t>
  </si>
  <si>
    <t>Pol23</t>
  </si>
  <si>
    <t>Ekvipotenciální svorkovnice</t>
  </si>
  <si>
    <t>-1267541899</t>
  </si>
  <si>
    <t>76</t>
  </si>
  <si>
    <t>Pol24</t>
  </si>
  <si>
    <t>Elektoinstalační trubka PVC LPE-2 2323</t>
  </si>
  <si>
    <t>-1468947909</t>
  </si>
  <si>
    <t>77</t>
  </si>
  <si>
    <t>Pol25</t>
  </si>
  <si>
    <t>Elektoinstalační trubka PVC LPE-2 2336</t>
  </si>
  <si>
    <t>-24190759</t>
  </si>
  <si>
    <t>78</t>
  </si>
  <si>
    <t>Pol26</t>
  </si>
  <si>
    <t>Elektoinstalační trubka 1220HFPP_L50 SUPER MONOFLEX</t>
  </si>
  <si>
    <t>-142194781</t>
  </si>
  <si>
    <t>79</t>
  </si>
  <si>
    <t>Pol28</t>
  </si>
  <si>
    <t>Kabel CYKY J-4x35</t>
  </si>
  <si>
    <t>-1102705743</t>
  </si>
  <si>
    <t>80</t>
  </si>
  <si>
    <t>Pol29</t>
  </si>
  <si>
    <t>Kabel CYKY J-5x16</t>
  </si>
  <si>
    <t>1969749459</t>
  </si>
  <si>
    <t>81</t>
  </si>
  <si>
    <t>Pol3</t>
  </si>
  <si>
    <t>LONG backlit UGR 42W 4558lm 4000K 1200x300mm</t>
  </si>
  <si>
    <t>-278667572</t>
  </si>
  <si>
    <t>82</t>
  </si>
  <si>
    <t>Pol30</t>
  </si>
  <si>
    <t>Kabel CYKY J-5x4</t>
  </si>
  <si>
    <t>-2123661395</t>
  </si>
  <si>
    <t>83</t>
  </si>
  <si>
    <t>Pol31</t>
  </si>
  <si>
    <t>Kabel CYKY J-5x2,5</t>
  </si>
  <si>
    <t>1399952388</t>
  </si>
  <si>
    <t>84</t>
  </si>
  <si>
    <t>Pol32</t>
  </si>
  <si>
    <t>Kabel CYKY J-5x1,5</t>
  </si>
  <si>
    <t>1786582986</t>
  </si>
  <si>
    <t>85</t>
  </si>
  <si>
    <t>Pol33</t>
  </si>
  <si>
    <t>Kabel CYKY J-3x2,5</t>
  </si>
  <si>
    <t>-1482768419</t>
  </si>
  <si>
    <t>86</t>
  </si>
  <si>
    <t>Pol34</t>
  </si>
  <si>
    <t>Kabel CYKY J-3x1,5</t>
  </si>
  <si>
    <t>1334955164</t>
  </si>
  <si>
    <t>87</t>
  </si>
  <si>
    <t>Pol35</t>
  </si>
  <si>
    <t>Kabel CYKY O-3x1,5</t>
  </si>
  <si>
    <t>18716540</t>
  </si>
  <si>
    <t>88</t>
  </si>
  <si>
    <t>Pol36</t>
  </si>
  <si>
    <t>Kabel CYSY 5Gx16</t>
  </si>
  <si>
    <t>280067156</t>
  </si>
  <si>
    <t>89</t>
  </si>
  <si>
    <t>Pol37</t>
  </si>
  <si>
    <t>Kabel CYSY 5Gx4</t>
  </si>
  <si>
    <t>324307186</t>
  </si>
  <si>
    <t>90</t>
  </si>
  <si>
    <t>Pol38</t>
  </si>
  <si>
    <t>Kabel CYSY 5Gx2,5</t>
  </si>
  <si>
    <t>-2032463144</t>
  </si>
  <si>
    <t>91</t>
  </si>
  <si>
    <t>Pol39</t>
  </si>
  <si>
    <t>Kabel CYSY 5Gx1,5</t>
  </si>
  <si>
    <t>1105530989</t>
  </si>
  <si>
    <t>92</t>
  </si>
  <si>
    <t>Pol4</t>
  </si>
  <si>
    <t xml:space="preserve">Nástěnné svítidlo LED  15W IP65 4000K</t>
  </si>
  <si>
    <t>2139869985</t>
  </si>
  <si>
    <t>93</t>
  </si>
  <si>
    <t>Pol40</t>
  </si>
  <si>
    <t>Kabel CYSY 3Gx1,5</t>
  </si>
  <si>
    <t>-275981740</t>
  </si>
  <si>
    <t>94</t>
  </si>
  <si>
    <t>Pol41</t>
  </si>
  <si>
    <t>Vodič CY 16 z/žl</t>
  </si>
  <si>
    <t>-1201309481</t>
  </si>
  <si>
    <t>95</t>
  </si>
  <si>
    <t>Pol42</t>
  </si>
  <si>
    <t>Vodič CY 10 z/žl</t>
  </si>
  <si>
    <t>-966069399</t>
  </si>
  <si>
    <t>96</t>
  </si>
  <si>
    <t>Pol43</t>
  </si>
  <si>
    <t>Vodič CY 6 z/žl</t>
  </si>
  <si>
    <t>1311648149</t>
  </si>
  <si>
    <t>97</t>
  </si>
  <si>
    <t>Pol44</t>
  </si>
  <si>
    <t>Vodič CY 4 z/žl</t>
  </si>
  <si>
    <t>-21567868</t>
  </si>
  <si>
    <t>98</t>
  </si>
  <si>
    <t>Pol45</t>
  </si>
  <si>
    <t>Rozvaděč - viz samostatný list</t>
  </si>
  <si>
    <t>ks</t>
  </si>
  <si>
    <t>1665776045</t>
  </si>
  <si>
    <t>99</t>
  </si>
  <si>
    <t>Pol46</t>
  </si>
  <si>
    <t>Demontáže</t>
  </si>
  <si>
    <t>hod</t>
  </si>
  <si>
    <t>-273040914</t>
  </si>
  <si>
    <t>100</t>
  </si>
  <si>
    <t>Pol47</t>
  </si>
  <si>
    <t>Elektromontážní práce</t>
  </si>
  <si>
    <t>741552857</t>
  </si>
  <si>
    <t>101</t>
  </si>
  <si>
    <t>Pol48</t>
  </si>
  <si>
    <t>Pomocné stavební práce</t>
  </si>
  <si>
    <t>-492940257</t>
  </si>
  <si>
    <t>102</t>
  </si>
  <si>
    <t>Pol49</t>
  </si>
  <si>
    <t>Doprava a manipulace s materiálem</t>
  </si>
  <si>
    <t>kpl</t>
  </si>
  <si>
    <t>429405761</t>
  </si>
  <si>
    <t>103</t>
  </si>
  <si>
    <t>Pol5</t>
  </si>
  <si>
    <t xml:space="preserve">Stávající  svítidlo</t>
  </si>
  <si>
    <t>-2095233545</t>
  </si>
  <si>
    <t>104</t>
  </si>
  <si>
    <t>Pol50</t>
  </si>
  <si>
    <t>Revize + dokumentace skutečného provedení</t>
  </si>
  <si>
    <t>1535472400</t>
  </si>
  <si>
    <t>105</t>
  </si>
  <si>
    <t>Pol6</t>
  </si>
  <si>
    <t>Zásuvka jednonásobná 230V/16A - bílá</t>
  </si>
  <si>
    <t>2120142921</t>
  </si>
  <si>
    <t>106</t>
  </si>
  <si>
    <t>Pol7</t>
  </si>
  <si>
    <t>Zásuvka natočená dvojnásobná 230V/16A - bílá</t>
  </si>
  <si>
    <t>723100691</t>
  </si>
  <si>
    <t>107</t>
  </si>
  <si>
    <t>Pol8</t>
  </si>
  <si>
    <t>Zásuvka natočená dvojnásobná s ochranou PP 230V/16A</t>
  </si>
  <si>
    <t>1306699203</t>
  </si>
  <si>
    <t>108</t>
  </si>
  <si>
    <t>Pol9</t>
  </si>
  <si>
    <t>Spínač jednoduchý č. 1 ABB-Tango</t>
  </si>
  <si>
    <t>-1883497914</t>
  </si>
  <si>
    <t>763</t>
  </si>
  <si>
    <t>Konstrukce suché výstavby</t>
  </si>
  <si>
    <t>109</t>
  </si>
  <si>
    <t>763131451</t>
  </si>
  <si>
    <t>SDK podhled deska 1xH2 12,5 bez izolace dvouvrstvá spodní kce profil CD+UD</t>
  </si>
  <si>
    <t>-1860667125</t>
  </si>
  <si>
    <t>110</t>
  </si>
  <si>
    <t>763131751</t>
  </si>
  <si>
    <t>Montáž parotěsné zábrany do SDK podhledu</t>
  </si>
  <si>
    <t>-910189695</t>
  </si>
  <si>
    <t>111</t>
  </si>
  <si>
    <t>28329274</t>
  </si>
  <si>
    <t>fólie PE vyztužená pro parotěsnou vrstvu (reakce na oheň - třída E) 110g/m2</t>
  </si>
  <si>
    <t>-1262669801</t>
  </si>
  <si>
    <t>766</t>
  </si>
  <si>
    <t>Konstrukce truhlářské</t>
  </si>
  <si>
    <t>112</t>
  </si>
  <si>
    <t>766660001</t>
  </si>
  <si>
    <t>Montáž dveřních křídel otvíravých jednokřídlových š do 0,8 m do ocelové zárubně</t>
  </si>
  <si>
    <t>1155813043</t>
  </si>
  <si>
    <t>113</t>
  </si>
  <si>
    <t>61162072</t>
  </si>
  <si>
    <t>dveře jednokřídlé voštinové povrch laminátový plné 600x1970-2100mm</t>
  </si>
  <si>
    <t>-1363903292</t>
  </si>
  <si>
    <t>114</t>
  </si>
  <si>
    <t>61162074</t>
  </si>
  <si>
    <t>dveře jednokřídlé voštinové povrch laminátový plné 800x1970-2100mm</t>
  </si>
  <si>
    <t>2082799083</t>
  </si>
  <si>
    <t>115</t>
  </si>
  <si>
    <t>766660002</t>
  </si>
  <si>
    <t>Montáž dveřních křídel otvíravých jednokřídlových š přes 0,8 m do ocelové zárubně</t>
  </si>
  <si>
    <t>-124555391</t>
  </si>
  <si>
    <t>116</t>
  </si>
  <si>
    <t>61162075</t>
  </si>
  <si>
    <t>dveře jednokřídlé voštinové povrch laminátový plné 900x1970-2100mm</t>
  </si>
  <si>
    <t>2145974317</t>
  </si>
  <si>
    <t>117</t>
  </si>
  <si>
    <t>766660011R</t>
  </si>
  <si>
    <t>Montáž dveřních křídel otvíravých dvoukřídlových š do 1,25 m do ocelové zárubně</t>
  </si>
  <si>
    <t>-1190673212</t>
  </si>
  <si>
    <t>118</t>
  </si>
  <si>
    <t>61162102</t>
  </si>
  <si>
    <t>dveře dvoukřídlé voštinové povrch laminátový plné 1250x1970-2100mm</t>
  </si>
  <si>
    <t>-1848184893</t>
  </si>
  <si>
    <t>771</t>
  </si>
  <si>
    <t>Podlahy z dlaždic</t>
  </si>
  <si>
    <t>119</t>
  </si>
  <si>
    <t>771111011</t>
  </si>
  <si>
    <t>Vysátí podkladu před pokládkou dlažby</t>
  </si>
  <si>
    <t>1000397779</t>
  </si>
  <si>
    <t>120</t>
  </si>
  <si>
    <t>771121011</t>
  </si>
  <si>
    <t>Nátěr penetrační na podlahu</t>
  </si>
  <si>
    <t>-645324353</t>
  </si>
  <si>
    <t>121</t>
  </si>
  <si>
    <t>771574416</t>
  </si>
  <si>
    <t>Montáž podlah keramických hladkých lepených cementovým flexibilním lepidlem přes 9 do 12 ks/m2</t>
  </si>
  <si>
    <t>-927696640</t>
  </si>
  <si>
    <t>122</t>
  </si>
  <si>
    <t>59761160</t>
  </si>
  <si>
    <t>dlažba keramická slinutá mrazuvzdorná povrch hladký/matný tl do 10mm přes 9 do 12ks/m2</t>
  </si>
  <si>
    <t>165041258</t>
  </si>
  <si>
    <t>123</t>
  </si>
  <si>
    <t>771591115</t>
  </si>
  <si>
    <t>Podlahy spárování silikonem</t>
  </si>
  <si>
    <t>1245510425</t>
  </si>
  <si>
    <t>781</t>
  </si>
  <si>
    <t>Dokončovací práce - obklady</t>
  </si>
  <si>
    <t>124</t>
  </si>
  <si>
    <t>781111011</t>
  </si>
  <si>
    <t>Ometení (oprášení) stěny při přípravě podkladu</t>
  </si>
  <si>
    <t>1132059811</t>
  </si>
  <si>
    <t>125</t>
  </si>
  <si>
    <t>781121011</t>
  </si>
  <si>
    <t>Nátěr penetrační na stěnu</t>
  </si>
  <si>
    <t>-961145375</t>
  </si>
  <si>
    <t>126</t>
  </si>
  <si>
    <t>781471810</t>
  </si>
  <si>
    <t>Demontáž obkladů z obkladaček keramických kladených do malty</t>
  </si>
  <si>
    <t>-1738996024</t>
  </si>
  <si>
    <t>127</t>
  </si>
  <si>
    <t>781472219</t>
  </si>
  <si>
    <t>Montáž obkladů keramických hladkých lepených cementovým flexibilním lepidlem přes 22 do 25 ks/m2</t>
  </si>
  <si>
    <t>-413641100</t>
  </si>
  <si>
    <t>128</t>
  </si>
  <si>
    <t>59761704</t>
  </si>
  <si>
    <t>obklad keramický nemrazuvzdorný povrch hladký/lesklý tl do 10mm přes 22 do 25ks/m2</t>
  </si>
  <si>
    <t>843904251</t>
  </si>
  <si>
    <t>129</t>
  </si>
  <si>
    <t>781495115</t>
  </si>
  <si>
    <t>Spárování vnitřních obkladů silikonem</t>
  </si>
  <si>
    <t>-1309575888</t>
  </si>
  <si>
    <t>130</t>
  </si>
  <si>
    <t>998781101</t>
  </si>
  <si>
    <t>Přesun hmot tonážní pro obklady keramické v objektech v do 6 m</t>
  </si>
  <si>
    <t>838124665</t>
  </si>
  <si>
    <t>783</t>
  </si>
  <si>
    <t>Dokončovací práce - nátěry</t>
  </si>
  <si>
    <t>131</t>
  </si>
  <si>
    <t>783999002R</t>
  </si>
  <si>
    <t>Nátěr rozvodů topení</t>
  </si>
  <si>
    <t>1279569958</t>
  </si>
  <si>
    <t>132</t>
  </si>
  <si>
    <t>793999001R</t>
  </si>
  <si>
    <t>Nátěr článků radiátorů</t>
  </si>
  <si>
    <t>-1008682224</t>
  </si>
  <si>
    <t>784</t>
  </si>
  <si>
    <t>Dokončovací práce - malby a tapety</t>
  </si>
  <si>
    <t>133</t>
  </si>
  <si>
    <t>784171101</t>
  </si>
  <si>
    <t>Zakrytí vnitřních podlah včetně pozdějšího odkrytí</t>
  </si>
  <si>
    <t>-580189076</t>
  </si>
  <si>
    <t>134</t>
  </si>
  <si>
    <t>58124844</t>
  </si>
  <si>
    <t>fólie pro malířské potřeby zakrývací tl 25µ 4x5m</t>
  </si>
  <si>
    <t>-342898661</t>
  </si>
  <si>
    <t>135</t>
  </si>
  <si>
    <t>784181121</t>
  </si>
  <si>
    <t>Hloubková jednonásobná bezbarvá penetrace podkladu v místnostech v do 3,80 m</t>
  </si>
  <si>
    <t>-497925209</t>
  </si>
  <si>
    <t>136</t>
  </si>
  <si>
    <t>784221101</t>
  </si>
  <si>
    <t>Dvojnásobné bílé malby ze směsí za sucha dobře otěruvzdorných v místnostech do 3,80 m</t>
  </si>
  <si>
    <t>-564609427</t>
  </si>
  <si>
    <t>VRN</t>
  </si>
  <si>
    <t>Vedlejší rozpočtové náklady</t>
  </si>
  <si>
    <t>VRN3</t>
  </si>
  <si>
    <t>Zařízení staveniště</t>
  </si>
  <si>
    <t>137</t>
  </si>
  <si>
    <t>030001000</t>
  </si>
  <si>
    <t>%</t>
  </si>
  <si>
    <t>1024</t>
  </si>
  <si>
    <t>-1076286493</t>
  </si>
  <si>
    <t>VRN9</t>
  </si>
  <si>
    <t>Ostatní náklady</t>
  </si>
  <si>
    <t>138</t>
  </si>
  <si>
    <t>094103000</t>
  </si>
  <si>
    <t>Náklady na plánované vyklizení objektu</t>
  </si>
  <si>
    <t>-1452773997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</si>
</sst>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31</v>
      </c>
      <c r="AK17" s="28" t="s">
        <v>27</v>
      </c>
      <c r="AN17" s="23" t="s">
        <v>1</v>
      </c>
      <c r="AR17" s="18"/>
      <c r="BE17" s="27"/>
      <c r="BS17" s="15" t="s">
        <v>32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33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34</v>
      </c>
      <c r="AK20" s="28" t="s">
        <v>27</v>
      </c>
      <c r="AN20" s="23" t="s">
        <v>1</v>
      </c>
      <c r="AR20" s="18"/>
      <c r="BE20" s="27"/>
      <c r="BS20" s="15" t="s">
        <v>32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35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37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38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39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40</v>
      </c>
      <c r="E29" s="3"/>
      <c r="F29" s="28" t="s">
        <v>41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42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43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44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45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48" t="s">
        <v>48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50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51</v>
      </c>
      <c r="AI60" s="37"/>
      <c r="AJ60" s="37"/>
      <c r="AK60" s="37"/>
      <c r="AL60" s="37"/>
      <c r="AM60" s="54" t="s">
        <v>52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53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54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51</v>
      </c>
      <c r="AI75" s="37"/>
      <c r="AJ75" s="37"/>
      <c r="AK75" s="37"/>
      <c r="AL75" s="37"/>
      <c r="AM75" s="54" t="s">
        <v>52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SPSMELNK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Oprava podlahy a inženýrských sítí ve školní kuchyni SPŠS Mělník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4. 6. 2024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Střední průmyslová škola stavební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>ing.David Horáček</v>
      </c>
      <c r="AN89" s="4"/>
      <c r="AO89" s="4"/>
      <c r="AP89" s="4"/>
      <c r="AQ89" s="34"/>
      <c r="AR89" s="35"/>
      <c r="AS89" s="67" t="s">
        <v>56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66" t="str">
        <f>IF(E20="","",E20)</f>
        <v>Pavel Novák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57</v>
      </c>
      <c r="D92" s="76"/>
      <c r="E92" s="76"/>
      <c r="F92" s="76"/>
      <c r="G92" s="76"/>
      <c r="H92" s="77"/>
      <c r="I92" s="78" t="s">
        <v>58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59</v>
      </c>
      <c r="AH92" s="76"/>
      <c r="AI92" s="76"/>
      <c r="AJ92" s="76"/>
      <c r="AK92" s="76"/>
      <c r="AL92" s="76"/>
      <c r="AM92" s="76"/>
      <c r="AN92" s="78" t="s">
        <v>60</v>
      </c>
      <c r="AO92" s="76"/>
      <c r="AP92" s="80"/>
      <c r="AQ92" s="81" t="s">
        <v>61</v>
      </c>
      <c r="AR92" s="35"/>
      <c r="AS92" s="82" t="s">
        <v>62</v>
      </c>
      <c r="AT92" s="83" t="s">
        <v>63</v>
      </c>
      <c r="AU92" s="83" t="s">
        <v>64</v>
      </c>
      <c r="AV92" s="83" t="s">
        <v>65</v>
      </c>
      <c r="AW92" s="83" t="s">
        <v>66</v>
      </c>
      <c r="AX92" s="83" t="s">
        <v>67</v>
      </c>
      <c r="AY92" s="83" t="s">
        <v>68</v>
      </c>
      <c r="AZ92" s="83" t="s">
        <v>69</v>
      </c>
      <c r="BA92" s="83" t="s">
        <v>70</v>
      </c>
      <c r="BB92" s="83" t="s">
        <v>71</v>
      </c>
      <c r="BC92" s="83" t="s">
        <v>72</v>
      </c>
      <c r="BD92" s="84" t="s">
        <v>73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74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75</v>
      </c>
      <c r="BT94" s="98" t="s">
        <v>76</v>
      </c>
      <c r="BV94" s="98" t="s">
        <v>77</v>
      </c>
      <c r="BW94" s="98" t="s">
        <v>4</v>
      </c>
      <c r="BX94" s="98" t="s">
        <v>78</v>
      </c>
      <c r="CL94" s="98" t="s">
        <v>1</v>
      </c>
    </row>
    <row r="95" s="7" customFormat="1" ht="24.75" customHeight="1">
      <c r="A95" s="99" t="s">
        <v>79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'SPSMELNK - Oprava podlahy...'!J28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80</v>
      </c>
      <c r="AR95" s="100"/>
      <c r="AS95" s="106">
        <v>0</v>
      </c>
      <c r="AT95" s="107">
        <f>ROUND(SUM(AV95:AW95),2)</f>
        <v>0</v>
      </c>
      <c r="AU95" s="108">
        <f>'SPSMELNK - Oprava podlahy...'!P135</f>
        <v>0</v>
      </c>
      <c r="AV95" s="107">
        <f>'SPSMELNK - Oprava podlahy...'!J31</f>
        <v>0</v>
      </c>
      <c r="AW95" s="107">
        <f>'SPSMELNK - Oprava podlahy...'!J32</f>
        <v>0</v>
      </c>
      <c r="AX95" s="107">
        <f>'SPSMELNK - Oprava podlahy...'!J33</f>
        <v>0</v>
      </c>
      <c r="AY95" s="107">
        <f>'SPSMELNK - Oprava podlahy...'!J34</f>
        <v>0</v>
      </c>
      <c r="AZ95" s="107">
        <f>'SPSMELNK - Oprava podlahy...'!F31</f>
        <v>0</v>
      </c>
      <c r="BA95" s="107">
        <f>'SPSMELNK - Oprava podlahy...'!F32</f>
        <v>0</v>
      </c>
      <c r="BB95" s="107">
        <f>'SPSMELNK - Oprava podlahy...'!F33</f>
        <v>0</v>
      </c>
      <c r="BC95" s="107">
        <f>'SPSMELNK - Oprava podlahy...'!F34</f>
        <v>0</v>
      </c>
      <c r="BD95" s="109">
        <f>'SPSMELNK - Oprava podlahy...'!F35</f>
        <v>0</v>
      </c>
      <c r="BE95" s="7"/>
      <c r="BT95" s="110" t="s">
        <v>81</v>
      </c>
      <c r="BU95" s="110" t="s">
        <v>82</v>
      </c>
      <c r="BV95" s="110" t="s">
        <v>77</v>
      </c>
      <c r="BW95" s="110" t="s">
        <v>4</v>
      </c>
      <c r="BX95" s="110" t="s">
        <v>78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PSMELNK - Oprava podlah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="1" customFormat="1" ht="24.96" customHeight="1">
      <c r="B4" s="18"/>
      <c r="D4" s="19" t="s">
        <v>84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30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4. 6. 2024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26</v>
      </c>
      <c r="F13" s="34"/>
      <c r="G13" s="34"/>
      <c r="H13" s="34"/>
      <c r="I13" s="28" t="s">
        <v>27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28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27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30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31</v>
      </c>
      <c r="F19" s="34"/>
      <c r="G19" s="34"/>
      <c r="H19" s="34"/>
      <c r="I19" s="28" t="s">
        <v>27</v>
      </c>
      <c r="J19" s="23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33</v>
      </c>
      <c r="E21" s="34"/>
      <c r="F21" s="34"/>
      <c r="G21" s="34"/>
      <c r="H21" s="34"/>
      <c r="I21" s="28" t="s">
        <v>25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">
        <v>34</v>
      </c>
      <c r="F22" s="34"/>
      <c r="G22" s="34"/>
      <c r="H22" s="34"/>
      <c r="I22" s="28" t="s">
        <v>27</v>
      </c>
      <c r="J22" s="23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35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36</v>
      </c>
      <c r="E28" s="34"/>
      <c r="F28" s="34"/>
      <c r="G28" s="34"/>
      <c r="H28" s="34"/>
      <c r="I28" s="34"/>
      <c r="J28" s="92">
        <f>ROUND(J135,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38</v>
      </c>
      <c r="G30" s="34"/>
      <c r="H30" s="34"/>
      <c r="I30" s="39" t="s">
        <v>37</v>
      </c>
      <c r="J30" s="39" t="s">
        <v>39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40</v>
      </c>
      <c r="E31" s="28" t="s">
        <v>41</v>
      </c>
      <c r="F31" s="117">
        <f>ROUND((SUM(BE135:BE296)),  2)</f>
        <v>0</v>
      </c>
      <c r="G31" s="34"/>
      <c r="H31" s="34"/>
      <c r="I31" s="118">
        <v>0.20999999999999999</v>
      </c>
      <c r="J31" s="117">
        <f>ROUND(((SUM(BE135:BE296))*I31),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42</v>
      </c>
      <c r="F32" s="117">
        <f>ROUND((SUM(BF135:BF296)),  2)</f>
        <v>0</v>
      </c>
      <c r="G32" s="34"/>
      <c r="H32" s="34"/>
      <c r="I32" s="118">
        <v>0.12</v>
      </c>
      <c r="J32" s="117">
        <f>ROUND(((SUM(BF135:BF296))*I32),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43</v>
      </c>
      <c r="F33" s="117">
        <f>ROUND((SUM(BG135:BG296)),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44</v>
      </c>
      <c r="F34" s="117">
        <f>ROUND((SUM(BH135:BH296)),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45</v>
      </c>
      <c r="F35" s="117">
        <f>ROUND((SUM(BI135:BI296)),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46</v>
      </c>
      <c r="E37" s="77"/>
      <c r="F37" s="77"/>
      <c r="G37" s="121" t="s">
        <v>47</v>
      </c>
      <c r="H37" s="122" t="s">
        <v>48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49</v>
      </c>
      <c r="E50" s="53"/>
      <c r="F50" s="53"/>
      <c r="G50" s="52" t="s">
        <v>50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51</v>
      </c>
      <c r="E61" s="37"/>
      <c r="F61" s="125" t="s">
        <v>52</v>
      </c>
      <c r="G61" s="54" t="s">
        <v>51</v>
      </c>
      <c r="H61" s="37"/>
      <c r="I61" s="37"/>
      <c r="J61" s="126" t="s">
        <v>52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53</v>
      </c>
      <c r="E65" s="55"/>
      <c r="F65" s="55"/>
      <c r="G65" s="52" t="s">
        <v>54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51</v>
      </c>
      <c r="E76" s="37"/>
      <c r="F76" s="125" t="s">
        <v>52</v>
      </c>
      <c r="G76" s="54" t="s">
        <v>51</v>
      </c>
      <c r="H76" s="37"/>
      <c r="I76" s="37"/>
      <c r="J76" s="126" t="s">
        <v>52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85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30" customHeight="1">
      <c r="A85" s="34"/>
      <c r="B85" s="35"/>
      <c r="C85" s="34"/>
      <c r="D85" s="34"/>
      <c r="E85" s="63" t="str">
        <f>E7</f>
        <v>Oprava podlahy a inženýrských sítí ve školní kuchyni SPŠS Mělník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4. 6. 2024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>Střední průmyslová škola stavební</v>
      </c>
      <c r="G89" s="34"/>
      <c r="H89" s="34"/>
      <c r="I89" s="28" t="s">
        <v>30</v>
      </c>
      <c r="J89" s="32" t="str">
        <f>E19</f>
        <v>ing.David Horáček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28</v>
      </c>
      <c r="D90" s="34"/>
      <c r="E90" s="34"/>
      <c r="F90" s="23" t="str">
        <f>IF(E16="","",E16)</f>
        <v>Vyplň údaj</v>
      </c>
      <c r="G90" s="34"/>
      <c r="H90" s="34"/>
      <c r="I90" s="28" t="s">
        <v>33</v>
      </c>
      <c r="J90" s="32" t="str">
        <f>E22</f>
        <v>Pavel Novák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86</v>
      </c>
      <c r="D92" s="119"/>
      <c r="E92" s="119"/>
      <c r="F92" s="119"/>
      <c r="G92" s="119"/>
      <c r="H92" s="119"/>
      <c r="I92" s="119"/>
      <c r="J92" s="128" t="s">
        <v>87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88</v>
      </c>
      <c r="D94" s="34"/>
      <c r="E94" s="34"/>
      <c r="F94" s="34"/>
      <c r="G94" s="34"/>
      <c r="H94" s="34"/>
      <c r="I94" s="34"/>
      <c r="J94" s="92">
        <f>J135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89</v>
      </c>
    </row>
    <row r="95" s="9" customFormat="1" ht="24.96" customHeight="1">
      <c r="A95" s="9"/>
      <c r="B95" s="130"/>
      <c r="C95" s="9"/>
      <c r="D95" s="131" t="s">
        <v>90</v>
      </c>
      <c r="E95" s="132"/>
      <c r="F95" s="132"/>
      <c r="G95" s="132"/>
      <c r="H95" s="132"/>
      <c r="I95" s="132"/>
      <c r="J95" s="133">
        <f>J136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91</v>
      </c>
      <c r="E96" s="136"/>
      <c r="F96" s="136"/>
      <c r="G96" s="136"/>
      <c r="H96" s="136"/>
      <c r="I96" s="136"/>
      <c r="J96" s="137">
        <f>J137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92</v>
      </c>
      <c r="E97" s="136"/>
      <c r="F97" s="136"/>
      <c r="G97" s="136"/>
      <c r="H97" s="136"/>
      <c r="I97" s="136"/>
      <c r="J97" s="137">
        <f>J142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93</v>
      </c>
      <c r="E98" s="136"/>
      <c r="F98" s="136"/>
      <c r="G98" s="136"/>
      <c r="H98" s="136"/>
      <c r="I98" s="136"/>
      <c r="J98" s="137">
        <f>J144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94</v>
      </c>
      <c r="E99" s="136"/>
      <c r="F99" s="136"/>
      <c r="G99" s="136"/>
      <c r="H99" s="136"/>
      <c r="I99" s="136"/>
      <c r="J99" s="137">
        <f>J147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95</v>
      </c>
      <c r="E100" s="136"/>
      <c r="F100" s="136"/>
      <c r="G100" s="136"/>
      <c r="H100" s="136"/>
      <c r="I100" s="136"/>
      <c r="J100" s="137">
        <f>J163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4"/>
      <c r="C101" s="10"/>
      <c r="D101" s="135" t="s">
        <v>96</v>
      </c>
      <c r="E101" s="136"/>
      <c r="F101" s="136"/>
      <c r="G101" s="136"/>
      <c r="H101" s="136"/>
      <c r="I101" s="136"/>
      <c r="J101" s="137">
        <f>J172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4"/>
      <c r="C102" s="10"/>
      <c r="D102" s="135" t="s">
        <v>97</v>
      </c>
      <c r="E102" s="136"/>
      <c r="F102" s="136"/>
      <c r="G102" s="136"/>
      <c r="H102" s="136"/>
      <c r="I102" s="136"/>
      <c r="J102" s="137">
        <f>J177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0"/>
      <c r="C103" s="9"/>
      <c r="D103" s="131" t="s">
        <v>98</v>
      </c>
      <c r="E103" s="132"/>
      <c r="F103" s="132"/>
      <c r="G103" s="132"/>
      <c r="H103" s="132"/>
      <c r="I103" s="132"/>
      <c r="J103" s="133">
        <f>J179</f>
        <v>0</v>
      </c>
      <c r="K103" s="9"/>
      <c r="L103" s="13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4"/>
      <c r="C104" s="10"/>
      <c r="D104" s="135" t="s">
        <v>99</v>
      </c>
      <c r="E104" s="136"/>
      <c r="F104" s="136"/>
      <c r="G104" s="136"/>
      <c r="H104" s="136"/>
      <c r="I104" s="136"/>
      <c r="J104" s="137">
        <f>J180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4"/>
      <c r="C105" s="10"/>
      <c r="D105" s="135" t="s">
        <v>100</v>
      </c>
      <c r="E105" s="136"/>
      <c r="F105" s="136"/>
      <c r="G105" s="136"/>
      <c r="H105" s="136"/>
      <c r="I105" s="136"/>
      <c r="J105" s="137">
        <f>J183</f>
        <v>0</v>
      </c>
      <c r="K105" s="10"/>
      <c r="L105" s="13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4"/>
      <c r="C106" s="10"/>
      <c r="D106" s="135" t="s">
        <v>101</v>
      </c>
      <c r="E106" s="136"/>
      <c r="F106" s="136"/>
      <c r="G106" s="136"/>
      <c r="H106" s="136"/>
      <c r="I106" s="136"/>
      <c r="J106" s="137">
        <f>J193</f>
        <v>0</v>
      </c>
      <c r="K106" s="10"/>
      <c r="L106" s="13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4"/>
      <c r="C107" s="10"/>
      <c r="D107" s="135" t="s">
        <v>102</v>
      </c>
      <c r="E107" s="136"/>
      <c r="F107" s="136"/>
      <c r="G107" s="136"/>
      <c r="H107" s="136"/>
      <c r="I107" s="136"/>
      <c r="J107" s="137">
        <f>J202</f>
        <v>0</v>
      </c>
      <c r="K107" s="10"/>
      <c r="L107" s="13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4"/>
      <c r="C108" s="10"/>
      <c r="D108" s="135" t="s">
        <v>103</v>
      </c>
      <c r="E108" s="136"/>
      <c r="F108" s="136"/>
      <c r="G108" s="136"/>
      <c r="H108" s="136"/>
      <c r="I108" s="136"/>
      <c r="J108" s="137">
        <f>J210</f>
        <v>0</v>
      </c>
      <c r="K108" s="10"/>
      <c r="L108" s="13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34"/>
      <c r="C109" s="10"/>
      <c r="D109" s="135" t="s">
        <v>104</v>
      </c>
      <c r="E109" s="136"/>
      <c r="F109" s="136"/>
      <c r="G109" s="136"/>
      <c r="H109" s="136"/>
      <c r="I109" s="136"/>
      <c r="J109" s="137">
        <f>J258</f>
        <v>0</v>
      </c>
      <c r="K109" s="10"/>
      <c r="L109" s="13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34"/>
      <c r="C110" s="10"/>
      <c r="D110" s="135" t="s">
        <v>105</v>
      </c>
      <c r="E110" s="136"/>
      <c r="F110" s="136"/>
      <c r="G110" s="136"/>
      <c r="H110" s="136"/>
      <c r="I110" s="136"/>
      <c r="J110" s="137">
        <f>J262</f>
        <v>0</v>
      </c>
      <c r="K110" s="10"/>
      <c r="L110" s="13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34"/>
      <c r="C111" s="10"/>
      <c r="D111" s="135" t="s">
        <v>106</v>
      </c>
      <c r="E111" s="136"/>
      <c r="F111" s="136"/>
      <c r="G111" s="136"/>
      <c r="H111" s="136"/>
      <c r="I111" s="136"/>
      <c r="J111" s="137">
        <f>J270</f>
        <v>0</v>
      </c>
      <c r="K111" s="10"/>
      <c r="L111" s="13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34"/>
      <c r="C112" s="10"/>
      <c r="D112" s="135" t="s">
        <v>107</v>
      </c>
      <c r="E112" s="136"/>
      <c r="F112" s="136"/>
      <c r="G112" s="136"/>
      <c r="H112" s="136"/>
      <c r="I112" s="136"/>
      <c r="J112" s="137">
        <f>J276</f>
        <v>0</v>
      </c>
      <c r="K112" s="10"/>
      <c r="L112" s="13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34"/>
      <c r="C113" s="10"/>
      <c r="D113" s="135" t="s">
        <v>108</v>
      </c>
      <c r="E113" s="136"/>
      <c r="F113" s="136"/>
      <c r="G113" s="136"/>
      <c r="H113" s="136"/>
      <c r="I113" s="136"/>
      <c r="J113" s="137">
        <f>J284</f>
        <v>0</v>
      </c>
      <c r="K113" s="10"/>
      <c r="L113" s="13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34"/>
      <c r="C114" s="10"/>
      <c r="D114" s="135" t="s">
        <v>109</v>
      </c>
      <c r="E114" s="136"/>
      <c r="F114" s="136"/>
      <c r="G114" s="136"/>
      <c r="H114" s="136"/>
      <c r="I114" s="136"/>
      <c r="J114" s="137">
        <f>J287</f>
        <v>0</v>
      </c>
      <c r="K114" s="10"/>
      <c r="L114" s="13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30"/>
      <c r="C115" s="9"/>
      <c r="D115" s="131" t="s">
        <v>110</v>
      </c>
      <c r="E115" s="132"/>
      <c r="F115" s="132"/>
      <c r="G115" s="132"/>
      <c r="H115" s="132"/>
      <c r="I115" s="132"/>
      <c r="J115" s="133">
        <f>J292</f>
        <v>0</v>
      </c>
      <c r="K115" s="9"/>
      <c r="L115" s="13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34"/>
      <c r="C116" s="10"/>
      <c r="D116" s="135" t="s">
        <v>111</v>
      </c>
      <c r="E116" s="136"/>
      <c r="F116" s="136"/>
      <c r="G116" s="136"/>
      <c r="H116" s="136"/>
      <c r="I116" s="136"/>
      <c r="J116" s="137">
        <f>J293</f>
        <v>0</v>
      </c>
      <c r="K116" s="10"/>
      <c r="L116" s="13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34"/>
      <c r="C117" s="10"/>
      <c r="D117" s="135" t="s">
        <v>112</v>
      </c>
      <c r="E117" s="136"/>
      <c r="F117" s="136"/>
      <c r="G117" s="136"/>
      <c r="H117" s="136"/>
      <c r="I117" s="136"/>
      <c r="J117" s="137">
        <f>J295</f>
        <v>0</v>
      </c>
      <c r="K117" s="10"/>
      <c r="L117" s="13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3" s="2" customFormat="1" ht="6.96" customHeight="1">
      <c r="A123" s="34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4.96" customHeight="1">
      <c r="A124" s="34"/>
      <c r="B124" s="35"/>
      <c r="C124" s="19" t="s">
        <v>113</v>
      </c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16</v>
      </c>
      <c r="D126" s="34"/>
      <c r="E126" s="34"/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30" customHeight="1">
      <c r="A127" s="34"/>
      <c r="B127" s="35"/>
      <c r="C127" s="34"/>
      <c r="D127" s="34"/>
      <c r="E127" s="63" t="str">
        <f>E7</f>
        <v>Oprava podlahy a inženýrských sítí ve školní kuchyni SPŠS Mělník</v>
      </c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2" customHeight="1">
      <c r="A129" s="34"/>
      <c r="B129" s="35"/>
      <c r="C129" s="28" t="s">
        <v>20</v>
      </c>
      <c r="D129" s="34"/>
      <c r="E129" s="34"/>
      <c r="F129" s="23" t="str">
        <f>F10</f>
        <v xml:space="preserve"> </v>
      </c>
      <c r="G129" s="34"/>
      <c r="H129" s="34"/>
      <c r="I129" s="28" t="s">
        <v>22</v>
      </c>
      <c r="J129" s="65" t="str">
        <f>IF(J10="","",J10)</f>
        <v>4. 6. 2024</v>
      </c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6.96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24</v>
      </c>
      <c r="D131" s="34"/>
      <c r="E131" s="34"/>
      <c r="F131" s="23" t="str">
        <f>E13</f>
        <v>Střední průmyslová škola stavební</v>
      </c>
      <c r="G131" s="34"/>
      <c r="H131" s="34"/>
      <c r="I131" s="28" t="s">
        <v>30</v>
      </c>
      <c r="J131" s="32" t="str">
        <f>E19</f>
        <v>ing.David Horáček</v>
      </c>
      <c r="K131" s="34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28</v>
      </c>
      <c r="D132" s="34"/>
      <c r="E132" s="34"/>
      <c r="F132" s="23" t="str">
        <f>IF(E16="","",E16)</f>
        <v>Vyplň údaj</v>
      </c>
      <c r="G132" s="34"/>
      <c r="H132" s="34"/>
      <c r="I132" s="28" t="s">
        <v>33</v>
      </c>
      <c r="J132" s="32" t="str">
        <f>E22</f>
        <v>Pavel Novák</v>
      </c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0.32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11" customFormat="1" ht="29.28" customHeight="1">
      <c r="A134" s="138"/>
      <c r="B134" s="139"/>
      <c r="C134" s="140" t="s">
        <v>114</v>
      </c>
      <c r="D134" s="141" t="s">
        <v>61</v>
      </c>
      <c r="E134" s="141" t="s">
        <v>57</v>
      </c>
      <c r="F134" s="141" t="s">
        <v>58</v>
      </c>
      <c r="G134" s="141" t="s">
        <v>115</v>
      </c>
      <c r="H134" s="141" t="s">
        <v>116</v>
      </c>
      <c r="I134" s="141" t="s">
        <v>117</v>
      </c>
      <c r="J134" s="142" t="s">
        <v>87</v>
      </c>
      <c r="K134" s="143" t="s">
        <v>118</v>
      </c>
      <c r="L134" s="144"/>
      <c r="M134" s="82" t="s">
        <v>1</v>
      </c>
      <c r="N134" s="83" t="s">
        <v>40</v>
      </c>
      <c r="O134" s="83" t="s">
        <v>119</v>
      </c>
      <c r="P134" s="83" t="s">
        <v>120</v>
      </c>
      <c r="Q134" s="83" t="s">
        <v>121</v>
      </c>
      <c r="R134" s="83" t="s">
        <v>122</v>
      </c>
      <c r="S134" s="83" t="s">
        <v>123</v>
      </c>
      <c r="T134" s="84" t="s">
        <v>124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="2" customFormat="1" ht="22.8" customHeight="1">
      <c r="A135" s="34"/>
      <c r="B135" s="35"/>
      <c r="C135" s="89" t="s">
        <v>125</v>
      </c>
      <c r="D135" s="34"/>
      <c r="E135" s="34"/>
      <c r="F135" s="34"/>
      <c r="G135" s="34"/>
      <c r="H135" s="34"/>
      <c r="I135" s="34"/>
      <c r="J135" s="145">
        <f>BK135</f>
        <v>0</v>
      </c>
      <c r="K135" s="34"/>
      <c r="L135" s="35"/>
      <c r="M135" s="85"/>
      <c r="N135" s="69"/>
      <c r="O135" s="86"/>
      <c r="P135" s="146">
        <f>P136+P179+P292</f>
        <v>0</v>
      </c>
      <c r="Q135" s="86"/>
      <c r="R135" s="146">
        <f>R136+R179+R292</f>
        <v>54.139017869999996</v>
      </c>
      <c r="S135" s="86"/>
      <c r="T135" s="147">
        <f>T136+T179+T292</f>
        <v>67.634550000000004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5" t="s">
        <v>75</v>
      </c>
      <c r="AU135" s="15" t="s">
        <v>89</v>
      </c>
      <c r="BK135" s="148">
        <f>BK136+BK179+BK292</f>
        <v>0</v>
      </c>
    </row>
    <row r="136" s="12" customFormat="1" ht="25.92" customHeight="1">
      <c r="A136" s="12"/>
      <c r="B136" s="149"/>
      <c r="C136" s="12"/>
      <c r="D136" s="150" t="s">
        <v>75</v>
      </c>
      <c r="E136" s="151" t="s">
        <v>126</v>
      </c>
      <c r="F136" s="151" t="s">
        <v>127</v>
      </c>
      <c r="G136" s="12"/>
      <c r="H136" s="12"/>
      <c r="I136" s="152"/>
      <c r="J136" s="153">
        <f>BK136</f>
        <v>0</v>
      </c>
      <c r="K136" s="12"/>
      <c r="L136" s="149"/>
      <c r="M136" s="154"/>
      <c r="N136" s="155"/>
      <c r="O136" s="155"/>
      <c r="P136" s="156">
        <f>P137+P142+P144+P147+P163+P172+P177</f>
        <v>0</v>
      </c>
      <c r="Q136" s="155"/>
      <c r="R136" s="156">
        <f>R137+R142+R144+R147+R163+R172+R177</f>
        <v>43.237677999999995</v>
      </c>
      <c r="S136" s="155"/>
      <c r="T136" s="157">
        <f>T137+T142+T144+T147+T163+T172+T177</f>
        <v>50.350100000000005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0" t="s">
        <v>81</v>
      </c>
      <c r="AT136" s="158" t="s">
        <v>75</v>
      </c>
      <c r="AU136" s="158" t="s">
        <v>76</v>
      </c>
      <c r="AY136" s="150" t="s">
        <v>128</v>
      </c>
      <c r="BK136" s="159">
        <f>BK137+BK142+BK144+BK147+BK163+BK172+BK177</f>
        <v>0</v>
      </c>
    </row>
    <row r="137" s="12" customFormat="1" ht="22.8" customHeight="1">
      <c r="A137" s="12"/>
      <c r="B137" s="149"/>
      <c r="C137" s="12"/>
      <c r="D137" s="150" t="s">
        <v>75</v>
      </c>
      <c r="E137" s="160" t="s">
        <v>81</v>
      </c>
      <c r="F137" s="160" t="s">
        <v>129</v>
      </c>
      <c r="G137" s="12"/>
      <c r="H137" s="12"/>
      <c r="I137" s="152"/>
      <c r="J137" s="161">
        <f>BK137</f>
        <v>0</v>
      </c>
      <c r="K137" s="12"/>
      <c r="L137" s="149"/>
      <c r="M137" s="154"/>
      <c r="N137" s="155"/>
      <c r="O137" s="155"/>
      <c r="P137" s="156">
        <f>SUM(P138:P141)</f>
        <v>0</v>
      </c>
      <c r="Q137" s="155"/>
      <c r="R137" s="156">
        <f>SUM(R138:R141)</f>
        <v>0</v>
      </c>
      <c r="S137" s="155"/>
      <c r="T137" s="157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0" t="s">
        <v>81</v>
      </c>
      <c r="AT137" s="158" t="s">
        <v>75</v>
      </c>
      <c r="AU137" s="158" t="s">
        <v>81</v>
      </c>
      <c r="AY137" s="150" t="s">
        <v>128</v>
      </c>
      <c r="BK137" s="159">
        <f>SUM(BK138:BK141)</f>
        <v>0</v>
      </c>
    </row>
    <row r="138" s="2" customFormat="1" ht="37.8" customHeight="1">
      <c r="A138" s="34"/>
      <c r="B138" s="162"/>
      <c r="C138" s="163" t="s">
        <v>81</v>
      </c>
      <c r="D138" s="163" t="s">
        <v>130</v>
      </c>
      <c r="E138" s="164" t="s">
        <v>131</v>
      </c>
      <c r="F138" s="165" t="s">
        <v>132</v>
      </c>
      <c r="G138" s="166" t="s">
        <v>133</v>
      </c>
      <c r="H138" s="167">
        <v>36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41</v>
      </c>
      <c r="O138" s="73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134</v>
      </c>
      <c r="AT138" s="175" t="s">
        <v>130</v>
      </c>
      <c r="AU138" s="175" t="s">
        <v>83</v>
      </c>
      <c r="AY138" s="15" t="s">
        <v>128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81</v>
      </c>
      <c r="BK138" s="176">
        <f>ROUND(I138*H138,2)</f>
        <v>0</v>
      </c>
      <c r="BL138" s="15" t="s">
        <v>134</v>
      </c>
      <c r="BM138" s="175" t="s">
        <v>135</v>
      </c>
    </row>
    <row r="139" s="2" customFormat="1" ht="33" customHeight="1">
      <c r="A139" s="34"/>
      <c r="B139" s="162"/>
      <c r="C139" s="163" t="s">
        <v>83</v>
      </c>
      <c r="D139" s="163" t="s">
        <v>130</v>
      </c>
      <c r="E139" s="164" t="s">
        <v>136</v>
      </c>
      <c r="F139" s="165" t="s">
        <v>137</v>
      </c>
      <c r="G139" s="166" t="s">
        <v>133</v>
      </c>
      <c r="H139" s="167">
        <v>36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41</v>
      </c>
      <c r="O139" s="73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134</v>
      </c>
      <c r="AT139" s="175" t="s">
        <v>130</v>
      </c>
      <c r="AU139" s="175" t="s">
        <v>83</v>
      </c>
      <c r="AY139" s="15" t="s">
        <v>128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81</v>
      </c>
      <c r="BK139" s="176">
        <f>ROUND(I139*H139,2)</f>
        <v>0</v>
      </c>
      <c r="BL139" s="15" t="s">
        <v>134</v>
      </c>
      <c r="BM139" s="175" t="s">
        <v>138</v>
      </c>
    </row>
    <row r="140" s="2" customFormat="1" ht="37.8" customHeight="1">
      <c r="A140" s="34"/>
      <c r="B140" s="162"/>
      <c r="C140" s="163" t="s">
        <v>139</v>
      </c>
      <c r="D140" s="163" t="s">
        <v>130</v>
      </c>
      <c r="E140" s="164" t="s">
        <v>140</v>
      </c>
      <c r="F140" s="165" t="s">
        <v>141</v>
      </c>
      <c r="G140" s="166" t="s">
        <v>133</v>
      </c>
      <c r="H140" s="167">
        <v>36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41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134</v>
      </c>
      <c r="AT140" s="175" t="s">
        <v>130</v>
      </c>
      <c r="AU140" s="175" t="s">
        <v>83</v>
      </c>
      <c r="AY140" s="15" t="s">
        <v>128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81</v>
      </c>
      <c r="BK140" s="176">
        <f>ROUND(I140*H140,2)</f>
        <v>0</v>
      </c>
      <c r="BL140" s="15" t="s">
        <v>134</v>
      </c>
      <c r="BM140" s="175" t="s">
        <v>142</v>
      </c>
    </row>
    <row r="141" s="2" customFormat="1" ht="24.15" customHeight="1">
      <c r="A141" s="34"/>
      <c r="B141" s="162"/>
      <c r="C141" s="163" t="s">
        <v>134</v>
      </c>
      <c r="D141" s="163" t="s">
        <v>130</v>
      </c>
      <c r="E141" s="164" t="s">
        <v>143</v>
      </c>
      <c r="F141" s="165" t="s">
        <v>144</v>
      </c>
      <c r="G141" s="166" t="s">
        <v>145</v>
      </c>
      <c r="H141" s="167">
        <v>64.799999999999997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41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134</v>
      </c>
      <c r="AT141" s="175" t="s">
        <v>130</v>
      </c>
      <c r="AU141" s="175" t="s">
        <v>83</v>
      </c>
      <c r="AY141" s="15" t="s">
        <v>128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81</v>
      </c>
      <c r="BK141" s="176">
        <f>ROUND(I141*H141,2)</f>
        <v>0</v>
      </c>
      <c r="BL141" s="15" t="s">
        <v>134</v>
      </c>
      <c r="BM141" s="175" t="s">
        <v>146</v>
      </c>
    </row>
    <row r="142" s="12" customFormat="1" ht="22.8" customHeight="1">
      <c r="A142" s="12"/>
      <c r="B142" s="149"/>
      <c r="C142" s="12"/>
      <c r="D142" s="150" t="s">
        <v>75</v>
      </c>
      <c r="E142" s="160" t="s">
        <v>83</v>
      </c>
      <c r="F142" s="160" t="s">
        <v>147</v>
      </c>
      <c r="G142" s="12"/>
      <c r="H142" s="12"/>
      <c r="I142" s="152"/>
      <c r="J142" s="161">
        <f>BK142</f>
        <v>0</v>
      </c>
      <c r="K142" s="12"/>
      <c r="L142" s="149"/>
      <c r="M142" s="154"/>
      <c r="N142" s="155"/>
      <c r="O142" s="155"/>
      <c r="P142" s="156">
        <f>P143</f>
        <v>0</v>
      </c>
      <c r="Q142" s="155"/>
      <c r="R142" s="156">
        <f>R143</f>
        <v>15.646935999999998</v>
      </c>
      <c r="S142" s="155"/>
      <c r="T142" s="157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0" t="s">
        <v>81</v>
      </c>
      <c r="AT142" s="158" t="s">
        <v>75</v>
      </c>
      <c r="AU142" s="158" t="s">
        <v>81</v>
      </c>
      <c r="AY142" s="150" t="s">
        <v>128</v>
      </c>
      <c r="BK142" s="159">
        <f>BK143</f>
        <v>0</v>
      </c>
    </row>
    <row r="143" s="2" customFormat="1" ht="16.5" customHeight="1">
      <c r="A143" s="34"/>
      <c r="B143" s="162"/>
      <c r="C143" s="163" t="s">
        <v>148</v>
      </c>
      <c r="D143" s="163" t="s">
        <v>130</v>
      </c>
      <c r="E143" s="164" t="s">
        <v>149</v>
      </c>
      <c r="F143" s="165" t="s">
        <v>150</v>
      </c>
      <c r="G143" s="166" t="s">
        <v>133</v>
      </c>
      <c r="H143" s="167">
        <v>6.7999999999999998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41</v>
      </c>
      <c r="O143" s="73"/>
      <c r="P143" s="173">
        <f>O143*H143</f>
        <v>0</v>
      </c>
      <c r="Q143" s="173">
        <v>2.3010199999999998</v>
      </c>
      <c r="R143" s="173">
        <f>Q143*H143</f>
        <v>15.646935999999998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134</v>
      </c>
      <c r="AT143" s="175" t="s">
        <v>130</v>
      </c>
      <c r="AU143" s="175" t="s">
        <v>83</v>
      </c>
      <c r="AY143" s="15" t="s">
        <v>128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81</v>
      </c>
      <c r="BK143" s="176">
        <f>ROUND(I143*H143,2)</f>
        <v>0</v>
      </c>
      <c r="BL143" s="15" t="s">
        <v>134</v>
      </c>
      <c r="BM143" s="175" t="s">
        <v>151</v>
      </c>
    </row>
    <row r="144" s="12" customFormat="1" ht="22.8" customHeight="1">
      <c r="A144" s="12"/>
      <c r="B144" s="149"/>
      <c r="C144" s="12"/>
      <c r="D144" s="150" t="s">
        <v>75</v>
      </c>
      <c r="E144" s="160" t="s">
        <v>139</v>
      </c>
      <c r="F144" s="160" t="s">
        <v>152</v>
      </c>
      <c r="G144" s="12"/>
      <c r="H144" s="12"/>
      <c r="I144" s="152"/>
      <c r="J144" s="161">
        <f>BK144</f>
        <v>0</v>
      </c>
      <c r="K144" s="12"/>
      <c r="L144" s="149"/>
      <c r="M144" s="154"/>
      <c r="N144" s="155"/>
      <c r="O144" s="155"/>
      <c r="P144" s="156">
        <f>SUM(P145:P146)</f>
        <v>0</v>
      </c>
      <c r="Q144" s="155"/>
      <c r="R144" s="156">
        <f>SUM(R145:R146)</f>
        <v>0</v>
      </c>
      <c r="S144" s="155"/>
      <c r="T144" s="157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0" t="s">
        <v>81</v>
      </c>
      <c r="AT144" s="158" t="s">
        <v>75</v>
      </c>
      <c r="AU144" s="158" t="s">
        <v>81</v>
      </c>
      <c r="AY144" s="150" t="s">
        <v>128</v>
      </c>
      <c r="BK144" s="159">
        <f>SUM(BK145:BK146)</f>
        <v>0</v>
      </c>
    </row>
    <row r="145" s="2" customFormat="1" ht="24.15" customHeight="1">
      <c r="A145" s="34"/>
      <c r="B145" s="162"/>
      <c r="C145" s="163" t="s">
        <v>153</v>
      </c>
      <c r="D145" s="163" t="s">
        <v>130</v>
      </c>
      <c r="E145" s="164" t="s">
        <v>154</v>
      </c>
      <c r="F145" s="165" t="s">
        <v>155</v>
      </c>
      <c r="G145" s="166" t="s">
        <v>156</v>
      </c>
      <c r="H145" s="167">
        <v>1</v>
      </c>
      <c r="I145" s="168"/>
      <c r="J145" s="169">
        <f>ROUND(I145*H145,2)</f>
        <v>0</v>
      </c>
      <c r="K145" s="170"/>
      <c r="L145" s="35"/>
      <c r="M145" s="171" t="s">
        <v>1</v>
      </c>
      <c r="N145" s="172" t="s">
        <v>41</v>
      </c>
      <c r="O145" s="73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134</v>
      </c>
      <c r="AT145" s="175" t="s">
        <v>130</v>
      </c>
      <c r="AU145" s="175" t="s">
        <v>83</v>
      </c>
      <c r="AY145" s="15" t="s">
        <v>128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81</v>
      </c>
      <c r="BK145" s="176">
        <f>ROUND(I145*H145,2)</f>
        <v>0</v>
      </c>
      <c r="BL145" s="15" t="s">
        <v>134</v>
      </c>
      <c r="BM145" s="175" t="s">
        <v>157</v>
      </c>
    </row>
    <row r="146" s="2" customFormat="1" ht="16.5" customHeight="1">
      <c r="A146" s="34"/>
      <c r="B146" s="162"/>
      <c r="C146" s="177" t="s">
        <v>158</v>
      </c>
      <c r="D146" s="177" t="s">
        <v>159</v>
      </c>
      <c r="E146" s="178" t="s">
        <v>160</v>
      </c>
      <c r="F146" s="179" t="s">
        <v>161</v>
      </c>
      <c r="G146" s="180" t="s">
        <v>162</v>
      </c>
      <c r="H146" s="181">
        <v>1</v>
      </c>
      <c r="I146" s="182"/>
      <c r="J146" s="183">
        <f>ROUND(I146*H146,2)</f>
        <v>0</v>
      </c>
      <c r="K146" s="184"/>
      <c r="L146" s="185"/>
      <c r="M146" s="186" t="s">
        <v>1</v>
      </c>
      <c r="N146" s="187" t="s">
        <v>41</v>
      </c>
      <c r="O146" s="73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163</v>
      </c>
      <c r="AT146" s="175" t="s">
        <v>159</v>
      </c>
      <c r="AU146" s="175" t="s">
        <v>83</v>
      </c>
      <c r="AY146" s="15" t="s">
        <v>128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81</v>
      </c>
      <c r="BK146" s="176">
        <f>ROUND(I146*H146,2)</f>
        <v>0</v>
      </c>
      <c r="BL146" s="15" t="s">
        <v>134</v>
      </c>
      <c r="BM146" s="175" t="s">
        <v>164</v>
      </c>
    </row>
    <row r="147" s="12" customFormat="1" ht="22.8" customHeight="1">
      <c r="A147" s="12"/>
      <c r="B147" s="149"/>
      <c r="C147" s="12"/>
      <c r="D147" s="150" t="s">
        <v>75</v>
      </c>
      <c r="E147" s="160" t="s">
        <v>153</v>
      </c>
      <c r="F147" s="160" t="s">
        <v>165</v>
      </c>
      <c r="G147" s="12"/>
      <c r="H147" s="12"/>
      <c r="I147" s="152"/>
      <c r="J147" s="161">
        <f>BK147</f>
        <v>0</v>
      </c>
      <c r="K147" s="12"/>
      <c r="L147" s="149"/>
      <c r="M147" s="154"/>
      <c r="N147" s="155"/>
      <c r="O147" s="155"/>
      <c r="P147" s="156">
        <f>SUM(P148:P162)</f>
        <v>0</v>
      </c>
      <c r="Q147" s="155"/>
      <c r="R147" s="156">
        <f>SUM(R148:R162)</f>
        <v>23.317892000000001</v>
      </c>
      <c r="S147" s="155"/>
      <c r="T147" s="157">
        <f>SUM(T148:T162)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0" t="s">
        <v>81</v>
      </c>
      <c r="AT147" s="158" t="s">
        <v>75</v>
      </c>
      <c r="AU147" s="158" t="s">
        <v>81</v>
      </c>
      <c r="AY147" s="150" t="s">
        <v>128</v>
      </c>
      <c r="BK147" s="159">
        <f>SUM(BK148:BK162)</f>
        <v>0</v>
      </c>
    </row>
    <row r="148" s="2" customFormat="1" ht="21.75" customHeight="1">
      <c r="A148" s="34"/>
      <c r="B148" s="162"/>
      <c r="C148" s="163" t="s">
        <v>163</v>
      </c>
      <c r="D148" s="163" t="s">
        <v>130</v>
      </c>
      <c r="E148" s="164" t="s">
        <v>166</v>
      </c>
      <c r="F148" s="165" t="s">
        <v>167</v>
      </c>
      <c r="G148" s="166" t="s">
        <v>168</v>
      </c>
      <c r="H148" s="167">
        <v>50</v>
      </c>
      <c r="I148" s="168"/>
      <c r="J148" s="169">
        <f>ROUND(I148*H148,2)</f>
        <v>0</v>
      </c>
      <c r="K148" s="170"/>
      <c r="L148" s="35"/>
      <c r="M148" s="171" t="s">
        <v>1</v>
      </c>
      <c r="N148" s="172" t="s">
        <v>41</v>
      </c>
      <c r="O148" s="73"/>
      <c r="P148" s="173">
        <f>O148*H148</f>
        <v>0</v>
      </c>
      <c r="Q148" s="173">
        <v>0.0043800000000000002</v>
      </c>
      <c r="R148" s="173">
        <f>Q148*H148</f>
        <v>0.219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134</v>
      </c>
      <c r="AT148" s="175" t="s">
        <v>130</v>
      </c>
      <c r="AU148" s="175" t="s">
        <v>83</v>
      </c>
      <c r="AY148" s="15" t="s">
        <v>128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81</v>
      </c>
      <c r="BK148" s="176">
        <f>ROUND(I148*H148,2)</f>
        <v>0</v>
      </c>
      <c r="BL148" s="15" t="s">
        <v>134</v>
      </c>
      <c r="BM148" s="175" t="s">
        <v>169</v>
      </c>
    </row>
    <row r="149" s="2" customFormat="1" ht="16.5" customHeight="1">
      <c r="A149" s="34"/>
      <c r="B149" s="162"/>
      <c r="C149" s="163" t="s">
        <v>170</v>
      </c>
      <c r="D149" s="163" t="s">
        <v>130</v>
      </c>
      <c r="E149" s="164" t="s">
        <v>171</v>
      </c>
      <c r="F149" s="165" t="s">
        <v>172</v>
      </c>
      <c r="G149" s="166" t="s">
        <v>168</v>
      </c>
      <c r="H149" s="167">
        <v>50</v>
      </c>
      <c r="I149" s="168"/>
      <c r="J149" s="169">
        <f>ROUND(I149*H149,2)</f>
        <v>0</v>
      </c>
      <c r="K149" s="170"/>
      <c r="L149" s="35"/>
      <c r="M149" s="171" t="s">
        <v>1</v>
      </c>
      <c r="N149" s="172" t="s">
        <v>41</v>
      </c>
      <c r="O149" s="73"/>
      <c r="P149" s="173">
        <f>O149*H149</f>
        <v>0</v>
      </c>
      <c r="Q149" s="173">
        <v>0.0040000000000000001</v>
      </c>
      <c r="R149" s="173">
        <f>Q149*H149</f>
        <v>0.20000000000000001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134</v>
      </c>
      <c r="AT149" s="175" t="s">
        <v>130</v>
      </c>
      <c r="AU149" s="175" t="s">
        <v>83</v>
      </c>
      <c r="AY149" s="15" t="s">
        <v>128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81</v>
      </c>
      <c r="BK149" s="176">
        <f>ROUND(I149*H149,2)</f>
        <v>0</v>
      </c>
      <c r="BL149" s="15" t="s">
        <v>134</v>
      </c>
      <c r="BM149" s="175" t="s">
        <v>173</v>
      </c>
    </row>
    <row r="150" s="2" customFormat="1" ht="24.15" customHeight="1">
      <c r="A150" s="34"/>
      <c r="B150" s="162"/>
      <c r="C150" s="163" t="s">
        <v>174</v>
      </c>
      <c r="D150" s="163" t="s">
        <v>130</v>
      </c>
      <c r="E150" s="164" t="s">
        <v>175</v>
      </c>
      <c r="F150" s="165" t="s">
        <v>176</v>
      </c>
      <c r="G150" s="166" t="s">
        <v>168</v>
      </c>
      <c r="H150" s="167">
        <v>262</v>
      </c>
      <c r="I150" s="168"/>
      <c r="J150" s="169">
        <f>ROUND(I150*H150,2)</f>
        <v>0</v>
      </c>
      <c r="K150" s="170"/>
      <c r="L150" s="35"/>
      <c r="M150" s="171" t="s">
        <v>1</v>
      </c>
      <c r="N150" s="172" t="s">
        <v>41</v>
      </c>
      <c r="O150" s="73"/>
      <c r="P150" s="173">
        <f>O150*H150</f>
        <v>0</v>
      </c>
      <c r="Q150" s="173">
        <v>0.015599999999999999</v>
      </c>
      <c r="R150" s="173">
        <f>Q150*H150</f>
        <v>4.0872000000000002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134</v>
      </c>
      <c r="AT150" s="175" t="s">
        <v>130</v>
      </c>
      <c r="AU150" s="175" t="s">
        <v>83</v>
      </c>
      <c r="AY150" s="15" t="s">
        <v>128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81</v>
      </c>
      <c r="BK150" s="176">
        <f>ROUND(I150*H150,2)</f>
        <v>0</v>
      </c>
      <c r="BL150" s="15" t="s">
        <v>134</v>
      </c>
      <c r="BM150" s="175" t="s">
        <v>177</v>
      </c>
    </row>
    <row r="151" s="2" customFormat="1" ht="24.15" customHeight="1">
      <c r="A151" s="34"/>
      <c r="B151" s="162"/>
      <c r="C151" s="163" t="s">
        <v>178</v>
      </c>
      <c r="D151" s="163" t="s">
        <v>130</v>
      </c>
      <c r="E151" s="164" t="s">
        <v>179</v>
      </c>
      <c r="F151" s="165" t="s">
        <v>180</v>
      </c>
      <c r="G151" s="166" t="s">
        <v>168</v>
      </c>
      <c r="H151" s="167">
        <v>50</v>
      </c>
      <c r="I151" s="168"/>
      <c r="J151" s="169">
        <f>ROUND(I151*H151,2)</f>
        <v>0</v>
      </c>
      <c r="K151" s="170"/>
      <c r="L151" s="35"/>
      <c r="M151" s="171" t="s">
        <v>1</v>
      </c>
      <c r="N151" s="172" t="s">
        <v>41</v>
      </c>
      <c r="O151" s="73"/>
      <c r="P151" s="173">
        <f>O151*H151</f>
        <v>0</v>
      </c>
      <c r="Q151" s="173">
        <v>0.038199999999999998</v>
      </c>
      <c r="R151" s="173">
        <f>Q151*H151</f>
        <v>1.9099999999999999</v>
      </c>
      <c r="S151" s="173">
        <v>0</v>
      </c>
      <c r="T151" s="17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5" t="s">
        <v>134</v>
      </c>
      <c r="AT151" s="175" t="s">
        <v>130</v>
      </c>
      <c r="AU151" s="175" t="s">
        <v>83</v>
      </c>
      <c r="AY151" s="15" t="s">
        <v>128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5" t="s">
        <v>81</v>
      </c>
      <c r="BK151" s="176">
        <f>ROUND(I151*H151,2)</f>
        <v>0</v>
      </c>
      <c r="BL151" s="15" t="s">
        <v>134</v>
      </c>
      <c r="BM151" s="175" t="s">
        <v>181</v>
      </c>
    </row>
    <row r="152" s="2" customFormat="1" ht="16.5" customHeight="1">
      <c r="A152" s="34"/>
      <c r="B152" s="162"/>
      <c r="C152" s="163" t="s">
        <v>8</v>
      </c>
      <c r="D152" s="163" t="s">
        <v>130</v>
      </c>
      <c r="E152" s="164" t="s">
        <v>182</v>
      </c>
      <c r="F152" s="165" t="s">
        <v>183</v>
      </c>
      <c r="G152" s="166" t="s">
        <v>156</v>
      </c>
      <c r="H152" s="167">
        <v>5</v>
      </c>
      <c r="I152" s="168"/>
      <c r="J152" s="169">
        <f>ROUND(I152*H152,2)</f>
        <v>0</v>
      </c>
      <c r="K152" s="170"/>
      <c r="L152" s="35"/>
      <c r="M152" s="171" t="s">
        <v>1</v>
      </c>
      <c r="N152" s="172" t="s">
        <v>41</v>
      </c>
      <c r="O152" s="73"/>
      <c r="P152" s="173">
        <f>O152*H152</f>
        <v>0</v>
      </c>
      <c r="Q152" s="173">
        <v>0.042599999999999999</v>
      </c>
      <c r="R152" s="173">
        <f>Q152*H152</f>
        <v>0.213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134</v>
      </c>
      <c r="AT152" s="175" t="s">
        <v>130</v>
      </c>
      <c r="AU152" s="175" t="s">
        <v>83</v>
      </c>
      <c r="AY152" s="15" t="s">
        <v>128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81</v>
      </c>
      <c r="BK152" s="176">
        <f>ROUND(I152*H152,2)</f>
        <v>0</v>
      </c>
      <c r="BL152" s="15" t="s">
        <v>134</v>
      </c>
      <c r="BM152" s="175" t="s">
        <v>184</v>
      </c>
    </row>
    <row r="153" s="2" customFormat="1" ht="33" customHeight="1">
      <c r="A153" s="34"/>
      <c r="B153" s="162"/>
      <c r="C153" s="163" t="s">
        <v>185</v>
      </c>
      <c r="D153" s="163" t="s">
        <v>130</v>
      </c>
      <c r="E153" s="164" t="s">
        <v>186</v>
      </c>
      <c r="F153" s="165" t="s">
        <v>187</v>
      </c>
      <c r="G153" s="166" t="s">
        <v>133</v>
      </c>
      <c r="H153" s="167">
        <v>6.7999999999999998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41</v>
      </c>
      <c r="O153" s="73"/>
      <c r="P153" s="173">
        <f>O153*H153</f>
        <v>0</v>
      </c>
      <c r="Q153" s="173">
        <v>2.3010199999999998</v>
      </c>
      <c r="R153" s="173">
        <f>Q153*H153</f>
        <v>15.646935999999998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134</v>
      </c>
      <c r="AT153" s="175" t="s">
        <v>130</v>
      </c>
      <c r="AU153" s="175" t="s">
        <v>83</v>
      </c>
      <c r="AY153" s="15" t="s">
        <v>128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81</v>
      </c>
      <c r="BK153" s="176">
        <f>ROUND(I153*H153,2)</f>
        <v>0</v>
      </c>
      <c r="BL153" s="15" t="s">
        <v>134</v>
      </c>
      <c r="BM153" s="175" t="s">
        <v>188</v>
      </c>
    </row>
    <row r="154" s="2" customFormat="1" ht="24.15" customHeight="1">
      <c r="A154" s="34"/>
      <c r="B154" s="162"/>
      <c r="C154" s="163" t="s">
        <v>189</v>
      </c>
      <c r="D154" s="163" t="s">
        <v>130</v>
      </c>
      <c r="E154" s="164" t="s">
        <v>190</v>
      </c>
      <c r="F154" s="165" t="s">
        <v>191</v>
      </c>
      <c r="G154" s="166" t="s">
        <v>133</v>
      </c>
      <c r="H154" s="167">
        <v>6.7999999999999998</v>
      </c>
      <c r="I154" s="168"/>
      <c r="J154" s="169">
        <f>ROUND(I154*H154,2)</f>
        <v>0</v>
      </c>
      <c r="K154" s="170"/>
      <c r="L154" s="35"/>
      <c r="M154" s="171" t="s">
        <v>1</v>
      </c>
      <c r="N154" s="172" t="s">
        <v>41</v>
      </c>
      <c r="O154" s="73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134</v>
      </c>
      <c r="AT154" s="175" t="s">
        <v>130</v>
      </c>
      <c r="AU154" s="175" t="s">
        <v>83</v>
      </c>
      <c r="AY154" s="15" t="s">
        <v>128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81</v>
      </c>
      <c r="BK154" s="176">
        <f>ROUND(I154*H154,2)</f>
        <v>0</v>
      </c>
      <c r="BL154" s="15" t="s">
        <v>134</v>
      </c>
      <c r="BM154" s="175" t="s">
        <v>192</v>
      </c>
    </row>
    <row r="155" s="2" customFormat="1" ht="33" customHeight="1">
      <c r="A155" s="34"/>
      <c r="B155" s="162"/>
      <c r="C155" s="163" t="s">
        <v>193</v>
      </c>
      <c r="D155" s="163" t="s">
        <v>130</v>
      </c>
      <c r="E155" s="164" t="s">
        <v>194</v>
      </c>
      <c r="F155" s="165" t="s">
        <v>195</v>
      </c>
      <c r="G155" s="166" t="s">
        <v>133</v>
      </c>
      <c r="H155" s="167">
        <v>6.7999999999999998</v>
      </c>
      <c r="I155" s="168"/>
      <c r="J155" s="169">
        <f>ROUND(I155*H155,2)</f>
        <v>0</v>
      </c>
      <c r="K155" s="170"/>
      <c r="L155" s="35"/>
      <c r="M155" s="171" t="s">
        <v>1</v>
      </c>
      <c r="N155" s="172" t="s">
        <v>41</v>
      </c>
      <c r="O155" s="73"/>
      <c r="P155" s="173">
        <f>O155*H155</f>
        <v>0</v>
      </c>
      <c r="Q155" s="173">
        <v>0</v>
      </c>
      <c r="R155" s="173">
        <f>Q155*H155</f>
        <v>0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134</v>
      </c>
      <c r="AT155" s="175" t="s">
        <v>130</v>
      </c>
      <c r="AU155" s="175" t="s">
        <v>83</v>
      </c>
      <c r="AY155" s="15" t="s">
        <v>128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81</v>
      </c>
      <c r="BK155" s="176">
        <f>ROUND(I155*H155,2)</f>
        <v>0</v>
      </c>
      <c r="BL155" s="15" t="s">
        <v>134</v>
      </c>
      <c r="BM155" s="175" t="s">
        <v>196</v>
      </c>
    </row>
    <row r="156" s="2" customFormat="1" ht="16.5" customHeight="1">
      <c r="A156" s="34"/>
      <c r="B156" s="162"/>
      <c r="C156" s="163" t="s">
        <v>197</v>
      </c>
      <c r="D156" s="163" t="s">
        <v>130</v>
      </c>
      <c r="E156" s="164" t="s">
        <v>198</v>
      </c>
      <c r="F156" s="165" t="s">
        <v>199</v>
      </c>
      <c r="G156" s="166" t="s">
        <v>145</v>
      </c>
      <c r="H156" s="167">
        <v>0.80000000000000004</v>
      </c>
      <c r="I156" s="168"/>
      <c r="J156" s="169">
        <f>ROUND(I156*H156,2)</f>
        <v>0</v>
      </c>
      <c r="K156" s="170"/>
      <c r="L156" s="35"/>
      <c r="M156" s="171" t="s">
        <v>1</v>
      </c>
      <c r="N156" s="172" t="s">
        <v>41</v>
      </c>
      <c r="O156" s="73"/>
      <c r="P156" s="173">
        <f>O156*H156</f>
        <v>0</v>
      </c>
      <c r="Q156" s="173">
        <v>1.06277</v>
      </c>
      <c r="R156" s="173">
        <f>Q156*H156</f>
        <v>0.85021600000000008</v>
      </c>
      <c r="S156" s="173">
        <v>0</v>
      </c>
      <c r="T156" s="17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5" t="s">
        <v>134</v>
      </c>
      <c r="AT156" s="175" t="s">
        <v>130</v>
      </c>
      <c r="AU156" s="175" t="s">
        <v>83</v>
      </c>
      <c r="AY156" s="15" t="s">
        <v>128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5" t="s">
        <v>81</v>
      </c>
      <c r="BK156" s="176">
        <f>ROUND(I156*H156,2)</f>
        <v>0</v>
      </c>
      <c r="BL156" s="15" t="s">
        <v>134</v>
      </c>
      <c r="BM156" s="175" t="s">
        <v>200</v>
      </c>
    </row>
    <row r="157" s="2" customFormat="1" ht="16.5" customHeight="1">
      <c r="A157" s="34"/>
      <c r="B157" s="162"/>
      <c r="C157" s="163" t="s">
        <v>201</v>
      </c>
      <c r="D157" s="163" t="s">
        <v>130</v>
      </c>
      <c r="E157" s="164" t="s">
        <v>202</v>
      </c>
      <c r="F157" s="165" t="s">
        <v>203</v>
      </c>
      <c r="G157" s="166" t="s">
        <v>168</v>
      </c>
      <c r="H157" s="167">
        <v>90</v>
      </c>
      <c r="I157" s="168"/>
      <c r="J157" s="169">
        <f>ROUND(I157*H157,2)</f>
        <v>0</v>
      </c>
      <c r="K157" s="170"/>
      <c r="L157" s="35"/>
      <c r="M157" s="171" t="s">
        <v>1</v>
      </c>
      <c r="N157" s="172" t="s">
        <v>41</v>
      </c>
      <c r="O157" s="73"/>
      <c r="P157" s="173">
        <f>O157*H157</f>
        <v>0</v>
      </c>
      <c r="Q157" s="173">
        <v>0.00012999999999999999</v>
      </c>
      <c r="R157" s="173">
        <f>Q157*H157</f>
        <v>0.011699999999999999</v>
      </c>
      <c r="S157" s="173">
        <v>0</v>
      </c>
      <c r="T157" s="17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5" t="s">
        <v>134</v>
      </c>
      <c r="AT157" s="175" t="s">
        <v>130</v>
      </c>
      <c r="AU157" s="175" t="s">
        <v>83</v>
      </c>
      <c r="AY157" s="15" t="s">
        <v>128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5" t="s">
        <v>81</v>
      </c>
      <c r="BK157" s="176">
        <f>ROUND(I157*H157,2)</f>
        <v>0</v>
      </c>
      <c r="BL157" s="15" t="s">
        <v>134</v>
      </c>
      <c r="BM157" s="175" t="s">
        <v>204</v>
      </c>
    </row>
    <row r="158" s="2" customFormat="1" ht="37.8" customHeight="1">
      <c r="A158" s="34"/>
      <c r="B158" s="162"/>
      <c r="C158" s="163" t="s">
        <v>205</v>
      </c>
      <c r="D158" s="163" t="s">
        <v>130</v>
      </c>
      <c r="E158" s="164" t="s">
        <v>206</v>
      </c>
      <c r="F158" s="165" t="s">
        <v>207</v>
      </c>
      <c r="G158" s="166" t="s">
        <v>208</v>
      </c>
      <c r="H158" s="167">
        <v>90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41</v>
      </c>
      <c r="O158" s="73"/>
      <c r="P158" s="173">
        <f>O158*H158</f>
        <v>0</v>
      </c>
      <c r="Q158" s="173">
        <v>2.0000000000000002E-05</v>
      </c>
      <c r="R158" s="173">
        <f>Q158*H158</f>
        <v>0.0018000000000000002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134</v>
      </c>
      <c r="AT158" s="175" t="s">
        <v>130</v>
      </c>
      <c r="AU158" s="175" t="s">
        <v>83</v>
      </c>
      <c r="AY158" s="15" t="s">
        <v>128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81</v>
      </c>
      <c r="BK158" s="176">
        <f>ROUND(I158*H158,2)</f>
        <v>0</v>
      </c>
      <c r="BL158" s="15" t="s">
        <v>134</v>
      </c>
      <c r="BM158" s="175" t="s">
        <v>209</v>
      </c>
    </row>
    <row r="159" s="2" customFormat="1" ht="24.15" customHeight="1">
      <c r="A159" s="34"/>
      <c r="B159" s="162"/>
      <c r="C159" s="163" t="s">
        <v>210</v>
      </c>
      <c r="D159" s="163" t="s">
        <v>130</v>
      </c>
      <c r="E159" s="164" t="s">
        <v>211</v>
      </c>
      <c r="F159" s="165" t="s">
        <v>212</v>
      </c>
      <c r="G159" s="166" t="s">
        <v>156</v>
      </c>
      <c r="H159" s="167">
        <v>12</v>
      </c>
      <c r="I159" s="168"/>
      <c r="J159" s="169">
        <f>ROUND(I159*H159,2)</f>
        <v>0</v>
      </c>
      <c r="K159" s="170"/>
      <c r="L159" s="35"/>
      <c r="M159" s="171" t="s">
        <v>1</v>
      </c>
      <c r="N159" s="172" t="s">
        <v>41</v>
      </c>
      <c r="O159" s="73"/>
      <c r="P159" s="173">
        <f>O159*H159</f>
        <v>0</v>
      </c>
      <c r="Q159" s="173">
        <v>0.00048000000000000001</v>
      </c>
      <c r="R159" s="173">
        <f>Q159*H159</f>
        <v>0.0057600000000000004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134</v>
      </c>
      <c r="AT159" s="175" t="s">
        <v>130</v>
      </c>
      <c r="AU159" s="175" t="s">
        <v>83</v>
      </c>
      <c r="AY159" s="15" t="s">
        <v>128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81</v>
      </c>
      <c r="BK159" s="176">
        <f>ROUND(I159*H159,2)</f>
        <v>0</v>
      </c>
      <c r="BL159" s="15" t="s">
        <v>134</v>
      </c>
      <c r="BM159" s="175" t="s">
        <v>213</v>
      </c>
    </row>
    <row r="160" s="2" customFormat="1" ht="16.5" customHeight="1">
      <c r="A160" s="34"/>
      <c r="B160" s="162"/>
      <c r="C160" s="177" t="s">
        <v>214</v>
      </c>
      <c r="D160" s="177" t="s">
        <v>159</v>
      </c>
      <c r="E160" s="178" t="s">
        <v>215</v>
      </c>
      <c r="F160" s="179" t="s">
        <v>216</v>
      </c>
      <c r="G160" s="180" t="s">
        <v>156</v>
      </c>
      <c r="H160" s="181">
        <v>12</v>
      </c>
      <c r="I160" s="182"/>
      <c r="J160" s="183">
        <f>ROUND(I160*H160,2)</f>
        <v>0</v>
      </c>
      <c r="K160" s="184"/>
      <c r="L160" s="185"/>
      <c r="M160" s="186" t="s">
        <v>1</v>
      </c>
      <c r="N160" s="187" t="s">
        <v>41</v>
      </c>
      <c r="O160" s="73"/>
      <c r="P160" s="173">
        <f>O160*H160</f>
        <v>0</v>
      </c>
      <c r="Q160" s="173">
        <v>0.01272</v>
      </c>
      <c r="R160" s="173">
        <f>Q160*H160</f>
        <v>0.15264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163</v>
      </c>
      <c r="AT160" s="175" t="s">
        <v>159</v>
      </c>
      <c r="AU160" s="175" t="s">
        <v>83</v>
      </c>
      <c r="AY160" s="15" t="s">
        <v>128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81</v>
      </c>
      <c r="BK160" s="176">
        <f>ROUND(I160*H160,2)</f>
        <v>0</v>
      </c>
      <c r="BL160" s="15" t="s">
        <v>134</v>
      </c>
      <c r="BM160" s="175" t="s">
        <v>217</v>
      </c>
    </row>
    <row r="161" s="2" customFormat="1" ht="24.15" customHeight="1">
      <c r="A161" s="34"/>
      <c r="B161" s="162"/>
      <c r="C161" s="163" t="s">
        <v>7</v>
      </c>
      <c r="D161" s="163" t="s">
        <v>130</v>
      </c>
      <c r="E161" s="164" t="s">
        <v>218</v>
      </c>
      <c r="F161" s="165" t="s">
        <v>219</v>
      </c>
      <c r="G161" s="166" t="s">
        <v>156</v>
      </c>
      <c r="H161" s="167">
        <v>1</v>
      </c>
      <c r="I161" s="168"/>
      <c r="J161" s="169">
        <f>ROUND(I161*H161,2)</f>
        <v>0</v>
      </c>
      <c r="K161" s="170"/>
      <c r="L161" s="35"/>
      <c r="M161" s="171" t="s">
        <v>1</v>
      </c>
      <c r="N161" s="172" t="s">
        <v>41</v>
      </c>
      <c r="O161" s="73"/>
      <c r="P161" s="173">
        <f>O161*H161</f>
        <v>0</v>
      </c>
      <c r="Q161" s="173">
        <v>0.00096000000000000002</v>
      </c>
      <c r="R161" s="173">
        <f>Q161*H161</f>
        <v>0.00096000000000000002</v>
      </c>
      <c r="S161" s="173">
        <v>0</v>
      </c>
      <c r="T161" s="17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5" t="s">
        <v>134</v>
      </c>
      <c r="AT161" s="175" t="s">
        <v>130</v>
      </c>
      <c r="AU161" s="175" t="s">
        <v>83</v>
      </c>
      <c r="AY161" s="15" t="s">
        <v>128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5" t="s">
        <v>81</v>
      </c>
      <c r="BK161" s="176">
        <f>ROUND(I161*H161,2)</f>
        <v>0</v>
      </c>
      <c r="BL161" s="15" t="s">
        <v>134</v>
      </c>
      <c r="BM161" s="175" t="s">
        <v>220</v>
      </c>
    </row>
    <row r="162" s="2" customFormat="1" ht="16.5" customHeight="1">
      <c r="A162" s="34"/>
      <c r="B162" s="162"/>
      <c r="C162" s="177" t="s">
        <v>221</v>
      </c>
      <c r="D162" s="177" t="s">
        <v>159</v>
      </c>
      <c r="E162" s="178" t="s">
        <v>222</v>
      </c>
      <c r="F162" s="179" t="s">
        <v>223</v>
      </c>
      <c r="G162" s="180" t="s">
        <v>156</v>
      </c>
      <c r="H162" s="181">
        <v>1</v>
      </c>
      <c r="I162" s="182"/>
      <c r="J162" s="183">
        <f>ROUND(I162*H162,2)</f>
        <v>0</v>
      </c>
      <c r="K162" s="184"/>
      <c r="L162" s="185"/>
      <c r="M162" s="186" t="s">
        <v>1</v>
      </c>
      <c r="N162" s="187" t="s">
        <v>41</v>
      </c>
      <c r="O162" s="73"/>
      <c r="P162" s="173">
        <f>O162*H162</f>
        <v>0</v>
      </c>
      <c r="Q162" s="173">
        <v>0.018679999999999999</v>
      </c>
      <c r="R162" s="173">
        <f>Q162*H162</f>
        <v>0.018679999999999999</v>
      </c>
      <c r="S162" s="173">
        <v>0</v>
      </c>
      <c r="T162" s="17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5" t="s">
        <v>163</v>
      </c>
      <c r="AT162" s="175" t="s">
        <v>159</v>
      </c>
      <c r="AU162" s="175" t="s">
        <v>83</v>
      </c>
      <c r="AY162" s="15" t="s">
        <v>128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5" t="s">
        <v>81</v>
      </c>
      <c r="BK162" s="176">
        <f>ROUND(I162*H162,2)</f>
        <v>0</v>
      </c>
      <c r="BL162" s="15" t="s">
        <v>134</v>
      </c>
      <c r="BM162" s="175" t="s">
        <v>224</v>
      </c>
    </row>
    <row r="163" s="12" customFormat="1" ht="22.8" customHeight="1">
      <c r="A163" s="12"/>
      <c r="B163" s="149"/>
      <c r="C163" s="12"/>
      <c r="D163" s="150" t="s">
        <v>75</v>
      </c>
      <c r="E163" s="160" t="s">
        <v>170</v>
      </c>
      <c r="F163" s="160" t="s">
        <v>225</v>
      </c>
      <c r="G163" s="12"/>
      <c r="H163" s="12"/>
      <c r="I163" s="152"/>
      <c r="J163" s="161">
        <f>BK163</f>
        <v>0</v>
      </c>
      <c r="K163" s="12"/>
      <c r="L163" s="149"/>
      <c r="M163" s="154"/>
      <c r="N163" s="155"/>
      <c r="O163" s="155"/>
      <c r="P163" s="156">
        <f>SUM(P164:P171)</f>
        <v>0</v>
      </c>
      <c r="Q163" s="155"/>
      <c r="R163" s="156">
        <f>SUM(R164:R171)</f>
        <v>4.2728499999999991</v>
      </c>
      <c r="S163" s="155"/>
      <c r="T163" s="157">
        <f>SUM(T164:T171)</f>
        <v>50.350100000000005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0" t="s">
        <v>81</v>
      </c>
      <c r="AT163" s="158" t="s">
        <v>75</v>
      </c>
      <c r="AU163" s="158" t="s">
        <v>81</v>
      </c>
      <c r="AY163" s="150" t="s">
        <v>128</v>
      </c>
      <c r="BK163" s="159">
        <f>SUM(BK164:BK171)</f>
        <v>0</v>
      </c>
    </row>
    <row r="164" s="2" customFormat="1" ht="21.75" customHeight="1">
      <c r="A164" s="34"/>
      <c r="B164" s="162"/>
      <c r="C164" s="163" t="s">
        <v>226</v>
      </c>
      <c r="D164" s="163" t="s">
        <v>130</v>
      </c>
      <c r="E164" s="164" t="s">
        <v>227</v>
      </c>
      <c r="F164" s="165" t="s">
        <v>228</v>
      </c>
      <c r="G164" s="166" t="s">
        <v>208</v>
      </c>
      <c r="H164" s="167">
        <v>8</v>
      </c>
      <c r="I164" s="168"/>
      <c r="J164" s="169">
        <f>ROUND(I164*H164,2)</f>
        <v>0</v>
      </c>
      <c r="K164" s="170"/>
      <c r="L164" s="35"/>
      <c r="M164" s="171" t="s">
        <v>1</v>
      </c>
      <c r="N164" s="172" t="s">
        <v>41</v>
      </c>
      <c r="O164" s="73"/>
      <c r="P164" s="173">
        <f>O164*H164</f>
        <v>0</v>
      </c>
      <c r="Q164" s="173">
        <v>0.52969999999999995</v>
      </c>
      <c r="R164" s="173">
        <f>Q164*H164</f>
        <v>4.2375999999999996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134</v>
      </c>
      <c r="AT164" s="175" t="s">
        <v>130</v>
      </c>
      <c r="AU164" s="175" t="s">
        <v>83</v>
      </c>
      <c r="AY164" s="15" t="s">
        <v>128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5" t="s">
        <v>81</v>
      </c>
      <c r="BK164" s="176">
        <f>ROUND(I164*H164,2)</f>
        <v>0</v>
      </c>
      <c r="BL164" s="15" t="s">
        <v>134</v>
      </c>
      <c r="BM164" s="175" t="s">
        <v>229</v>
      </c>
    </row>
    <row r="165" s="2" customFormat="1" ht="37.8" customHeight="1">
      <c r="A165" s="34"/>
      <c r="B165" s="162"/>
      <c r="C165" s="163" t="s">
        <v>230</v>
      </c>
      <c r="D165" s="163" t="s">
        <v>130</v>
      </c>
      <c r="E165" s="164" t="s">
        <v>231</v>
      </c>
      <c r="F165" s="165" t="s">
        <v>232</v>
      </c>
      <c r="G165" s="166" t="s">
        <v>168</v>
      </c>
      <c r="H165" s="167">
        <v>141</v>
      </c>
      <c r="I165" s="168"/>
      <c r="J165" s="169">
        <f>ROUND(I165*H165,2)</f>
        <v>0</v>
      </c>
      <c r="K165" s="170"/>
      <c r="L165" s="35"/>
      <c r="M165" s="171" t="s">
        <v>1</v>
      </c>
      <c r="N165" s="172" t="s">
        <v>41</v>
      </c>
      <c r="O165" s="73"/>
      <c r="P165" s="173">
        <f>O165*H165</f>
        <v>0</v>
      </c>
      <c r="Q165" s="173">
        <v>0.00021000000000000001</v>
      </c>
      <c r="R165" s="173">
        <f>Q165*H165</f>
        <v>0.029610000000000001</v>
      </c>
      <c r="S165" s="173">
        <v>0</v>
      </c>
      <c r="T165" s="17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5" t="s">
        <v>134</v>
      </c>
      <c r="AT165" s="175" t="s">
        <v>130</v>
      </c>
      <c r="AU165" s="175" t="s">
        <v>83</v>
      </c>
      <c r="AY165" s="15" t="s">
        <v>128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5" t="s">
        <v>81</v>
      </c>
      <c r="BK165" s="176">
        <f>ROUND(I165*H165,2)</f>
        <v>0</v>
      </c>
      <c r="BL165" s="15" t="s">
        <v>134</v>
      </c>
      <c r="BM165" s="175" t="s">
        <v>233</v>
      </c>
    </row>
    <row r="166" s="2" customFormat="1" ht="24.15" customHeight="1">
      <c r="A166" s="34"/>
      <c r="B166" s="162"/>
      <c r="C166" s="163" t="s">
        <v>234</v>
      </c>
      <c r="D166" s="163" t="s">
        <v>130</v>
      </c>
      <c r="E166" s="164" t="s">
        <v>235</v>
      </c>
      <c r="F166" s="165" t="s">
        <v>236</v>
      </c>
      <c r="G166" s="166" t="s">
        <v>168</v>
      </c>
      <c r="H166" s="167">
        <v>141</v>
      </c>
      <c r="I166" s="168"/>
      <c r="J166" s="169">
        <f>ROUND(I166*H166,2)</f>
        <v>0</v>
      </c>
      <c r="K166" s="170"/>
      <c r="L166" s="35"/>
      <c r="M166" s="171" t="s">
        <v>1</v>
      </c>
      <c r="N166" s="172" t="s">
        <v>41</v>
      </c>
      <c r="O166" s="73"/>
      <c r="P166" s="173">
        <f>O166*H166</f>
        <v>0</v>
      </c>
      <c r="Q166" s="173">
        <v>4.0000000000000003E-05</v>
      </c>
      <c r="R166" s="173">
        <f>Q166*H166</f>
        <v>0.00564</v>
      </c>
      <c r="S166" s="173">
        <v>0</v>
      </c>
      <c r="T166" s="17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5" t="s">
        <v>134</v>
      </c>
      <c r="AT166" s="175" t="s">
        <v>130</v>
      </c>
      <c r="AU166" s="175" t="s">
        <v>83</v>
      </c>
      <c r="AY166" s="15" t="s">
        <v>128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5" t="s">
        <v>81</v>
      </c>
      <c r="BK166" s="176">
        <f>ROUND(I166*H166,2)</f>
        <v>0</v>
      </c>
      <c r="BL166" s="15" t="s">
        <v>134</v>
      </c>
      <c r="BM166" s="175" t="s">
        <v>237</v>
      </c>
    </row>
    <row r="167" s="2" customFormat="1" ht="37.8" customHeight="1">
      <c r="A167" s="34"/>
      <c r="B167" s="162"/>
      <c r="C167" s="163" t="s">
        <v>238</v>
      </c>
      <c r="D167" s="163" t="s">
        <v>130</v>
      </c>
      <c r="E167" s="164" t="s">
        <v>239</v>
      </c>
      <c r="F167" s="165" t="s">
        <v>240</v>
      </c>
      <c r="G167" s="166" t="s">
        <v>133</v>
      </c>
      <c r="H167" s="167">
        <v>21</v>
      </c>
      <c r="I167" s="168"/>
      <c r="J167" s="169">
        <f>ROUND(I167*H167,2)</f>
        <v>0</v>
      </c>
      <c r="K167" s="170"/>
      <c r="L167" s="35"/>
      <c r="M167" s="171" t="s">
        <v>1</v>
      </c>
      <c r="N167" s="172" t="s">
        <v>41</v>
      </c>
      <c r="O167" s="73"/>
      <c r="P167" s="173">
        <f>O167*H167</f>
        <v>0</v>
      </c>
      <c r="Q167" s="173">
        <v>0</v>
      </c>
      <c r="R167" s="173">
        <f>Q167*H167</f>
        <v>0</v>
      </c>
      <c r="S167" s="173">
        <v>2.2000000000000002</v>
      </c>
      <c r="T167" s="174">
        <f>S167*H167</f>
        <v>46.200000000000003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134</v>
      </c>
      <c r="AT167" s="175" t="s">
        <v>130</v>
      </c>
      <c r="AU167" s="175" t="s">
        <v>83</v>
      </c>
      <c r="AY167" s="15" t="s">
        <v>128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81</v>
      </c>
      <c r="BK167" s="176">
        <f>ROUND(I167*H167,2)</f>
        <v>0</v>
      </c>
      <c r="BL167" s="15" t="s">
        <v>134</v>
      </c>
      <c r="BM167" s="175" t="s">
        <v>241</v>
      </c>
    </row>
    <row r="168" s="2" customFormat="1" ht="21.75" customHeight="1">
      <c r="A168" s="34"/>
      <c r="B168" s="162"/>
      <c r="C168" s="163" t="s">
        <v>242</v>
      </c>
      <c r="D168" s="163" t="s">
        <v>130</v>
      </c>
      <c r="E168" s="164" t="s">
        <v>243</v>
      </c>
      <c r="F168" s="165" t="s">
        <v>244</v>
      </c>
      <c r="G168" s="166" t="s">
        <v>168</v>
      </c>
      <c r="H168" s="167">
        <v>17.600000000000001</v>
      </c>
      <c r="I168" s="168"/>
      <c r="J168" s="169">
        <f>ROUND(I168*H168,2)</f>
        <v>0</v>
      </c>
      <c r="K168" s="170"/>
      <c r="L168" s="35"/>
      <c r="M168" s="171" t="s">
        <v>1</v>
      </c>
      <c r="N168" s="172" t="s">
        <v>41</v>
      </c>
      <c r="O168" s="73"/>
      <c r="P168" s="173">
        <f>O168*H168</f>
        <v>0</v>
      </c>
      <c r="Q168" s="173">
        <v>0</v>
      </c>
      <c r="R168" s="173">
        <f>Q168*H168</f>
        <v>0</v>
      </c>
      <c r="S168" s="173">
        <v>0.075999999999999998</v>
      </c>
      <c r="T168" s="174">
        <f>S168*H168</f>
        <v>1.3376000000000001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5" t="s">
        <v>134</v>
      </c>
      <c r="AT168" s="175" t="s">
        <v>130</v>
      </c>
      <c r="AU168" s="175" t="s">
        <v>83</v>
      </c>
      <c r="AY168" s="15" t="s">
        <v>128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15" t="s">
        <v>81</v>
      </c>
      <c r="BK168" s="176">
        <f>ROUND(I168*H168,2)</f>
        <v>0</v>
      </c>
      <c r="BL168" s="15" t="s">
        <v>134</v>
      </c>
      <c r="BM168" s="175" t="s">
        <v>245</v>
      </c>
    </row>
    <row r="169" s="2" customFormat="1" ht="21.75" customHeight="1">
      <c r="A169" s="34"/>
      <c r="B169" s="162"/>
      <c r="C169" s="163" t="s">
        <v>246</v>
      </c>
      <c r="D169" s="163" t="s">
        <v>130</v>
      </c>
      <c r="E169" s="164" t="s">
        <v>247</v>
      </c>
      <c r="F169" s="165" t="s">
        <v>248</v>
      </c>
      <c r="G169" s="166" t="s">
        <v>168</v>
      </c>
      <c r="H169" s="167">
        <v>2.5</v>
      </c>
      <c r="I169" s="168"/>
      <c r="J169" s="169">
        <f>ROUND(I169*H169,2)</f>
        <v>0</v>
      </c>
      <c r="K169" s="170"/>
      <c r="L169" s="35"/>
      <c r="M169" s="171" t="s">
        <v>1</v>
      </c>
      <c r="N169" s="172" t="s">
        <v>41</v>
      </c>
      <c r="O169" s="73"/>
      <c r="P169" s="173">
        <f>O169*H169</f>
        <v>0</v>
      </c>
      <c r="Q169" s="173">
        <v>0</v>
      </c>
      <c r="R169" s="173">
        <f>Q169*H169</f>
        <v>0</v>
      </c>
      <c r="S169" s="173">
        <v>0.063</v>
      </c>
      <c r="T169" s="174">
        <f>S169*H169</f>
        <v>0.1575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5" t="s">
        <v>134</v>
      </c>
      <c r="AT169" s="175" t="s">
        <v>130</v>
      </c>
      <c r="AU169" s="175" t="s">
        <v>83</v>
      </c>
      <c r="AY169" s="15" t="s">
        <v>128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5" t="s">
        <v>81</v>
      </c>
      <c r="BK169" s="176">
        <f>ROUND(I169*H169,2)</f>
        <v>0</v>
      </c>
      <c r="BL169" s="15" t="s">
        <v>134</v>
      </c>
      <c r="BM169" s="175" t="s">
        <v>249</v>
      </c>
    </row>
    <row r="170" s="2" customFormat="1" ht="24.15" customHeight="1">
      <c r="A170" s="34"/>
      <c r="B170" s="162"/>
      <c r="C170" s="163" t="s">
        <v>250</v>
      </c>
      <c r="D170" s="163" t="s">
        <v>130</v>
      </c>
      <c r="E170" s="164" t="s">
        <v>251</v>
      </c>
      <c r="F170" s="165" t="s">
        <v>252</v>
      </c>
      <c r="G170" s="166" t="s">
        <v>208</v>
      </c>
      <c r="H170" s="167">
        <v>295</v>
      </c>
      <c r="I170" s="168"/>
      <c r="J170" s="169">
        <f>ROUND(I170*H170,2)</f>
        <v>0</v>
      </c>
      <c r="K170" s="170"/>
      <c r="L170" s="35"/>
      <c r="M170" s="171" t="s">
        <v>1</v>
      </c>
      <c r="N170" s="172" t="s">
        <v>41</v>
      </c>
      <c r="O170" s="73"/>
      <c r="P170" s="173">
        <f>O170*H170</f>
        <v>0</v>
      </c>
      <c r="Q170" s="173">
        <v>0</v>
      </c>
      <c r="R170" s="173">
        <f>Q170*H170</f>
        <v>0</v>
      </c>
      <c r="S170" s="173">
        <v>0.0089999999999999993</v>
      </c>
      <c r="T170" s="174">
        <f>S170*H170</f>
        <v>2.6549999999999998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134</v>
      </c>
      <c r="AT170" s="175" t="s">
        <v>130</v>
      </c>
      <c r="AU170" s="175" t="s">
        <v>83</v>
      </c>
      <c r="AY170" s="15" t="s">
        <v>128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5" t="s">
        <v>81</v>
      </c>
      <c r="BK170" s="176">
        <f>ROUND(I170*H170,2)</f>
        <v>0</v>
      </c>
      <c r="BL170" s="15" t="s">
        <v>134</v>
      </c>
      <c r="BM170" s="175" t="s">
        <v>253</v>
      </c>
    </row>
    <row r="171" s="2" customFormat="1" ht="16.5" customHeight="1">
      <c r="A171" s="34"/>
      <c r="B171" s="162"/>
      <c r="C171" s="163" t="s">
        <v>254</v>
      </c>
      <c r="D171" s="163" t="s">
        <v>130</v>
      </c>
      <c r="E171" s="164" t="s">
        <v>255</v>
      </c>
      <c r="F171" s="165" t="s">
        <v>256</v>
      </c>
      <c r="G171" s="166" t="s">
        <v>168</v>
      </c>
      <c r="H171" s="167">
        <v>53</v>
      </c>
      <c r="I171" s="168"/>
      <c r="J171" s="169">
        <f>ROUND(I171*H171,2)</f>
        <v>0</v>
      </c>
      <c r="K171" s="170"/>
      <c r="L171" s="35"/>
      <c r="M171" s="171" t="s">
        <v>1</v>
      </c>
      <c r="N171" s="172" t="s">
        <v>41</v>
      </c>
      <c r="O171" s="73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5" t="s">
        <v>134</v>
      </c>
      <c r="AT171" s="175" t="s">
        <v>130</v>
      </c>
      <c r="AU171" s="175" t="s">
        <v>83</v>
      </c>
      <c r="AY171" s="15" t="s">
        <v>128</v>
      </c>
      <c r="BE171" s="176">
        <f>IF(N171="základní",J171,0)</f>
        <v>0</v>
      </c>
      <c r="BF171" s="176">
        <f>IF(N171="snížená",J171,0)</f>
        <v>0</v>
      </c>
      <c r="BG171" s="176">
        <f>IF(N171="zákl. přenesená",J171,0)</f>
        <v>0</v>
      </c>
      <c r="BH171" s="176">
        <f>IF(N171="sníž. přenesená",J171,0)</f>
        <v>0</v>
      </c>
      <c r="BI171" s="176">
        <f>IF(N171="nulová",J171,0)</f>
        <v>0</v>
      </c>
      <c r="BJ171" s="15" t="s">
        <v>81</v>
      </c>
      <c r="BK171" s="176">
        <f>ROUND(I171*H171,2)</f>
        <v>0</v>
      </c>
      <c r="BL171" s="15" t="s">
        <v>134</v>
      </c>
      <c r="BM171" s="175" t="s">
        <v>257</v>
      </c>
    </row>
    <row r="172" s="12" customFormat="1" ht="22.8" customHeight="1">
      <c r="A172" s="12"/>
      <c r="B172" s="149"/>
      <c r="C172" s="12"/>
      <c r="D172" s="150" t="s">
        <v>75</v>
      </c>
      <c r="E172" s="160" t="s">
        <v>258</v>
      </c>
      <c r="F172" s="160" t="s">
        <v>259</v>
      </c>
      <c r="G172" s="12"/>
      <c r="H172" s="12"/>
      <c r="I172" s="152"/>
      <c r="J172" s="161">
        <f>BK172</f>
        <v>0</v>
      </c>
      <c r="K172" s="12"/>
      <c r="L172" s="149"/>
      <c r="M172" s="154"/>
      <c r="N172" s="155"/>
      <c r="O172" s="155"/>
      <c r="P172" s="156">
        <f>SUM(P173:P176)</f>
        <v>0</v>
      </c>
      <c r="Q172" s="155"/>
      <c r="R172" s="156">
        <f>SUM(R173:R176)</f>
        <v>0</v>
      </c>
      <c r="S172" s="155"/>
      <c r="T172" s="157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0" t="s">
        <v>81</v>
      </c>
      <c r="AT172" s="158" t="s">
        <v>75</v>
      </c>
      <c r="AU172" s="158" t="s">
        <v>81</v>
      </c>
      <c r="AY172" s="150" t="s">
        <v>128</v>
      </c>
      <c r="BK172" s="159">
        <f>SUM(BK173:BK176)</f>
        <v>0</v>
      </c>
    </row>
    <row r="173" s="2" customFormat="1" ht="24.15" customHeight="1">
      <c r="A173" s="34"/>
      <c r="B173" s="162"/>
      <c r="C173" s="163" t="s">
        <v>260</v>
      </c>
      <c r="D173" s="163" t="s">
        <v>130</v>
      </c>
      <c r="E173" s="164" t="s">
        <v>261</v>
      </c>
      <c r="F173" s="165" t="s">
        <v>262</v>
      </c>
      <c r="G173" s="166" t="s">
        <v>145</v>
      </c>
      <c r="H173" s="167">
        <v>67.635000000000005</v>
      </c>
      <c r="I173" s="168"/>
      <c r="J173" s="169">
        <f>ROUND(I173*H173,2)</f>
        <v>0</v>
      </c>
      <c r="K173" s="170"/>
      <c r="L173" s="35"/>
      <c r="M173" s="171" t="s">
        <v>1</v>
      </c>
      <c r="N173" s="172" t="s">
        <v>41</v>
      </c>
      <c r="O173" s="73"/>
      <c r="P173" s="173">
        <f>O173*H173</f>
        <v>0</v>
      </c>
      <c r="Q173" s="173">
        <v>0</v>
      </c>
      <c r="R173" s="173">
        <f>Q173*H173</f>
        <v>0</v>
      </c>
      <c r="S173" s="173">
        <v>0</v>
      </c>
      <c r="T173" s="17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5" t="s">
        <v>134</v>
      </c>
      <c r="AT173" s="175" t="s">
        <v>130</v>
      </c>
      <c r="AU173" s="175" t="s">
        <v>83</v>
      </c>
      <c r="AY173" s="15" t="s">
        <v>128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5" t="s">
        <v>81</v>
      </c>
      <c r="BK173" s="176">
        <f>ROUND(I173*H173,2)</f>
        <v>0</v>
      </c>
      <c r="BL173" s="15" t="s">
        <v>134</v>
      </c>
      <c r="BM173" s="175" t="s">
        <v>263</v>
      </c>
    </row>
    <row r="174" s="2" customFormat="1" ht="24.15" customHeight="1">
      <c r="A174" s="34"/>
      <c r="B174" s="162"/>
      <c r="C174" s="163" t="s">
        <v>264</v>
      </c>
      <c r="D174" s="163" t="s">
        <v>130</v>
      </c>
      <c r="E174" s="164" t="s">
        <v>265</v>
      </c>
      <c r="F174" s="165" t="s">
        <v>266</v>
      </c>
      <c r="G174" s="166" t="s">
        <v>145</v>
      </c>
      <c r="H174" s="167">
        <v>67.635000000000005</v>
      </c>
      <c r="I174" s="168"/>
      <c r="J174" s="169">
        <f>ROUND(I174*H174,2)</f>
        <v>0</v>
      </c>
      <c r="K174" s="170"/>
      <c r="L174" s="35"/>
      <c r="M174" s="171" t="s">
        <v>1</v>
      </c>
      <c r="N174" s="172" t="s">
        <v>41</v>
      </c>
      <c r="O174" s="73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5" t="s">
        <v>134</v>
      </c>
      <c r="AT174" s="175" t="s">
        <v>130</v>
      </c>
      <c r="AU174" s="175" t="s">
        <v>83</v>
      </c>
      <c r="AY174" s="15" t="s">
        <v>128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5" t="s">
        <v>81</v>
      </c>
      <c r="BK174" s="176">
        <f>ROUND(I174*H174,2)</f>
        <v>0</v>
      </c>
      <c r="BL174" s="15" t="s">
        <v>134</v>
      </c>
      <c r="BM174" s="175" t="s">
        <v>267</v>
      </c>
    </row>
    <row r="175" s="2" customFormat="1" ht="24.15" customHeight="1">
      <c r="A175" s="34"/>
      <c r="B175" s="162"/>
      <c r="C175" s="163" t="s">
        <v>268</v>
      </c>
      <c r="D175" s="163" t="s">
        <v>130</v>
      </c>
      <c r="E175" s="164" t="s">
        <v>269</v>
      </c>
      <c r="F175" s="165" t="s">
        <v>270</v>
      </c>
      <c r="G175" s="166" t="s">
        <v>145</v>
      </c>
      <c r="H175" s="167">
        <v>676.35000000000002</v>
      </c>
      <c r="I175" s="168"/>
      <c r="J175" s="169">
        <f>ROUND(I175*H175,2)</f>
        <v>0</v>
      </c>
      <c r="K175" s="170"/>
      <c r="L175" s="35"/>
      <c r="M175" s="171" t="s">
        <v>1</v>
      </c>
      <c r="N175" s="172" t="s">
        <v>41</v>
      </c>
      <c r="O175" s="73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5" t="s">
        <v>134</v>
      </c>
      <c r="AT175" s="175" t="s">
        <v>130</v>
      </c>
      <c r="AU175" s="175" t="s">
        <v>83</v>
      </c>
      <c r="AY175" s="15" t="s">
        <v>128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5" t="s">
        <v>81</v>
      </c>
      <c r="BK175" s="176">
        <f>ROUND(I175*H175,2)</f>
        <v>0</v>
      </c>
      <c r="BL175" s="15" t="s">
        <v>134</v>
      </c>
      <c r="BM175" s="175" t="s">
        <v>271</v>
      </c>
    </row>
    <row r="176" s="2" customFormat="1" ht="33" customHeight="1">
      <c r="A176" s="34"/>
      <c r="B176" s="162"/>
      <c r="C176" s="163" t="s">
        <v>272</v>
      </c>
      <c r="D176" s="163" t="s">
        <v>130</v>
      </c>
      <c r="E176" s="164" t="s">
        <v>273</v>
      </c>
      <c r="F176" s="165" t="s">
        <v>274</v>
      </c>
      <c r="G176" s="166" t="s">
        <v>145</v>
      </c>
      <c r="H176" s="167">
        <v>67.635000000000005</v>
      </c>
      <c r="I176" s="168"/>
      <c r="J176" s="169">
        <f>ROUND(I176*H176,2)</f>
        <v>0</v>
      </c>
      <c r="K176" s="170"/>
      <c r="L176" s="35"/>
      <c r="M176" s="171" t="s">
        <v>1</v>
      </c>
      <c r="N176" s="172" t="s">
        <v>41</v>
      </c>
      <c r="O176" s="73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5" t="s">
        <v>134</v>
      </c>
      <c r="AT176" s="175" t="s">
        <v>130</v>
      </c>
      <c r="AU176" s="175" t="s">
        <v>83</v>
      </c>
      <c r="AY176" s="15" t="s">
        <v>128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5" t="s">
        <v>81</v>
      </c>
      <c r="BK176" s="176">
        <f>ROUND(I176*H176,2)</f>
        <v>0</v>
      </c>
      <c r="BL176" s="15" t="s">
        <v>134</v>
      </c>
      <c r="BM176" s="175" t="s">
        <v>275</v>
      </c>
    </row>
    <row r="177" s="12" customFormat="1" ht="22.8" customHeight="1">
      <c r="A177" s="12"/>
      <c r="B177" s="149"/>
      <c r="C177" s="12"/>
      <c r="D177" s="150" t="s">
        <v>75</v>
      </c>
      <c r="E177" s="160" t="s">
        <v>276</v>
      </c>
      <c r="F177" s="160" t="s">
        <v>277</v>
      </c>
      <c r="G177" s="12"/>
      <c r="H177" s="12"/>
      <c r="I177" s="152"/>
      <c r="J177" s="161">
        <f>BK177</f>
        <v>0</v>
      </c>
      <c r="K177" s="12"/>
      <c r="L177" s="149"/>
      <c r="M177" s="154"/>
      <c r="N177" s="155"/>
      <c r="O177" s="155"/>
      <c r="P177" s="156">
        <f>P178</f>
        <v>0</v>
      </c>
      <c r="Q177" s="155"/>
      <c r="R177" s="156">
        <f>R178</f>
        <v>0</v>
      </c>
      <c r="S177" s="155"/>
      <c r="T177" s="157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0" t="s">
        <v>81</v>
      </c>
      <c r="AT177" s="158" t="s">
        <v>75</v>
      </c>
      <c r="AU177" s="158" t="s">
        <v>81</v>
      </c>
      <c r="AY177" s="150" t="s">
        <v>128</v>
      </c>
      <c r="BK177" s="159">
        <f>BK178</f>
        <v>0</v>
      </c>
    </row>
    <row r="178" s="2" customFormat="1" ht="16.5" customHeight="1">
      <c r="A178" s="34"/>
      <c r="B178" s="162"/>
      <c r="C178" s="163" t="s">
        <v>278</v>
      </c>
      <c r="D178" s="163" t="s">
        <v>130</v>
      </c>
      <c r="E178" s="164" t="s">
        <v>279</v>
      </c>
      <c r="F178" s="165" t="s">
        <v>280</v>
      </c>
      <c r="G178" s="166" t="s">
        <v>145</v>
      </c>
      <c r="H178" s="167">
        <v>43.238</v>
      </c>
      <c r="I178" s="168"/>
      <c r="J178" s="169">
        <f>ROUND(I178*H178,2)</f>
        <v>0</v>
      </c>
      <c r="K178" s="170"/>
      <c r="L178" s="35"/>
      <c r="M178" s="171" t="s">
        <v>1</v>
      </c>
      <c r="N178" s="172" t="s">
        <v>41</v>
      </c>
      <c r="O178" s="73"/>
      <c r="P178" s="173">
        <f>O178*H178</f>
        <v>0</v>
      </c>
      <c r="Q178" s="173">
        <v>0</v>
      </c>
      <c r="R178" s="173">
        <f>Q178*H178</f>
        <v>0</v>
      </c>
      <c r="S178" s="173">
        <v>0</v>
      </c>
      <c r="T178" s="17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5" t="s">
        <v>134</v>
      </c>
      <c r="AT178" s="175" t="s">
        <v>130</v>
      </c>
      <c r="AU178" s="175" t="s">
        <v>83</v>
      </c>
      <c r="AY178" s="15" t="s">
        <v>128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5" t="s">
        <v>81</v>
      </c>
      <c r="BK178" s="176">
        <f>ROUND(I178*H178,2)</f>
        <v>0</v>
      </c>
      <c r="BL178" s="15" t="s">
        <v>134</v>
      </c>
      <c r="BM178" s="175" t="s">
        <v>281</v>
      </c>
    </row>
    <row r="179" s="12" customFormat="1" ht="25.92" customHeight="1">
      <c r="A179" s="12"/>
      <c r="B179" s="149"/>
      <c r="C179" s="12"/>
      <c r="D179" s="150" t="s">
        <v>75</v>
      </c>
      <c r="E179" s="151" t="s">
        <v>282</v>
      </c>
      <c r="F179" s="151" t="s">
        <v>283</v>
      </c>
      <c r="G179" s="12"/>
      <c r="H179" s="12"/>
      <c r="I179" s="152"/>
      <c r="J179" s="153">
        <f>BK179</f>
        <v>0</v>
      </c>
      <c r="K179" s="12"/>
      <c r="L179" s="149"/>
      <c r="M179" s="154"/>
      <c r="N179" s="155"/>
      <c r="O179" s="155"/>
      <c r="P179" s="156">
        <f>P180+P183+P193+P202+P210+P258+P262+P270+P276+P284+P287</f>
        <v>0</v>
      </c>
      <c r="Q179" s="155"/>
      <c r="R179" s="156">
        <f>R180+R183+R193+R202+R210+R258+R262+R270+R276+R284+R287</f>
        <v>10.901339869999999</v>
      </c>
      <c r="S179" s="155"/>
      <c r="T179" s="157">
        <f>T180+T183+T193+T202+T210+T258+T262+T270+T276+T284+T287</f>
        <v>17.284450000000003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0" t="s">
        <v>83</v>
      </c>
      <c r="AT179" s="158" t="s">
        <v>75</v>
      </c>
      <c r="AU179" s="158" t="s">
        <v>76</v>
      </c>
      <c r="AY179" s="150" t="s">
        <v>128</v>
      </c>
      <c r="BK179" s="159">
        <f>BK180+BK183+BK193+BK202+BK210+BK258+BK262+BK270+BK276+BK284+BK287</f>
        <v>0</v>
      </c>
    </row>
    <row r="180" s="12" customFormat="1" ht="22.8" customHeight="1">
      <c r="A180" s="12"/>
      <c r="B180" s="149"/>
      <c r="C180" s="12"/>
      <c r="D180" s="150" t="s">
        <v>75</v>
      </c>
      <c r="E180" s="160" t="s">
        <v>284</v>
      </c>
      <c r="F180" s="160" t="s">
        <v>285</v>
      </c>
      <c r="G180" s="12"/>
      <c r="H180" s="12"/>
      <c r="I180" s="152"/>
      <c r="J180" s="161">
        <f>BK180</f>
        <v>0</v>
      </c>
      <c r="K180" s="12"/>
      <c r="L180" s="149"/>
      <c r="M180" s="154"/>
      <c r="N180" s="155"/>
      <c r="O180" s="155"/>
      <c r="P180" s="156">
        <f>SUM(P181:P182)</f>
        <v>0</v>
      </c>
      <c r="Q180" s="155"/>
      <c r="R180" s="156">
        <f>SUM(R181:R182)</f>
        <v>0.21419999999999997</v>
      </c>
      <c r="S180" s="155"/>
      <c r="T180" s="157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0" t="s">
        <v>83</v>
      </c>
      <c r="AT180" s="158" t="s">
        <v>75</v>
      </c>
      <c r="AU180" s="158" t="s">
        <v>81</v>
      </c>
      <c r="AY180" s="150" t="s">
        <v>128</v>
      </c>
      <c r="BK180" s="159">
        <f>SUM(BK181:BK182)</f>
        <v>0</v>
      </c>
    </row>
    <row r="181" s="2" customFormat="1" ht="24.15" customHeight="1">
      <c r="A181" s="34"/>
      <c r="B181" s="162"/>
      <c r="C181" s="163" t="s">
        <v>286</v>
      </c>
      <c r="D181" s="163" t="s">
        <v>130</v>
      </c>
      <c r="E181" s="164" t="s">
        <v>287</v>
      </c>
      <c r="F181" s="165" t="s">
        <v>288</v>
      </c>
      <c r="G181" s="166" t="s">
        <v>168</v>
      </c>
      <c r="H181" s="167">
        <v>85</v>
      </c>
      <c r="I181" s="168"/>
      <c r="J181" s="169">
        <f>ROUND(I181*H181,2)</f>
        <v>0</v>
      </c>
      <c r="K181" s="170"/>
      <c r="L181" s="35"/>
      <c r="M181" s="171" t="s">
        <v>1</v>
      </c>
      <c r="N181" s="172" t="s">
        <v>41</v>
      </c>
      <c r="O181" s="73"/>
      <c r="P181" s="173">
        <f>O181*H181</f>
        <v>0</v>
      </c>
      <c r="Q181" s="173">
        <v>0</v>
      </c>
      <c r="R181" s="173">
        <f>Q181*H181</f>
        <v>0</v>
      </c>
      <c r="S181" s="173">
        <v>0</v>
      </c>
      <c r="T181" s="17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5" t="s">
        <v>197</v>
      </c>
      <c r="AT181" s="175" t="s">
        <v>130</v>
      </c>
      <c r="AU181" s="175" t="s">
        <v>83</v>
      </c>
      <c r="AY181" s="15" t="s">
        <v>128</v>
      </c>
      <c r="BE181" s="176">
        <f>IF(N181="základní",J181,0)</f>
        <v>0</v>
      </c>
      <c r="BF181" s="176">
        <f>IF(N181="snížená",J181,0)</f>
        <v>0</v>
      </c>
      <c r="BG181" s="176">
        <f>IF(N181="zákl. přenesená",J181,0)</f>
        <v>0</v>
      </c>
      <c r="BH181" s="176">
        <f>IF(N181="sníž. přenesená",J181,0)</f>
        <v>0</v>
      </c>
      <c r="BI181" s="176">
        <f>IF(N181="nulová",J181,0)</f>
        <v>0</v>
      </c>
      <c r="BJ181" s="15" t="s">
        <v>81</v>
      </c>
      <c r="BK181" s="176">
        <f>ROUND(I181*H181,2)</f>
        <v>0</v>
      </c>
      <c r="BL181" s="15" t="s">
        <v>197</v>
      </c>
      <c r="BM181" s="175" t="s">
        <v>289</v>
      </c>
    </row>
    <row r="182" s="2" customFormat="1" ht="24.15" customHeight="1">
      <c r="A182" s="34"/>
      <c r="B182" s="162"/>
      <c r="C182" s="177" t="s">
        <v>290</v>
      </c>
      <c r="D182" s="177" t="s">
        <v>159</v>
      </c>
      <c r="E182" s="178" t="s">
        <v>291</v>
      </c>
      <c r="F182" s="179" t="s">
        <v>292</v>
      </c>
      <c r="G182" s="180" t="s">
        <v>168</v>
      </c>
      <c r="H182" s="181">
        <v>89.25</v>
      </c>
      <c r="I182" s="182"/>
      <c r="J182" s="183">
        <f>ROUND(I182*H182,2)</f>
        <v>0</v>
      </c>
      <c r="K182" s="184"/>
      <c r="L182" s="185"/>
      <c r="M182" s="186" t="s">
        <v>1</v>
      </c>
      <c r="N182" s="187" t="s">
        <v>41</v>
      </c>
      <c r="O182" s="73"/>
      <c r="P182" s="173">
        <f>O182*H182</f>
        <v>0</v>
      </c>
      <c r="Q182" s="173">
        <v>0.0023999999999999998</v>
      </c>
      <c r="R182" s="173">
        <f>Q182*H182</f>
        <v>0.21419999999999997</v>
      </c>
      <c r="S182" s="173">
        <v>0</v>
      </c>
      <c r="T182" s="17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5" t="s">
        <v>264</v>
      </c>
      <c r="AT182" s="175" t="s">
        <v>159</v>
      </c>
      <c r="AU182" s="175" t="s">
        <v>83</v>
      </c>
      <c r="AY182" s="15" t="s">
        <v>128</v>
      </c>
      <c r="BE182" s="176">
        <f>IF(N182="základní",J182,0)</f>
        <v>0</v>
      </c>
      <c r="BF182" s="176">
        <f>IF(N182="snížená",J182,0)</f>
        <v>0</v>
      </c>
      <c r="BG182" s="176">
        <f>IF(N182="zákl. přenesená",J182,0)</f>
        <v>0</v>
      </c>
      <c r="BH182" s="176">
        <f>IF(N182="sníž. přenesená",J182,0)</f>
        <v>0</v>
      </c>
      <c r="BI182" s="176">
        <f>IF(N182="nulová",J182,0)</f>
        <v>0</v>
      </c>
      <c r="BJ182" s="15" t="s">
        <v>81</v>
      </c>
      <c r="BK182" s="176">
        <f>ROUND(I182*H182,2)</f>
        <v>0</v>
      </c>
      <c r="BL182" s="15" t="s">
        <v>197</v>
      </c>
      <c r="BM182" s="175" t="s">
        <v>293</v>
      </c>
    </row>
    <row r="183" s="12" customFormat="1" ht="22.8" customHeight="1">
      <c r="A183" s="12"/>
      <c r="B183" s="149"/>
      <c r="C183" s="12"/>
      <c r="D183" s="150" t="s">
        <v>75</v>
      </c>
      <c r="E183" s="160" t="s">
        <v>294</v>
      </c>
      <c r="F183" s="160" t="s">
        <v>295</v>
      </c>
      <c r="G183" s="12"/>
      <c r="H183" s="12"/>
      <c r="I183" s="152"/>
      <c r="J183" s="161">
        <f>BK183</f>
        <v>0</v>
      </c>
      <c r="K183" s="12"/>
      <c r="L183" s="149"/>
      <c r="M183" s="154"/>
      <c r="N183" s="155"/>
      <c r="O183" s="155"/>
      <c r="P183" s="156">
        <f>SUM(P184:P192)</f>
        <v>0</v>
      </c>
      <c r="Q183" s="155"/>
      <c r="R183" s="156">
        <f>SUM(R184:R192)</f>
        <v>0.34000000000000002</v>
      </c>
      <c r="S183" s="155"/>
      <c r="T183" s="157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0" t="s">
        <v>83</v>
      </c>
      <c r="AT183" s="158" t="s">
        <v>75</v>
      </c>
      <c r="AU183" s="158" t="s">
        <v>81</v>
      </c>
      <c r="AY183" s="150" t="s">
        <v>128</v>
      </c>
      <c r="BK183" s="159">
        <f>SUM(BK184:BK192)</f>
        <v>0</v>
      </c>
    </row>
    <row r="184" s="2" customFormat="1" ht="21.75" customHeight="1">
      <c r="A184" s="34"/>
      <c r="B184" s="162"/>
      <c r="C184" s="163" t="s">
        <v>296</v>
      </c>
      <c r="D184" s="163" t="s">
        <v>130</v>
      </c>
      <c r="E184" s="164" t="s">
        <v>297</v>
      </c>
      <c r="F184" s="165" t="s">
        <v>298</v>
      </c>
      <c r="G184" s="166" t="s">
        <v>208</v>
      </c>
      <c r="H184" s="167">
        <v>40</v>
      </c>
      <c r="I184" s="168"/>
      <c r="J184" s="169">
        <f>ROUND(I184*H184,2)</f>
        <v>0</v>
      </c>
      <c r="K184" s="170"/>
      <c r="L184" s="35"/>
      <c r="M184" s="171" t="s">
        <v>1</v>
      </c>
      <c r="N184" s="172" t="s">
        <v>41</v>
      </c>
      <c r="O184" s="73"/>
      <c r="P184" s="173">
        <f>O184*H184</f>
        <v>0</v>
      </c>
      <c r="Q184" s="173">
        <v>0.00142</v>
      </c>
      <c r="R184" s="173">
        <f>Q184*H184</f>
        <v>0.056800000000000003</v>
      </c>
      <c r="S184" s="173">
        <v>0</v>
      </c>
      <c r="T184" s="17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5" t="s">
        <v>197</v>
      </c>
      <c r="AT184" s="175" t="s">
        <v>130</v>
      </c>
      <c r="AU184" s="175" t="s">
        <v>83</v>
      </c>
      <c r="AY184" s="15" t="s">
        <v>128</v>
      </c>
      <c r="BE184" s="176">
        <f>IF(N184="základní",J184,0)</f>
        <v>0</v>
      </c>
      <c r="BF184" s="176">
        <f>IF(N184="snížená",J184,0)</f>
        <v>0</v>
      </c>
      <c r="BG184" s="176">
        <f>IF(N184="zákl. přenesená",J184,0)</f>
        <v>0</v>
      </c>
      <c r="BH184" s="176">
        <f>IF(N184="sníž. přenesená",J184,0)</f>
        <v>0</v>
      </c>
      <c r="BI184" s="176">
        <f>IF(N184="nulová",J184,0)</f>
        <v>0</v>
      </c>
      <c r="BJ184" s="15" t="s">
        <v>81</v>
      </c>
      <c r="BK184" s="176">
        <f>ROUND(I184*H184,2)</f>
        <v>0</v>
      </c>
      <c r="BL184" s="15" t="s">
        <v>197</v>
      </c>
      <c r="BM184" s="175" t="s">
        <v>299</v>
      </c>
    </row>
    <row r="185" s="2" customFormat="1" ht="21.75" customHeight="1">
      <c r="A185" s="34"/>
      <c r="B185" s="162"/>
      <c r="C185" s="163" t="s">
        <v>300</v>
      </c>
      <c r="D185" s="163" t="s">
        <v>130</v>
      </c>
      <c r="E185" s="164" t="s">
        <v>301</v>
      </c>
      <c r="F185" s="165" t="s">
        <v>302</v>
      </c>
      <c r="G185" s="166" t="s">
        <v>208</v>
      </c>
      <c r="H185" s="167">
        <v>15</v>
      </c>
      <c r="I185" s="168"/>
      <c r="J185" s="169">
        <f>ROUND(I185*H185,2)</f>
        <v>0</v>
      </c>
      <c r="K185" s="170"/>
      <c r="L185" s="35"/>
      <c r="M185" s="171" t="s">
        <v>1</v>
      </c>
      <c r="N185" s="172" t="s">
        <v>41</v>
      </c>
      <c r="O185" s="73"/>
      <c r="P185" s="173">
        <f>O185*H185</f>
        <v>0</v>
      </c>
      <c r="Q185" s="173">
        <v>0.00197</v>
      </c>
      <c r="R185" s="173">
        <f>Q185*H185</f>
        <v>0.02955</v>
      </c>
      <c r="S185" s="173">
        <v>0</v>
      </c>
      <c r="T185" s="17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5" t="s">
        <v>197</v>
      </c>
      <c r="AT185" s="175" t="s">
        <v>130</v>
      </c>
      <c r="AU185" s="175" t="s">
        <v>83</v>
      </c>
      <c r="AY185" s="15" t="s">
        <v>128</v>
      </c>
      <c r="BE185" s="176">
        <f>IF(N185="základní",J185,0)</f>
        <v>0</v>
      </c>
      <c r="BF185" s="176">
        <f>IF(N185="snížená",J185,0)</f>
        <v>0</v>
      </c>
      <c r="BG185" s="176">
        <f>IF(N185="zákl. přenesená",J185,0)</f>
        <v>0</v>
      </c>
      <c r="BH185" s="176">
        <f>IF(N185="sníž. přenesená",J185,0)</f>
        <v>0</v>
      </c>
      <c r="BI185" s="176">
        <f>IF(N185="nulová",J185,0)</f>
        <v>0</v>
      </c>
      <c r="BJ185" s="15" t="s">
        <v>81</v>
      </c>
      <c r="BK185" s="176">
        <f>ROUND(I185*H185,2)</f>
        <v>0</v>
      </c>
      <c r="BL185" s="15" t="s">
        <v>197</v>
      </c>
      <c r="BM185" s="175" t="s">
        <v>303</v>
      </c>
    </row>
    <row r="186" s="2" customFormat="1" ht="21.75" customHeight="1">
      <c r="A186" s="34"/>
      <c r="B186" s="162"/>
      <c r="C186" s="163" t="s">
        <v>304</v>
      </c>
      <c r="D186" s="163" t="s">
        <v>130</v>
      </c>
      <c r="E186" s="164" t="s">
        <v>305</v>
      </c>
      <c r="F186" s="165" t="s">
        <v>306</v>
      </c>
      <c r="G186" s="166" t="s">
        <v>208</v>
      </c>
      <c r="H186" s="167">
        <v>20</v>
      </c>
      <c r="I186" s="168"/>
      <c r="J186" s="169">
        <f>ROUND(I186*H186,2)</f>
        <v>0</v>
      </c>
      <c r="K186" s="170"/>
      <c r="L186" s="35"/>
      <c r="M186" s="171" t="s">
        <v>1</v>
      </c>
      <c r="N186" s="172" t="s">
        <v>41</v>
      </c>
      <c r="O186" s="73"/>
      <c r="P186" s="173">
        <f>O186*H186</f>
        <v>0</v>
      </c>
      <c r="Q186" s="173">
        <v>0.0030400000000000002</v>
      </c>
      <c r="R186" s="173">
        <f>Q186*H186</f>
        <v>0.060800000000000007</v>
      </c>
      <c r="S186" s="173">
        <v>0</v>
      </c>
      <c r="T186" s="17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5" t="s">
        <v>197</v>
      </c>
      <c r="AT186" s="175" t="s">
        <v>130</v>
      </c>
      <c r="AU186" s="175" t="s">
        <v>83</v>
      </c>
      <c r="AY186" s="15" t="s">
        <v>128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5" t="s">
        <v>81</v>
      </c>
      <c r="BK186" s="176">
        <f>ROUND(I186*H186,2)</f>
        <v>0</v>
      </c>
      <c r="BL186" s="15" t="s">
        <v>197</v>
      </c>
      <c r="BM186" s="175" t="s">
        <v>307</v>
      </c>
    </row>
    <row r="187" s="2" customFormat="1" ht="21.75" customHeight="1">
      <c r="A187" s="34"/>
      <c r="B187" s="162"/>
      <c r="C187" s="163" t="s">
        <v>308</v>
      </c>
      <c r="D187" s="163" t="s">
        <v>130</v>
      </c>
      <c r="E187" s="164" t="s">
        <v>309</v>
      </c>
      <c r="F187" s="165" t="s">
        <v>310</v>
      </c>
      <c r="G187" s="166" t="s">
        <v>208</v>
      </c>
      <c r="H187" s="167">
        <v>25</v>
      </c>
      <c r="I187" s="168"/>
      <c r="J187" s="169">
        <f>ROUND(I187*H187,2)</f>
        <v>0</v>
      </c>
      <c r="K187" s="170"/>
      <c r="L187" s="35"/>
      <c r="M187" s="171" t="s">
        <v>1</v>
      </c>
      <c r="N187" s="172" t="s">
        <v>41</v>
      </c>
      <c r="O187" s="73"/>
      <c r="P187" s="173">
        <f>O187*H187</f>
        <v>0</v>
      </c>
      <c r="Q187" s="173">
        <v>0.0049199999999999999</v>
      </c>
      <c r="R187" s="173">
        <f>Q187*H187</f>
        <v>0.123</v>
      </c>
      <c r="S187" s="173">
        <v>0</v>
      </c>
      <c r="T187" s="17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75" t="s">
        <v>197</v>
      </c>
      <c r="AT187" s="175" t="s">
        <v>130</v>
      </c>
      <c r="AU187" s="175" t="s">
        <v>83</v>
      </c>
      <c r="AY187" s="15" t="s">
        <v>128</v>
      </c>
      <c r="BE187" s="176">
        <f>IF(N187="základní",J187,0)</f>
        <v>0</v>
      </c>
      <c r="BF187" s="176">
        <f>IF(N187="snížená",J187,0)</f>
        <v>0</v>
      </c>
      <c r="BG187" s="176">
        <f>IF(N187="zákl. přenesená",J187,0)</f>
        <v>0</v>
      </c>
      <c r="BH187" s="176">
        <f>IF(N187="sníž. přenesená",J187,0)</f>
        <v>0</v>
      </c>
      <c r="BI187" s="176">
        <f>IF(N187="nulová",J187,0)</f>
        <v>0</v>
      </c>
      <c r="BJ187" s="15" t="s">
        <v>81</v>
      </c>
      <c r="BK187" s="176">
        <f>ROUND(I187*H187,2)</f>
        <v>0</v>
      </c>
      <c r="BL187" s="15" t="s">
        <v>197</v>
      </c>
      <c r="BM187" s="175" t="s">
        <v>311</v>
      </c>
    </row>
    <row r="188" s="2" customFormat="1" ht="16.5" customHeight="1">
      <c r="A188" s="34"/>
      <c r="B188" s="162"/>
      <c r="C188" s="163" t="s">
        <v>312</v>
      </c>
      <c r="D188" s="163" t="s">
        <v>130</v>
      </c>
      <c r="E188" s="164" t="s">
        <v>313</v>
      </c>
      <c r="F188" s="165" t="s">
        <v>314</v>
      </c>
      <c r="G188" s="166" t="s">
        <v>208</v>
      </c>
      <c r="H188" s="167">
        <v>30</v>
      </c>
      <c r="I188" s="168"/>
      <c r="J188" s="169">
        <f>ROUND(I188*H188,2)</f>
        <v>0</v>
      </c>
      <c r="K188" s="170"/>
      <c r="L188" s="35"/>
      <c r="M188" s="171" t="s">
        <v>1</v>
      </c>
      <c r="N188" s="172" t="s">
        <v>41</v>
      </c>
      <c r="O188" s="73"/>
      <c r="P188" s="173">
        <f>O188*H188</f>
        <v>0</v>
      </c>
      <c r="Q188" s="173">
        <v>0.00048000000000000001</v>
      </c>
      <c r="R188" s="173">
        <f>Q188*H188</f>
        <v>0.0144</v>
      </c>
      <c r="S188" s="173">
        <v>0</v>
      </c>
      <c r="T188" s="17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5" t="s">
        <v>197</v>
      </c>
      <c r="AT188" s="175" t="s">
        <v>130</v>
      </c>
      <c r="AU188" s="175" t="s">
        <v>83</v>
      </c>
      <c r="AY188" s="15" t="s">
        <v>128</v>
      </c>
      <c r="BE188" s="176">
        <f>IF(N188="základní",J188,0)</f>
        <v>0</v>
      </c>
      <c r="BF188" s="176">
        <f>IF(N188="snížená",J188,0)</f>
        <v>0</v>
      </c>
      <c r="BG188" s="176">
        <f>IF(N188="zákl. přenesená",J188,0)</f>
        <v>0</v>
      </c>
      <c r="BH188" s="176">
        <f>IF(N188="sníž. přenesená",J188,0)</f>
        <v>0</v>
      </c>
      <c r="BI188" s="176">
        <f>IF(N188="nulová",J188,0)</f>
        <v>0</v>
      </c>
      <c r="BJ188" s="15" t="s">
        <v>81</v>
      </c>
      <c r="BK188" s="176">
        <f>ROUND(I188*H188,2)</f>
        <v>0</v>
      </c>
      <c r="BL188" s="15" t="s">
        <v>197</v>
      </c>
      <c r="BM188" s="175" t="s">
        <v>315</v>
      </c>
    </row>
    <row r="189" s="2" customFormat="1" ht="16.5" customHeight="1">
      <c r="A189" s="34"/>
      <c r="B189" s="162"/>
      <c r="C189" s="163" t="s">
        <v>316</v>
      </c>
      <c r="D189" s="163" t="s">
        <v>130</v>
      </c>
      <c r="E189" s="164" t="s">
        <v>317</v>
      </c>
      <c r="F189" s="165" t="s">
        <v>318</v>
      </c>
      <c r="G189" s="166" t="s">
        <v>208</v>
      </c>
      <c r="H189" s="167">
        <v>15</v>
      </c>
      <c r="I189" s="168"/>
      <c r="J189" s="169">
        <f>ROUND(I189*H189,2)</f>
        <v>0</v>
      </c>
      <c r="K189" s="170"/>
      <c r="L189" s="35"/>
      <c r="M189" s="171" t="s">
        <v>1</v>
      </c>
      <c r="N189" s="172" t="s">
        <v>41</v>
      </c>
      <c r="O189" s="73"/>
      <c r="P189" s="173">
        <f>O189*H189</f>
        <v>0</v>
      </c>
      <c r="Q189" s="173">
        <v>0.00071000000000000002</v>
      </c>
      <c r="R189" s="173">
        <f>Q189*H189</f>
        <v>0.01065</v>
      </c>
      <c r="S189" s="173">
        <v>0</v>
      </c>
      <c r="T189" s="17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5" t="s">
        <v>197</v>
      </c>
      <c r="AT189" s="175" t="s">
        <v>130</v>
      </c>
      <c r="AU189" s="175" t="s">
        <v>83</v>
      </c>
      <c r="AY189" s="15" t="s">
        <v>128</v>
      </c>
      <c r="BE189" s="176">
        <f>IF(N189="základní",J189,0)</f>
        <v>0</v>
      </c>
      <c r="BF189" s="176">
        <f>IF(N189="snížená",J189,0)</f>
        <v>0</v>
      </c>
      <c r="BG189" s="176">
        <f>IF(N189="zákl. přenesená",J189,0)</f>
        <v>0</v>
      </c>
      <c r="BH189" s="176">
        <f>IF(N189="sníž. přenesená",J189,0)</f>
        <v>0</v>
      </c>
      <c r="BI189" s="176">
        <f>IF(N189="nulová",J189,0)</f>
        <v>0</v>
      </c>
      <c r="BJ189" s="15" t="s">
        <v>81</v>
      </c>
      <c r="BK189" s="176">
        <f>ROUND(I189*H189,2)</f>
        <v>0</v>
      </c>
      <c r="BL189" s="15" t="s">
        <v>197</v>
      </c>
      <c r="BM189" s="175" t="s">
        <v>319</v>
      </c>
    </row>
    <row r="190" s="2" customFormat="1" ht="16.5" customHeight="1">
      <c r="A190" s="34"/>
      <c r="B190" s="162"/>
      <c r="C190" s="163" t="s">
        <v>320</v>
      </c>
      <c r="D190" s="163" t="s">
        <v>130</v>
      </c>
      <c r="E190" s="164" t="s">
        <v>321</v>
      </c>
      <c r="F190" s="165" t="s">
        <v>322</v>
      </c>
      <c r="G190" s="166" t="s">
        <v>208</v>
      </c>
      <c r="H190" s="167">
        <v>20</v>
      </c>
      <c r="I190" s="168"/>
      <c r="J190" s="169">
        <f>ROUND(I190*H190,2)</f>
        <v>0</v>
      </c>
      <c r="K190" s="170"/>
      <c r="L190" s="35"/>
      <c r="M190" s="171" t="s">
        <v>1</v>
      </c>
      <c r="N190" s="172" t="s">
        <v>41</v>
      </c>
      <c r="O190" s="73"/>
      <c r="P190" s="173">
        <f>O190*H190</f>
        <v>0</v>
      </c>
      <c r="Q190" s="173">
        <v>0.0022399999999999998</v>
      </c>
      <c r="R190" s="173">
        <f>Q190*H190</f>
        <v>0.044799999999999993</v>
      </c>
      <c r="S190" s="173">
        <v>0</v>
      </c>
      <c r="T190" s="17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5" t="s">
        <v>197</v>
      </c>
      <c r="AT190" s="175" t="s">
        <v>130</v>
      </c>
      <c r="AU190" s="175" t="s">
        <v>83</v>
      </c>
      <c r="AY190" s="15" t="s">
        <v>128</v>
      </c>
      <c r="BE190" s="176">
        <f>IF(N190="základní",J190,0)</f>
        <v>0</v>
      </c>
      <c r="BF190" s="176">
        <f>IF(N190="snížená",J190,0)</f>
        <v>0</v>
      </c>
      <c r="BG190" s="176">
        <f>IF(N190="zákl. přenesená",J190,0)</f>
        <v>0</v>
      </c>
      <c r="BH190" s="176">
        <f>IF(N190="sníž. přenesená",J190,0)</f>
        <v>0</v>
      </c>
      <c r="BI190" s="176">
        <f>IF(N190="nulová",J190,0)</f>
        <v>0</v>
      </c>
      <c r="BJ190" s="15" t="s">
        <v>81</v>
      </c>
      <c r="BK190" s="176">
        <f>ROUND(I190*H190,2)</f>
        <v>0</v>
      </c>
      <c r="BL190" s="15" t="s">
        <v>197</v>
      </c>
      <c r="BM190" s="175" t="s">
        <v>323</v>
      </c>
    </row>
    <row r="191" s="2" customFormat="1" ht="21.75" customHeight="1">
      <c r="A191" s="34"/>
      <c r="B191" s="162"/>
      <c r="C191" s="163" t="s">
        <v>324</v>
      </c>
      <c r="D191" s="163" t="s">
        <v>130</v>
      </c>
      <c r="E191" s="164" t="s">
        <v>325</v>
      </c>
      <c r="F191" s="165" t="s">
        <v>326</v>
      </c>
      <c r="G191" s="166" t="s">
        <v>208</v>
      </c>
      <c r="H191" s="167">
        <v>55</v>
      </c>
      <c r="I191" s="168"/>
      <c r="J191" s="169">
        <f>ROUND(I191*H191,2)</f>
        <v>0</v>
      </c>
      <c r="K191" s="170"/>
      <c r="L191" s="35"/>
      <c r="M191" s="171" t="s">
        <v>1</v>
      </c>
      <c r="N191" s="172" t="s">
        <v>41</v>
      </c>
      <c r="O191" s="73"/>
      <c r="P191" s="173">
        <f>O191*H191</f>
        <v>0</v>
      </c>
      <c r="Q191" s="173">
        <v>0</v>
      </c>
      <c r="R191" s="173">
        <f>Q191*H191</f>
        <v>0</v>
      </c>
      <c r="S191" s="173">
        <v>0</v>
      </c>
      <c r="T191" s="17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75" t="s">
        <v>197</v>
      </c>
      <c r="AT191" s="175" t="s">
        <v>130</v>
      </c>
      <c r="AU191" s="175" t="s">
        <v>83</v>
      </c>
      <c r="AY191" s="15" t="s">
        <v>128</v>
      </c>
      <c r="BE191" s="176">
        <f>IF(N191="základní",J191,0)</f>
        <v>0</v>
      </c>
      <c r="BF191" s="176">
        <f>IF(N191="snížená",J191,0)</f>
        <v>0</v>
      </c>
      <c r="BG191" s="176">
        <f>IF(N191="zákl. přenesená",J191,0)</f>
        <v>0</v>
      </c>
      <c r="BH191" s="176">
        <f>IF(N191="sníž. přenesená",J191,0)</f>
        <v>0</v>
      </c>
      <c r="BI191" s="176">
        <f>IF(N191="nulová",J191,0)</f>
        <v>0</v>
      </c>
      <c r="BJ191" s="15" t="s">
        <v>81</v>
      </c>
      <c r="BK191" s="176">
        <f>ROUND(I191*H191,2)</f>
        <v>0</v>
      </c>
      <c r="BL191" s="15" t="s">
        <v>197</v>
      </c>
      <c r="BM191" s="175" t="s">
        <v>327</v>
      </c>
    </row>
    <row r="192" s="2" customFormat="1" ht="24.15" customHeight="1">
      <c r="A192" s="34"/>
      <c r="B192" s="162"/>
      <c r="C192" s="163" t="s">
        <v>328</v>
      </c>
      <c r="D192" s="163" t="s">
        <v>130</v>
      </c>
      <c r="E192" s="164" t="s">
        <v>329</v>
      </c>
      <c r="F192" s="165" t="s">
        <v>330</v>
      </c>
      <c r="G192" s="166" t="s">
        <v>208</v>
      </c>
      <c r="H192" s="167">
        <v>45</v>
      </c>
      <c r="I192" s="168"/>
      <c r="J192" s="169">
        <f>ROUND(I192*H192,2)</f>
        <v>0</v>
      </c>
      <c r="K192" s="170"/>
      <c r="L192" s="35"/>
      <c r="M192" s="171" t="s">
        <v>1</v>
      </c>
      <c r="N192" s="172" t="s">
        <v>41</v>
      </c>
      <c r="O192" s="73"/>
      <c r="P192" s="173">
        <f>O192*H192</f>
        <v>0</v>
      </c>
      <c r="Q192" s="173">
        <v>0</v>
      </c>
      <c r="R192" s="173">
        <f>Q192*H192</f>
        <v>0</v>
      </c>
      <c r="S192" s="173">
        <v>0</v>
      </c>
      <c r="T192" s="17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5" t="s">
        <v>197</v>
      </c>
      <c r="AT192" s="175" t="s">
        <v>130</v>
      </c>
      <c r="AU192" s="175" t="s">
        <v>83</v>
      </c>
      <c r="AY192" s="15" t="s">
        <v>128</v>
      </c>
      <c r="BE192" s="176">
        <f>IF(N192="základní",J192,0)</f>
        <v>0</v>
      </c>
      <c r="BF192" s="176">
        <f>IF(N192="snížená",J192,0)</f>
        <v>0</v>
      </c>
      <c r="BG192" s="176">
        <f>IF(N192="zákl. přenesená",J192,0)</f>
        <v>0</v>
      </c>
      <c r="BH192" s="176">
        <f>IF(N192="sníž. přenesená",J192,0)</f>
        <v>0</v>
      </c>
      <c r="BI192" s="176">
        <f>IF(N192="nulová",J192,0)</f>
        <v>0</v>
      </c>
      <c r="BJ192" s="15" t="s">
        <v>81</v>
      </c>
      <c r="BK192" s="176">
        <f>ROUND(I192*H192,2)</f>
        <v>0</v>
      </c>
      <c r="BL192" s="15" t="s">
        <v>197</v>
      </c>
      <c r="BM192" s="175" t="s">
        <v>331</v>
      </c>
    </row>
    <row r="193" s="12" customFormat="1" ht="22.8" customHeight="1">
      <c r="A193" s="12"/>
      <c r="B193" s="149"/>
      <c r="C193" s="12"/>
      <c r="D193" s="150" t="s">
        <v>75</v>
      </c>
      <c r="E193" s="160" t="s">
        <v>332</v>
      </c>
      <c r="F193" s="160" t="s">
        <v>333</v>
      </c>
      <c r="G193" s="12"/>
      <c r="H193" s="12"/>
      <c r="I193" s="152"/>
      <c r="J193" s="161">
        <f>BK193</f>
        <v>0</v>
      </c>
      <c r="K193" s="12"/>
      <c r="L193" s="149"/>
      <c r="M193" s="154"/>
      <c r="N193" s="155"/>
      <c r="O193" s="155"/>
      <c r="P193" s="156">
        <f>SUM(P194:P201)</f>
        <v>0</v>
      </c>
      <c r="Q193" s="155"/>
      <c r="R193" s="156">
        <f>SUM(R194:R201)</f>
        <v>0.46389000000000008</v>
      </c>
      <c r="S193" s="155"/>
      <c r="T193" s="157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0" t="s">
        <v>83</v>
      </c>
      <c r="AT193" s="158" t="s">
        <v>75</v>
      </c>
      <c r="AU193" s="158" t="s">
        <v>81</v>
      </c>
      <c r="AY193" s="150" t="s">
        <v>128</v>
      </c>
      <c r="BK193" s="159">
        <f>SUM(BK194:BK201)</f>
        <v>0</v>
      </c>
    </row>
    <row r="194" s="2" customFormat="1" ht="24.15" customHeight="1">
      <c r="A194" s="34"/>
      <c r="B194" s="162"/>
      <c r="C194" s="163" t="s">
        <v>334</v>
      </c>
      <c r="D194" s="163" t="s">
        <v>130</v>
      </c>
      <c r="E194" s="164" t="s">
        <v>335</v>
      </c>
      <c r="F194" s="165" t="s">
        <v>336</v>
      </c>
      <c r="G194" s="166" t="s">
        <v>208</v>
      </c>
      <c r="H194" s="167">
        <v>130</v>
      </c>
      <c r="I194" s="168"/>
      <c r="J194" s="169">
        <f>ROUND(I194*H194,2)</f>
        <v>0</v>
      </c>
      <c r="K194" s="170"/>
      <c r="L194" s="35"/>
      <c r="M194" s="171" t="s">
        <v>1</v>
      </c>
      <c r="N194" s="172" t="s">
        <v>41</v>
      </c>
      <c r="O194" s="73"/>
      <c r="P194" s="173">
        <f>O194*H194</f>
        <v>0</v>
      </c>
      <c r="Q194" s="173">
        <v>0.00084000000000000003</v>
      </c>
      <c r="R194" s="173">
        <f>Q194*H194</f>
        <v>0.10920000000000001</v>
      </c>
      <c r="S194" s="173">
        <v>0</v>
      </c>
      <c r="T194" s="17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75" t="s">
        <v>197</v>
      </c>
      <c r="AT194" s="175" t="s">
        <v>130</v>
      </c>
      <c r="AU194" s="175" t="s">
        <v>83</v>
      </c>
      <c r="AY194" s="15" t="s">
        <v>128</v>
      </c>
      <c r="BE194" s="176">
        <f>IF(N194="základní",J194,0)</f>
        <v>0</v>
      </c>
      <c r="BF194" s="176">
        <f>IF(N194="snížená",J194,0)</f>
        <v>0</v>
      </c>
      <c r="BG194" s="176">
        <f>IF(N194="zákl. přenesená",J194,0)</f>
        <v>0</v>
      </c>
      <c r="BH194" s="176">
        <f>IF(N194="sníž. přenesená",J194,0)</f>
        <v>0</v>
      </c>
      <c r="BI194" s="176">
        <f>IF(N194="nulová",J194,0)</f>
        <v>0</v>
      </c>
      <c r="BJ194" s="15" t="s">
        <v>81</v>
      </c>
      <c r="BK194" s="176">
        <f>ROUND(I194*H194,2)</f>
        <v>0</v>
      </c>
      <c r="BL194" s="15" t="s">
        <v>197</v>
      </c>
      <c r="BM194" s="175" t="s">
        <v>337</v>
      </c>
    </row>
    <row r="195" s="2" customFormat="1" ht="24.15" customHeight="1">
      <c r="A195" s="34"/>
      <c r="B195" s="162"/>
      <c r="C195" s="163" t="s">
        <v>338</v>
      </c>
      <c r="D195" s="163" t="s">
        <v>130</v>
      </c>
      <c r="E195" s="164" t="s">
        <v>339</v>
      </c>
      <c r="F195" s="165" t="s">
        <v>340</v>
      </c>
      <c r="G195" s="166" t="s">
        <v>208</v>
      </c>
      <c r="H195" s="167">
        <v>60</v>
      </c>
      <c r="I195" s="168"/>
      <c r="J195" s="169">
        <f>ROUND(I195*H195,2)</f>
        <v>0</v>
      </c>
      <c r="K195" s="170"/>
      <c r="L195" s="35"/>
      <c r="M195" s="171" t="s">
        <v>1</v>
      </c>
      <c r="N195" s="172" t="s">
        <v>41</v>
      </c>
      <c r="O195" s="73"/>
      <c r="P195" s="173">
        <f>O195*H195</f>
        <v>0</v>
      </c>
      <c r="Q195" s="173">
        <v>0.00116</v>
      </c>
      <c r="R195" s="173">
        <f>Q195*H195</f>
        <v>0.069599999999999995</v>
      </c>
      <c r="S195" s="173">
        <v>0</v>
      </c>
      <c r="T195" s="17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75" t="s">
        <v>197</v>
      </c>
      <c r="AT195" s="175" t="s">
        <v>130</v>
      </c>
      <c r="AU195" s="175" t="s">
        <v>83</v>
      </c>
      <c r="AY195" s="15" t="s">
        <v>128</v>
      </c>
      <c r="BE195" s="176">
        <f>IF(N195="základní",J195,0)</f>
        <v>0</v>
      </c>
      <c r="BF195" s="176">
        <f>IF(N195="snížená",J195,0)</f>
        <v>0</v>
      </c>
      <c r="BG195" s="176">
        <f>IF(N195="zákl. přenesená",J195,0)</f>
        <v>0</v>
      </c>
      <c r="BH195" s="176">
        <f>IF(N195="sníž. přenesená",J195,0)</f>
        <v>0</v>
      </c>
      <c r="BI195" s="176">
        <f>IF(N195="nulová",J195,0)</f>
        <v>0</v>
      </c>
      <c r="BJ195" s="15" t="s">
        <v>81</v>
      </c>
      <c r="BK195" s="176">
        <f>ROUND(I195*H195,2)</f>
        <v>0</v>
      </c>
      <c r="BL195" s="15" t="s">
        <v>197</v>
      </c>
      <c r="BM195" s="175" t="s">
        <v>341</v>
      </c>
    </row>
    <row r="196" s="2" customFormat="1" ht="24.15" customHeight="1">
      <c r="A196" s="34"/>
      <c r="B196" s="162"/>
      <c r="C196" s="163" t="s">
        <v>342</v>
      </c>
      <c r="D196" s="163" t="s">
        <v>130</v>
      </c>
      <c r="E196" s="164" t="s">
        <v>343</v>
      </c>
      <c r="F196" s="165" t="s">
        <v>344</v>
      </c>
      <c r="G196" s="166" t="s">
        <v>208</v>
      </c>
      <c r="H196" s="167">
        <v>80</v>
      </c>
      <c r="I196" s="168"/>
      <c r="J196" s="169">
        <f>ROUND(I196*H196,2)</f>
        <v>0</v>
      </c>
      <c r="K196" s="170"/>
      <c r="L196" s="35"/>
      <c r="M196" s="171" t="s">
        <v>1</v>
      </c>
      <c r="N196" s="172" t="s">
        <v>41</v>
      </c>
      <c r="O196" s="73"/>
      <c r="P196" s="173">
        <f>O196*H196</f>
        <v>0</v>
      </c>
      <c r="Q196" s="173">
        <v>0.0014400000000000001</v>
      </c>
      <c r="R196" s="173">
        <f>Q196*H196</f>
        <v>0.11520000000000001</v>
      </c>
      <c r="S196" s="173">
        <v>0</v>
      </c>
      <c r="T196" s="17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75" t="s">
        <v>197</v>
      </c>
      <c r="AT196" s="175" t="s">
        <v>130</v>
      </c>
      <c r="AU196" s="175" t="s">
        <v>83</v>
      </c>
      <c r="AY196" s="15" t="s">
        <v>128</v>
      </c>
      <c r="BE196" s="176">
        <f>IF(N196="základní",J196,0)</f>
        <v>0</v>
      </c>
      <c r="BF196" s="176">
        <f>IF(N196="snížená",J196,0)</f>
        <v>0</v>
      </c>
      <c r="BG196" s="176">
        <f>IF(N196="zákl. přenesená",J196,0)</f>
        <v>0</v>
      </c>
      <c r="BH196" s="176">
        <f>IF(N196="sníž. přenesená",J196,0)</f>
        <v>0</v>
      </c>
      <c r="BI196" s="176">
        <f>IF(N196="nulová",J196,0)</f>
        <v>0</v>
      </c>
      <c r="BJ196" s="15" t="s">
        <v>81</v>
      </c>
      <c r="BK196" s="176">
        <f>ROUND(I196*H196,2)</f>
        <v>0</v>
      </c>
      <c r="BL196" s="15" t="s">
        <v>197</v>
      </c>
      <c r="BM196" s="175" t="s">
        <v>345</v>
      </c>
    </row>
    <row r="197" s="2" customFormat="1" ht="24.15" customHeight="1">
      <c r="A197" s="34"/>
      <c r="B197" s="162"/>
      <c r="C197" s="163" t="s">
        <v>346</v>
      </c>
      <c r="D197" s="163" t="s">
        <v>130</v>
      </c>
      <c r="E197" s="164" t="s">
        <v>347</v>
      </c>
      <c r="F197" s="165" t="s">
        <v>348</v>
      </c>
      <c r="G197" s="166" t="s">
        <v>208</v>
      </c>
      <c r="H197" s="167">
        <v>50</v>
      </c>
      <c r="I197" s="168"/>
      <c r="J197" s="169">
        <f>ROUND(I197*H197,2)</f>
        <v>0</v>
      </c>
      <c r="K197" s="170"/>
      <c r="L197" s="35"/>
      <c r="M197" s="171" t="s">
        <v>1</v>
      </c>
      <c r="N197" s="172" t="s">
        <v>41</v>
      </c>
      <c r="O197" s="73"/>
      <c r="P197" s="173">
        <f>O197*H197</f>
        <v>0</v>
      </c>
      <c r="Q197" s="173">
        <v>0.00281</v>
      </c>
      <c r="R197" s="173">
        <f>Q197*H197</f>
        <v>0.14050000000000001</v>
      </c>
      <c r="S197" s="173">
        <v>0</v>
      </c>
      <c r="T197" s="17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75" t="s">
        <v>197</v>
      </c>
      <c r="AT197" s="175" t="s">
        <v>130</v>
      </c>
      <c r="AU197" s="175" t="s">
        <v>83</v>
      </c>
      <c r="AY197" s="15" t="s">
        <v>128</v>
      </c>
      <c r="BE197" s="176">
        <f>IF(N197="základní",J197,0)</f>
        <v>0</v>
      </c>
      <c r="BF197" s="176">
        <f>IF(N197="snížená",J197,0)</f>
        <v>0</v>
      </c>
      <c r="BG197" s="176">
        <f>IF(N197="zákl. přenesená",J197,0)</f>
        <v>0</v>
      </c>
      <c r="BH197" s="176">
        <f>IF(N197="sníž. přenesená",J197,0)</f>
        <v>0</v>
      </c>
      <c r="BI197" s="176">
        <f>IF(N197="nulová",J197,0)</f>
        <v>0</v>
      </c>
      <c r="BJ197" s="15" t="s">
        <v>81</v>
      </c>
      <c r="BK197" s="176">
        <f>ROUND(I197*H197,2)</f>
        <v>0</v>
      </c>
      <c r="BL197" s="15" t="s">
        <v>197</v>
      </c>
      <c r="BM197" s="175" t="s">
        <v>349</v>
      </c>
    </row>
    <row r="198" s="2" customFormat="1" ht="37.8" customHeight="1">
      <c r="A198" s="34"/>
      <c r="B198" s="162"/>
      <c r="C198" s="163" t="s">
        <v>350</v>
      </c>
      <c r="D198" s="163" t="s">
        <v>130</v>
      </c>
      <c r="E198" s="164" t="s">
        <v>351</v>
      </c>
      <c r="F198" s="165" t="s">
        <v>352</v>
      </c>
      <c r="G198" s="166" t="s">
        <v>208</v>
      </c>
      <c r="H198" s="167">
        <v>130</v>
      </c>
      <c r="I198" s="168"/>
      <c r="J198" s="169">
        <f>ROUND(I198*H198,2)</f>
        <v>0</v>
      </c>
      <c r="K198" s="170"/>
      <c r="L198" s="35"/>
      <c r="M198" s="171" t="s">
        <v>1</v>
      </c>
      <c r="N198" s="172" t="s">
        <v>41</v>
      </c>
      <c r="O198" s="73"/>
      <c r="P198" s="173">
        <f>O198*H198</f>
        <v>0</v>
      </c>
      <c r="Q198" s="173">
        <v>5.0000000000000002E-05</v>
      </c>
      <c r="R198" s="173">
        <f>Q198*H198</f>
        <v>0.0065000000000000006</v>
      </c>
      <c r="S198" s="173">
        <v>0</v>
      </c>
      <c r="T198" s="17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75" t="s">
        <v>197</v>
      </c>
      <c r="AT198" s="175" t="s">
        <v>130</v>
      </c>
      <c r="AU198" s="175" t="s">
        <v>83</v>
      </c>
      <c r="AY198" s="15" t="s">
        <v>128</v>
      </c>
      <c r="BE198" s="176">
        <f>IF(N198="základní",J198,0)</f>
        <v>0</v>
      </c>
      <c r="BF198" s="176">
        <f>IF(N198="snížená",J198,0)</f>
        <v>0</v>
      </c>
      <c r="BG198" s="176">
        <f>IF(N198="zákl. přenesená",J198,0)</f>
        <v>0</v>
      </c>
      <c r="BH198" s="176">
        <f>IF(N198="sníž. přenesená",J198,0)</f>
        <v>0</v>
      </c>
      <c r="BI198" s="176">
        <f>IF(N198="nulová",J198,0)</f>
        <v>0</v>
      </c>
      <c r="BJ198" s="15" t="s">
        <v>81</v>
      </c>
      <c r="BK198" s="176">
        <f>ROUND(I198*H198,2)</f>
        <v>0</v>
      </c>
      <c r="BL198" s="15" t="s">
        <v>197</v>
      </c>
      <c r="BM198" s="175" t="s">
        <v>353</v>
      </c>
    </row>
    <row r="199" s="2" customFormat="1" ht="37.8" customHeight="1">
      <c r="A199" s="34"/>
      <c r="B199" s="162"/>
      <c r="C199" s="163" t="s">
        <v>354</v>
      </c>
      <c r="D199" s="163" t="s">
        <v>130</v>
      </c>
      <c r="E199" s="164" t="s">
        <v>355</v>
      </c>
      <c r="F199" s="165" t="s">
        <v>356</v>
      </c>
      <c r="G199" s="166" t="s">
        <v>208</v>
      </c>
      <c r="H199" s="167">
        <v>190</v>
      </c>
      <c r="I199" s="168"/>
      <c r="J199" s="169">
        <f>ROUND(I199*H199,2)</f>
        <v>0</v>
      </c>
      <c r="K199" s="170"/>
      <c r="L199" s="35"/>
      <c r="M199" s="171" t="s">
        <v>1</v>
      </c>
      <c r="N199" s="172" t="s">
        <v>41</v>
      </c>
      <c r="O199" s="73"/>
      <c r="P199" s="173">
        <f>O199*H199</f>
        <v>0</v>
      </c>
      <c r="Q199" s="173">
        <v>6.9999999999999994E-05</v>
      </c>
      <c r="R199" s="173">
        <f>Q199*H199</f>
        <v>0.013299999999999999</v>
      </c>
      <c r="S199" s="173">
        <v>0</v>
      </c>
      <c r="T199" s="17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75" t="s">
        <v>197</v>
      </c>
      <c r="AT199" s="175" t="s">
        <v>130</v>
      </c>
      <c r="AU199" s="175" t="s">
        <v>83</v>
      </c>
      <c r="AY199" s="15" t="s">
        <v>128</v>
      </c>
      <c r="BE199" s="176">
        <f>IF(N199="základní",J199,0)</f>
        <v>0</v>
      </c>
      <c r="BF199" s="176">
        <f>IF(N199="snížená",J199,0)</f>
        <v>0</v>
      </c>
      <c r="BG199" s="176">
        <f>IF(N199="zákl. přenesená",J199,0)</f>
        <v>0</v>
      </c>
      <c r="BH199" s="176">
        <f>IF(N199="sníž. přenesená",J199,0)</f>
        <v>0</v>
      </c>
      <c r="BI199" s="176">
        <f>IF(N199="nulová",J199,0)</f>
        <v>0</v>
      </c>
      <c r="BJ199" s="15" t="s">
        <v>81</v>
      </c>
      <c r="BK199" s="176">
        <f>ROUND(I199*H199,2)</f>
        <v>0</v>
      </c>
      <c r="BL199" s="15" t="s">
        <v>197</v>
      </c>
      <c r="BM199" s="175" t="s">
        <v>357</v>
      </c>
    </row>
    <row r="200" s="2" customFormat="1" ht="16.5" customHeight="1">
      <c r="A200" s="34"/>
      <c r="B200" s="162"/>
      <c r="C200" s="163" t="s">
        <v>358</v>
      </c>
      <c r="D200" s="163" t="s">
        <v>130</v>
      </c>
      <c r="E200" s="164" t="s">
        <v>359</v>
      </c>
      <c r="F200" s="165" t="s">
        <v>360</v>
      </c>
      <c r="G200" s="166" t="s">
        <v>156</v>
      </c>
      <c r="H200" s="167">
        <v>11</v>
      </c>
      <c r="I200" s="168"/>
      <c r="J200" s="169">
        <f>ROUND(I200*H200,2)</f>
        <v>0</v>
      </c>
      <c r="K200" s="170"/>
      <c r="L200" s="35"/>
      <c r="M200" s="171" t="s">
        <v>1</v>
      </c>
      <c r="N200" s="172" t="s">
        <v>41</v>
      </c>
      <c r="O200" s="73"/>
      <c r="P200" s="173">
        <f>O200*H200</f>
        <v>0</v>
      </c>
      <c r="Q200" s="173">
        <v>0.00029</v>
      </c>
      <c r="R200" s="173">
        <f>Q200*H200</f>
        <v>0.0031900000000000001</v>
      </c>
      <c r="S200" s="173">
        <v>0</v>
      </c>
      <c r="T200" s="17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75" t="s">
        <v>197</v>
      </c>
      <c r="AT200" s="175" t="s">
        <v>130</v>
      </c>
      <c r="AU200" s="175" t="s">
        <v>83</v>
      </c>
      <c r="AY200" s="15" t="s">
        <v>128</v>
      </c>
      <c r="BE200" s="176">
        <f>IF(N200="základní",J200,0)</f>
        <v>0</v>
      </c>
      <c r="BF200" s="176">
        <f>IF(N200="snížená",J200,0)</f>
        <v>0</v>
      </c>
      <c r="BG200" s="176">
        <f>IF(N200="zákl. přenesená",J200,0)</f>
        <v>0</v>
      </c>
      <c r="BH200" s="176">
        <f>IF(N200="sníž. přenesená",J200,0)</f>
        <v>0</v>
      </c>
      <c r="BI200" s="176">
        <f>IF(N200="nulová",J200,0)</f>
        <v>0</v>
      </c>
      <c r="BJ200" s="15" t="s">
        <v>81</v>
      </c>
      <c r="BK200" s="176">
        <f>ROUND(I200*H200,2)</f>
        <v>0</v>
      </c>
      <c r="BL200" s="15" t="s">
        <v>197</v>
      </c>
      <c r="BM200" s="175" t="s">
        <v>361</v>
      </c>
    </row>
    <row r="201" s="2" customFormat="1" ht="24.15" customHeight="1">
      <c r="A201" s="34"/>
      <c r="B201" s="162"/>
      <c r="C201" s="163" t="s">
        <v>362</v>
      </c>
      <c r="D201" s="163" t="s">
        <v>130</v>
      </c>
      <c r="E201" s="164" t="s">
        <v>363</v>
      </c>
      <c r="F201" s="165" t="s">
        <v>364</v>
      </c>
      <c r="G201" s="166" t="s">
        <v>208</v>
      </c>
      <c r="H201" s="167">
        <v>320</v>
      </c>
      <c r="I201" s="168"/>
      <c r="J201" s="169">
        <f>ROUND(I201*H201,2)</f>
        <v>0</v>
      </c>
      <c r="K201" s="170"/>
      <c r="L201" s="35"/>
      <c r="M201" s="171" t="s">
        <v>1</v>
      </c>
      <c r="N201" s="172" t="s">
        <v>41</v>
      </c>
      <c r="O201" s="73"/>
      <c r="P201" s="173">
        <f>O201*H201</f>
        <v>0</v>
      </c>
      <c r="Q201" s="173">
        <v>2.0000000000000002E-05</v>
      </c>
      <c r="R201" s="173">
        <f>Q201*H201</f>
        <v>0.0064000000000000003</v>
      </c>
      <c r="S201" s="173">
        <v>0</v>
      </c>
      <c r="T201" s="17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75" t="s">
        <v>197</v>
      </c>
      <c r="AT201" s="175" t="s">
        <v>130</v>
      </c>
      <c r="AU201" s="175" t="s">
        <v>83</v>
      </c>
      <c r="AY201" s="15" t="s">
        <v>128</v>
      </c>
      <c r="BE201" s="176">
        <f>IF(N201="základní",J201,0)</f>
        <v>0</v>
      </c>
      <c r="BF201" s="176">
        <f>IF(N201="snížená",J201,0)</f>
        <v>0</v>
      </c>
      <c r="BG201" s="176">
        <f>IF(N201="zákl. přenesená",J201,0)</f>
        <v>0</v>
      </c>
      <c r="BH201" s="176">
        <f>IF(N201="sníž. přenesená",J201,0)</f>
        <v>0</v>
      </c>
      <c r="BI201" s="176">
        <f>IF(N201="nulová",J201,0)</f>
        <v>0</v>
      </c>
      <c r="BJ201" s="15" t="s">
        <v>81</v>
      </c>
      <c r="BK201" s="176">
        <f>ROUND(I201*H201,2)</f>
        <v>0</v>
      </c>
      <c r="BL201" s="15" t="s">
        <v>197</v>
      </c>
      <c r="BM201" s="175" t="s">
        <v>365</v>
      </c>
    </row>
    <row r="202" s="12" customFormat="1" ht="22.8" customHeight="1">
      <c r="A202" s="12"/>
      <c r="B202" s="149"/>
      <c r="C202" s="12"/>
      <c r="D202" s="150" t="s">
        <v>75</v>
      </c>
      <c r="E202" s="160" t="s">
        <v>366</v>
      </c>
      <c r="F202" s="160" t="s">
        <v>367</v>
      </c>
      <c r="G202" s="12"/>
      <c r="H202" s="12"/>
      <c r="I202" s="152"/>
      <c r="J202" s="161">
        <f>BK202</f>
        <v>0</v>
      </c>
      <c r="K202" s="12"/>
      <c r="L202" s="149"/>
      <c r="M202" s="154"/>
      <c r="N202" s="155"/>
      <c r="O202" s="155"/>
      <c r="P202" s="156">
        <f>SUM(P203:P209)</f>
        <v>0</v>
      </c>
      <c r="Q202" s="155"/>
      <c r="R202" s="156">
        <f>SUM(R203:R209)</f>
        <v>0.09759000000000001</v>
      </c>
      <c r="S202" s="155"/>
      <c r="T202" s="157">
        <f>SUM(T203:T209)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0" t="s">
        <v>83</v>
      </c>
      <c r="AT202" s="158" t="s">
        <v>75</v>
      </c>
      <c r="AU202" s="158" t="s">
        <v>81</v>
      </c>
      <c r="AY202" s="150" t="s">
        <v>128</v>
      </c>
      <c r="BK202" s="159">
        <f>SUM(BK203:BK209)</f>
        <v>0</v>
      </c>
    </row>
    <row r="203" s="2" customFormat="1" ht="24.15" customHeight="1">
      <c r="A203" s="34"/>
      <c r="B203" s="162"/>
      <c r="C203" s="163" t="s">
        <v>368</v>
      </c>
      <c r="D203" s="163" t="s">
        <v>130</v>
      </c>
      <c r="E203" s="164" t="s">
        <v>369</v>
      </c>
      <c r="F203" s="165" t="s">
        <v>370</v>
      </c>
      <c r="G203" s="166" t="s">
        <v>162</v>
      </c>
      <c r="H203" s="167">
        <v>3</v>
      </c>
      <c r="I203" s="168"/>
      <c r="J203" s="169">
        <f>ROUND(I203*H203,2)</f>
        <v>0</v>
      </c>
      <c r="K203" s="170"/>
      <c r="L203" s="35"/>
      <c r="M203" s="171" t="s">
        <v>1</v>
      </c>
      <c r="N203" s="172" t="s">
        <v>41</v>
      </c>
      <c r="O203" s="73"/>
      <c r="P203" s="173">
        <f>O203*H203</f>
        <v>0</v>
      </c>
      <c r="Q203" s="173">
        <v>0.014970000000000001</v>
      </c>
      <c r="R203" s="173">
        <f>Q203*H203</f>
        <v>0.044910000000000005</v>
      </c>
      <c r="S203" s="173">
        <v>0</v>
      </c>
      <c r="T203" s="17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75" t="s">
        <v>197</v>
      </c>
      <c r="AT203" s="175" t="s">
        <v>130</v>
      </c>
      <c r="AU203" s="175" t="s">
        <v>83</v>
      </c>
      <c r="AY203" s="15" t="s">
        <v>128</v>
      </c>
      <c r="BE203" s="176">
        <f>IF(N203="základní",J203,0)</f>
        <v>0</v>
      </c>
      <c r="BF203" s="176">
        <f>IF(N203="snížená",J203,0)</f>
        <v>0</v>
      </c>
      <c r="BG203" s="176">
        <f>IF(N203="zákl. přenesená",J203,0)</f>
        <v>0</v>
      </c>
      <c r="BH203" s="176">
        <f>IF(N203="sníž. přenesená",J203,0)</f>
        <v>0</v>
      </c>
      <c r="BI203" s="176">
        <f>IF(N203="nulová",J203,0)</f>
        <v>0</v>
      </c>
      <c r="BJ203" s="15" t="s">
        <v>81</v>
      </c>
      <c r="BK203" s="176">
        <f>ROUND(I203*H203,2)</f>
        <v>0</v>
      </c>
      <c r="BL203" s="15" t="s">
        <v>197</v>
      </c>
      <c r="BM203" s="175" t="s">
        <v>371</v>
      </c>
    </row>
    <row r="204" s="2" customFormat="1" ht="24.15" customHeight="1">
      <c r="A204" s="34"/>
      <c r="B204" s="162"/>
      <c r="C204" s="163" t="s">
        <v>372</v>
      </c>
      <c r="D204" s="163" t="s">
        <v>130</v>
      </c>
      <c r="E204" s="164" t="s">
        <v>373</v>
      </c>
      <c r="F204" s="165" t="s">
        <v>374</v>
      </c>
      <c r="G204" s="166" t="s">
        <v>162</v>
      </c>
      <c r="H204" s="167">
        <v>2</v>
      </c>
      <c r="I204" s="168"/>
      <c r="J204" s="169">
        <f>ROUND(I204*H204,2)</f>
        <v>0</v>
      </c>
      <c r="K204" s="170"/>
      <c r="L204" s="35"/>
      <c r="M204" s="171" t="s">
        <v>1</v>
      </c>
      <c r="N204" s="172" t="s">
        <v>41</v>
      </c>
      <c r="O204" s="73"/>
      <c r="P204" s="173">
        <f>O204*H204</f>
        <v>0</v>
      </c>
      <c r="Q204" s="173">
        <v>0.014749999999999999</v>
      </c>
      <c r="R204" s="173">
        <f>Q204*H204</f>
        <v>0.029499999999999998</v>
      </c>
      <c r="S204" s="173">
        <v>0</v>
      </c>
      <c r="T204" s="17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75" t="s">
        <v>197</v>
      </c>
      <c r="AT204" s="175" t="s">
        <v>130</v>
      </c>
      <c r="AU204" s="175" t="s">
        <v>83</v>
      </c>
      <c r="AY204" s="15" t="s">
        <v>128</v>
      </c>
      <c r="BE204" s="176">
        <f>IF(N204="základní",J204,0)</f>
        <v>0</v>
      </c>
      <c r="BF204" s="176">
        <f>IF(N204="snížená",J204,0)</f>
        <v>0</v>
      </c>
      <c r="BG204" s="176">
        <f>IF(N204="zákl. přenesená",J204,0)</f>
        <v>0</v>
      </c>
      <c r="BH204" s="176">
        <f>IF(N204="sníž. přenesená",J204,0)</f>
        <v>0</v>
      </c>
      <c r="BI204" s="176">
        <f>IF(N204="nulová",J204,0)</f>
        <v>0</v>
      </c>
      <c r="BJ204" s="15" t="s">
        <v>81</v>
      </c>
      <c r="BK204" s="176">
        <f>ROUND(I204*H204,2)</f>
        <v>0</v>
      </c>
      <c r="BL204" s="15" t="s">
        <v>197</v>
      </c>
      <c r="BM204" s="175" t="s">
        <v>375</v>
      </c>
    </row>
    <row r="205" s="2" customFormat="1" ht="24.15" customHeight="1">
      <c r="A205" s="34"/>
      <c r="B205" s="162"/>
      <c r="C205" s="163" t="s">
        <v>376</v>
      </c>
      <c r="D205" s="163" t="s">
        <v>130</v>
      </c>
      <c r="E205" s="164" t="s">
        <v>377</v>
      </c>
      <c r="F205" s="165" t="s">
        <v>378</v>
      </c>
      <c r="G205" s="166" t="s">
        <v>162</v>
      </c>
      <c r="H205" s="167">
        <v>8</v>
      </c>
      <c r="I205" s="168"/>
      <c r="J205" s="169">
        <f>ROUND(I205*H205,2)</f>
        <v>0</v>
      </c>
      <c r="K205" s="170"/>
      <c r="L205" s="35"/>
      <c r="M205" s="171" t="s">
        <v>1</v>
      </c>
      <c r="N205" s="172" t="s">
        <v>41</v>
      </c>
      <c r="O205" s="73"/>
      <c r="P205" s="173">
        <f>O205*H205</f>
        <v>0</v>
      </c>
      <c r="Q205" s="173">
        <v>0.0020799999999999998</v>
      </c>
      <c r="R205" s="173">
        <f>Q205*H205</f>
        <v>0.016639999999999999</v>
      </c>
      <c r="S205" s="173">
        <v>0</v>
      </c>
      <c r="T205" s="17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75" t="s">
        <v>197</v>
      </c>
      <c r="AT205" s="175" t="s">
        <v>130</v>
      </c>
      <c r="AU205" s="175" t="s">
        <v>83</v>
      </c>
      <c r="AY205" s="15" t="s">
        <v>128</v>
      </c>
      <c r="BE205" s="176">
        <f>IF(N205="základní",J205,0)</f>
        <v>0</v>
      </c>
      <c r="BF205" s="176">
        <f>IF(N205="snížená",J205,0)</f>
        <v>0</v>
      </c>
      <c r="BG205" s="176">
        <f>IF(N205="zákl. přenesená",J205,0)</f>
        <v>0</v>
      </c>
      <c r="BH205" s="176">
        <f>IF(N205="sníž. přenesená",J205,0)</f>
        <v>0</v>
      </c>
      <c r="BI205" s="176">
        <f>IF(N205="nulová",J205,0)</f>
        <v>0</v>
      </c>
      <c r="BJ205" s="15" t="s">
        <v>81</v>
      </c>
      <c r="BK205" s="176">
        <f>ROUND(I205*H205,2)</f>
        <v>0</v>
      </c>
      <c r="BL205" s="15" t="s">
        <v>197</v>
      </c>
      <c r="BM205" s="175" t="s">
        <v>379</v>
      </c>
    </row>
    <row r="206" s="2" customFormat="1" ht="21.75" customHeight="1">
      <c r="A206" s="34"/>
      <c r="B206" s="162"/>
      <c r="C206" s="163" t="s">
        <v>380</v>
      </c>
      <c r="D206" s="163" t="s">
        <v>130</v>
      </c>
      <c r="E206" s="164" t="s">
        <v>381</v>
      </c>
      <c r="F206" s="165" t="s">
        <v>382</v>
      </c>
      <c r="G206" s="166" t="s">
        <v>162</v>
      </c>
      <c r="H206" s="167">
        <v>3</v>
      </c>
      <c r="I206" s="168"/>
      <c r="J206" s="169">
        <f>ROUND(I206*H206,2)</f>
        <v>0</v>
      </c>
      <c r="K206" s="170"/>
      <c r="L206" s="35"/>
      <c r="M206" s="171" t="s">
        <v>1</v>
      </c>
      <c r="N206" s="172" t="s">
        <v>41</v>
      </c>
      <c r="O206" s="73"/>
      <c r="P206" s="173">
        <f>O206*H206</f>
        <v>0</v>
      </c>
      <c r="Q206" s="173">
        <v>0.0018</v>
      </c>
      <c r="R206" s="173">
        <f>Q206*H206</f>
        <v>0.0054000000000000003</v>
      </c>
      <c r="S206" s="173">
        <v>0</v>
      </c>
      <c r="T206" s="17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75" t="s">
        <v>197</v>
      </c>
      <c r="AT206" s="175" t="s">
        <v>130</v>
      </c>
      <c r="AU206" s="175" t="s">
        <v>83</v>
      </c>
      <c r="AY206" s="15" t="s">
        <v>128</v>
      </c>
      <c r="BE206" s="176">
        <f>IF(N206="základní",J206,0)</f>
        <v>0</v>
      </c>
      <c r="BF206" s="176">
        <f>IF(N206="snížená",J206,0)</f>
        <v>0</v>
      </c>
      <c r="BG206" s="176">
        <f>IF(N206="zákl. přenesená",J206,0)</f>
        <v>0</v>
      </c>
      <c r="BH206" s="176">
        <f>IF(N206="sníž. přenesená",J206,0)</f>
        <v>0</v>
      </c>
      <c r="BI206" s="176">
        <f>IF(N206="nulová",J206,0)</f>
        <v>0</v>
      </c>
      <c r="BJ206" s="15" t="s">
        <v>81</v>
      </c>
      <c r="BK206" s="176">
        <f>ROUND(I206*H206,2)</f>
        <v>0</v>
      </c>
      <c r="BL206" s="15" t="s">
        <v>197</v>
      </c>
      <c r="BM206" s="175" t="s">
        <v>383</v>
      </c>
    </row>
    <row r="207" s="2" customFormat="1" ht="16.5" customHeight="1">
      <c r="A207" s="34"/>
      <c r="B207" s="162"/>
      <c r="C207" s="163" t="s">
        <v>384</v>
      </c>
      <c r="D207" s="163" t="s">
        <v>130</v>
      </c>
      <c r="E207" s="164" t="s">
        <v>385</v>
      </c>
      <c r="F207" s="165" t="s">
        <v>386</v>
      </c>
      <c r="G207" s="166" t="s">
        <v>156</v>
      </c>
      <c r="H207" s="167">
        <v>3</v>
      </c>
      <c r="I207" s="168"/>
      <c r="J207" s="169">
        <f>ROUND(I207*H207,2)</f>
        <v>0</v>
      </c>
      <c r="K207" s="170"/>
      <c r="L207" s="35"/>
      <c r="M207" s="171" t="s">
        <v>1</v>
      </c>
      <c r="N207" s="172" t="s">
        <v>41</v>
      </c>
      <c r="O207" s="73"/>
      <c r="P207" s="173">
        <f>O207*H207</f>
        <v>0</v>
      </c>
      <c r="Q207" s="173">
        <v>0.00013999999999999999</v>
      </c>
      <c r="R207" s="173">
        <f>Q207*H207</f>
        <v>0.00041999999999999996</v>
      </c>
      <c r="S207" s="173">
        <v>0</v>
      </c>
      <c r="T207" s="17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75" t="s">
        <v>197</v>
      </c>
      <c r="AT207" s="175" t="s">
        <v>130</v>
      </c>
      <c r="AU207" s="175" t="s">
        <v>83</v>
      </c>
      <c r="AY207" s="15" t="s">
        <v>128</v>
      </c>
      <c r="BE207" s="176">
        <f>IF(N207="základní",J207,0)</f>
        <v>0</v>
      </c>
      <c r="BF207" s="176">
        <f>IF(N207="snížená",J207,0)</f>
        <v>0</v>
      </c>
      <c r="BG207" s="176">
        <f>IF(N207="zákl. přenesená",J207,0)</f>
        <v>0</v>
      </c>
      <c r="BH207" s="176">
        <f>IF(N207="sníž. přenesená",J207,0)</f>
        <v>0</v>
      </c>
      <c r="BI207" s="176">
        <f>IF(N207="nulová",J207,0)</f>
        <v>0</v>
      </c>
      <c r="BJ207" s="15" t="s">
        <v>81</v>
      </c>
      <c r="BK207" s="176">
        <f>ROUND(I207*H207,2)</f>
        <v>0</v>
      </c>
      <c r="BL207" s="15" t="s">
        <v>197</v>
      </c>
      <c r="BM207" s="175" t="s">
        <v>387</v>
      </c>
    </row>
    <row r="208" s="2" customFormat="1" ht="16.5" customHeight="1">
      <c r="A208" s="34"/>
      <c r="B208" s="162"/>
      <c r="C208" s="163" t="s">
        <v>388</v>
      </c>
      <c r="D208" s="163" t="s">
        <v>130</v>
      </c>
      <c r="E208" s="164" t="s">
        <v>389</v>
      </c>
      <c r="F208" s="165" t="s">
        <v>390</v>
      </c>
      <c r="G208" s="166" t="s">
        <v>156</v>
      </c>
      <c r="H208" s="167">
        <v>3</v>
      </c>
      <c r="I208" s="168"/>
      <c r="J208" s="169">
        <f>ROUND(I208*H208,2)</f>
        <v>0</v>
      </c>
      <c r="K208" s="170"/>
      <c r="L208" s="35"/>
      <c r="M208" s="171" t="s">
        <v>1</v>
      </c>
      <c r="N208" s="172" t="s">
        <v>41</v>
      </c>
      <c r="O208" s="73"/>
      <c r="P208" s="173">
        <f>O208*H208</f>
        <v>0</v>
      </c>
      <c r="Q208" s="173">
        <v>0.00024000000000000001</v>
      </c>
      <c r="R208" s="173">
        <f>Q208*H208</f>
        <v>0.00072000000000000005</v>
      </c>
      <c r="S208" s="173">
        <v>0</v>
      </c>
      <c r="T208" s="17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75" t="s">
        <v>197</v>
      </c>
      <c r="AT208" s="175" t="s">
        <v>130</v>
      </c>
      <c r="AU208" s="175" t="s">
        <v>83</v>
      </c>
      <c r="AY208" s="15" t="s">
        <v>128</v>
      </c>
      <c r="BE208" s="176">
        <f>IF(N208="základní",J208,0)</f>
        <v>0</v>
      </c>
      <c r="BF208" s="176">
        <f>IF(N208="snížená",J208,0)</f>
        <v>0</v>
      </c>
      <c r="BG208" s="176">
        <f>IF(N208="zákl. přenesená",J208,0)</f>
        <v>0</v>
      </c>
      <c r="BH208" s="176">
        <f>IF(N208="sníž. přenesená",J208,0)</f>
        <v>0</v>
      </c>
      <c r="BI208" s="176">
        <f>IF(N208="nulová",J208,0)</f>
        <v>0</v>
      </c>
      <c r="BJ208" s="15" t="s">
        <v>81</v>
      </c>
      <c r="BK208" s="176">
        <f>ROUND(I208*H208,2)</f>
        <v>0</v>
      </c>
      <c r="BL208" s="15" t="s">
        <v>197</v>
      </c>
      <c r="BM208" s="175" t="s">
        <v>391</v>
      </c>
    </row>
    <row r="209" s="2" customFormat="1" ht="16.5" customHeight="1">
      <c r="A209" s="34"/>
      <c r="B209" s="162"/>
      <c r="C209" s="163" t="s">
        <v>392</v>
      </c>
      <c r="D209" s="163" t="s">
        <v>130</v>
      </c>
      <c r="E209" s="164" t="s">
        <v>393</v>
      </c>
      <c r="F209" s="165" t="s">
        <v>394</v>
      </c>
      <c r="G209" s="166" t="s">
        <v>395</v>
      </c>
      <c r="H209" s="167">
        <v>1</v>
      </c>
      <c r="I209" s="168"/>
      <c r="J209" s="169">
        <f>ROUND(I209*H209,2)</f>
        <v>0</v>
      </c>
      <c r="K209" s="170"/>
      <c r="L209" s="35"/>
      <c r="M209" s="171" t="s">
        <v>1</v>
      </c>
      <c r="N209" s="172" t="s">
        <v>41</v>
      </c>
      <c r="O209" s="73"/>
      <c r="P209" s="173">
        <f>O209*H209</f>
        <v>0</v>
      </c>
      <c r="Q209" s="173">
        <v>0</v>
      </c>
      <c r="R209" s="173">
        <f>Q209*H209</f>
        <v>0</v>
      </c>
      <c r="S209" s="173">
        <v>0</v>
      </c>
      <c r="T209" s="17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75" t="s">
        <v>197</v>
      </c>
      <c r="AT209" s="175" t="s">
        <v>130</v>
      </c>
      <c r="AU209" s="175" t="s">
        <v>83</v>
      </c>
      <c r="AY209" s="15" t="s">
        <v>128</v>
      </c>
      <c r="BE209" s="176">
        <f>IF(N209="základní",J209,0)</f>
        <v>0</v>
      </c>
      <c r="BF209" s="176">
        <f>IF(N209="snížená",J209,0)</f>
        <v>0</v>
      </c>
      <c r="BG209" s="176">
        <f>IF(N209="zákl. přenesená",J209,0)</f>
        <v>0</v>
      </c>
      <c r="BH209" s="176">
        <f>IF(N209="sníž. přenesená",J209,0)</f>
        <v>0</v>
      </c>
      <c r="BI209" s="176">
        <f>IF(N209="nulová",J209,0)</f>
        <v>0</v>
      </c>
      <c r="BJ209" s="15" t="s">
        <v>81</v>
      </c>
      <c r="BK209" s="176">
        <f>ROUND(I209*H209,2)</f>
        <v>0</v>
      </c>
      <c r="BL209" s="15" t="s">
        <v>197</v>
      </c>
      <c r="BM209" s="175" t="s">
        <v>396</v>
      </c>
    </row>
    <row r="210" s="12" customFormat="1" ht="22.8" customHeight="1">
      <c r="A210" s="12"/>
      <c r="B210" s="149"/>
      <c r="C210" s="12"/>
      <c r="D210" s="150" t="s">
        <v>75</v>
      </c>
      <c r="E210" s="160" t="s">
        <v>397</v>
      </c>
      <c r="F210" s="160" t="s">
        <v>398</v>
      </c>
      <c r="G210" s="12"/>
      <c r="H210" s="12"/>
      <c r="I210" s="152"/>
      <c r="J210" s="161">
        <f>BK210</f>
        <v>0</v>
      </c>
      <c r="K210" s="12"/>
      <c r="L210" s="149"/>
      <c r="M210" s="154"/>
      <c r="N210" s="155"/>
      <c r="O210" s="155"/>
      <c r="P210" s="156">
        <f>SUM(P211:P257)</f>
        <v>0</v>
      </c>
      <c r="Q210" s="155"/>
      <c r="R210" s="156">
        <f>SUM(R211:R257)</f>
        <v>0</v>
      </c>
      <c r="S210" s="155"/>
      <c r="T210" s="157">
        <f>SUM(T211:T257)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0" t="s">
        <v>83</v>
      </c>
      <c r="AT210" s="158" t="s">
        <v>75</v>
      </c>
      <c r="AU210" s="158" t="s">
        <v>81</v>
      </c>
      <c r="AY210" s="150" t="s">
        <v>128</v>
      </c>
      <c r="BK210" s="159">
        <f>SUM(BK211:BK257)</f>
        <v>0</v>
      </c>
    </row>
    <row r="211" s="2" customFormat="1" ht="21.75" customHeight="1">
      <c r="A211" s="34"/>
      <c r="B211" s="162"/>
      <c r="C211" s="163" t="s">
        <v>399</v>
      </c>
      <c r="D211" s="163" t="s">
        <v>130</v>
      </c>
      <c r="E211" s="164" t="s">
        <v>400</v>
      </c>
      <c r="F211" s="165" t="s">
        <v>401</v>
      </c>
      <c r="G211" s="166" t="s">
        <v>402</v>
      </c>
      <c r="H211" s="167">
        <v>11</v>
      </c>
      <c r="I211" s="168"/>
      <c r="J211" s="169">
        <f>ROUND(I211*H211,2)</f>
        <v>0</v>
      </c>
      <c r="K211" s="170"/>
      <c r="L211" s="35"/>
      <c r="M211" s="171" t="s">
        <v>1</v>
      </c>
      <c r="N211" s="172" t="s">
        <v>41</v>
      </c>
      <c r="O211" s="73"/>
      <c r="P211" s="173">
        <f>O211*H211</f>
        <v>0</v>
      </c>
      <c r="Q211" s="173">
        <v>0</v>
      </c>
      <c r="R211" s="173">
        <f>Q211*H211</f>
        <v>0</v>
      </c>
      <c r="S211" s="173">
        <v>0</v>
      </c>
      <c r="T211" s="17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75" t="s">
        <v>134</v>
      </c>
      <c r="AT211" s="175" t="s">
        <v>130</v>
      </c>
      <c r="AU211" s="175" t="s">
        <v>83</v>
      </c>
      <c r="AY211" s="15" t="s">
        <v>128</v>
      </c>
      <c r="BE211" s="176">
        <f>IF(N211="základní",J211,0)</f>
        <v>0</v>
      </c>
      <c r="BF211" s="176">
        <f>IF(N211="snížená",J211,0)</f>
        <v>0</v>
      </c>
      <c r="BG211" s="176">
        <f>IF(N211="zákl. přenesená",J211,0)</f>
        <v>0</v>
      </c>
      <c r="BH211" s="176">
        <f>IF(N211="sníž. přenesená",J211,0)</f>
        <v>0</v>
      </c>
      <c r="BI211" s="176">
        <f>IF(N211="nulová",J211,0)</f>
        <v>0</v>
      </c>
      <c r="BJ211" s="15" t="s">
        <v>81</v>
      </c>
      <c r="BK211" s="176">
        <f>ROUND(I211*H211,2)</f>
        <v>0</v>
      </c>
      <c r="BL211" s="15" t="s">
        <v>134</v>
      </c>
      <c r="BM211" s="175" t="s">
        <v>403</v>
      </c>
    </row>
    <row r="212" s="2" customFormat="1" ht="16.5" customHeight="1">
      <c r="A212" s="34"/>
      <c r="B212" s="162"/>
      <c r="C212" s="163" t="s">
        <v>404</v>
      </c>
      <c r="D212" s="163" t="s">
        <v>130</v>
      </c>
      <c r="E212" s="164" t="s">
        <v>405</v>
      </c>
      <c r="F212" s="165" t="s">
        <v>406</v>
      </c>
      <c r="G212" s="166" t="s">
        <v>402</v>
      </c>
      <c r="H212" s="167">
        <v>1</v>
      </c>
      <c r="I212" s="168"/>
      <c r="J212" s="169">
        <f>ROUND(I212*H212,2)</f>
        <v>0</v>
      </c>
      <c r="K212" s="170"/>
      <c r="L212" s="35"/>
      <c r="M212" s="171" t="s">
        <v>1</v>
      </c>
      <c r="N212" s="172" t="s">
        <v>41</v>
      </c>
      <c r="O212" s="73"/>
      <c r="P212" s="173">
        <f>O212*H212</f>
        <v>0</v>
      </c>
      <c r="Q212" s="173">
        <v>0</v>
      </c>
      <c r="R212" s="173">
        <f>Q212*H212</f>
        <v>0</v>
      </c>
      <c r="S212" s="173">
        <v>0</v>
      </c>
      <c r="T212" s="17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75" t="s">
        <v>134</v>
      </c>
      <c r="AT212" s="175" t="s">
        <v>130</v>
      </c>
      <c r="AU212" s="175" t="s">
        <v>83</v>
      </c>
      <c r="AY212" s="15" t="s">
        <v>128</v>
      </c>
      <c r="BE212" s="176">
        <f>IF(N212="základní",J212,0)</f>
        <v>0</v>
      </c>
      <c r="BF212" s="176">
        <f>IF(N212="snížená",J212,0)</f>
        <v>0</v>
      </c>
      <c r="BG212" s="176">
        <f>IF(N212="zákl. přenesená",J212,0)</f>
        <v>0</v>
      </c>
      <c r="BH212" s="176">
        <f>IF(N212="sníž. přenesená",J212,0)</f>
        <v>0</v>
      </c>
      <c r="BI212" s="176">
        <f>IF(N212="nulová",J212,0)</f>
        <v>0</v>
      </c>
      <c r="BJ212" s="15" t="s">
        <v>81</v>
      </c>
      <c r="BK212" s="176">
        <f>ROUND(I212*H212,2)</f>
        <v>0</v>
      </c>
      <c r="BL212" s="15" t="s">
        <v>134</v>
      </c>
      <c r="BM212" s="175" t="s">
        <v>407</v>
      </c>
    </row>
    <row r="213" s="2" customFormat="1" ht="16.5" customHeight="1">
      <c r="A213" s="34"/>
      <c r="B213" s="162"/>
      <c r="C213" s="163" t="s">
        <v>408</v>
      </c>
      <c r="D213" s="163" t="s">
        <v>130</v>
      </c>
      <c r="E213" s="164" t="s">
        <v>409</v>
      </c>
      <c r="F213" s="165" t="s">
        <v>410</v>
      </c>
      <c r="G213" s="166" t="s">
        <v>402</v>
      </c>
      <c r="H213" s="167">
        <v>5</v>
      </c>
      <c r="I213" s="168"/>
      <c r="J213" s="169">
        <f>ROUND(I213*H213,2)</f>
        <v>0</v>
      </c>
      <c r="K213" s="170"/>
      <c r="L213" s="35"/>
      <c r="M213" s="171" t="s">
        <v>1</v>
      </c>
      <c r="N213" s="172" t="s">
        <v>41</v>
      </c>
      <c r="O213" s="73"/>
      <c r="P213" s="173">
        <f>O213*H213</f>
        <v>0</v>
      </c>
      <c r="Q213" s="173">
        <v>0</v>
      </c>
      <c r="R213" s="173">
        <f>Q213*H213</f>
        <v>0</v>
      </c>
      <c r="S213" s="173">
        <v>0</v>
      </c>
      <c r="T213" s="17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75" t="s">
        <v>134</v>
      </c>
      <c r="AT213" s="175" t="s">
        <v>130</v>
      </c>
      <c r="AU213" s="175" t="s">
        <v>83</v>
      </c>
      <c r="AY213" s="15" t="s">
        <v>128</v>
      </c>
      <c r="BE213" s="176">
        <f>IF(N213="základní",J213,0)</f>
        <v>0</v>
      </c>
      <c r="BF213" s="176">
        <f>IF(N213="snížená",J213,0)</f>
        <v>0</v>
      </c>
      <c r="BG213" s="176">
        <f>IF(N213="zákl. přenesená",J213,0)</f>
        <v>0</v>
      </c>
      <c r="BH213" s="176">
        <f>IF(N213="sníž. přenesená",J213,0)</f>
        <v>0</v>
      </c>
      <c r="BI213" s="176">
        <f>IF(N213="nulová",J213,0)</f>
        <v>0</v>
      </c>
      <c r="BJ213" s="15" t="s">
        <v>81</v>
      </c>
      <c r="BK213" s="176">
        <f>ROUND(I213*H213,2)</f>
        <v>0</v>
      </c>
      <c r="BL213" s="15" t="s">
        <v>134</v>
      </c>
      <c r="BM213" s="175" t="s">
        <v>411</v>
      </c>
    </row>
    <row r="214" s="2" customFormat="1" ht="16.5" customHeight="1">
      <c r="A214" s="34"/>
      <c r="B214" s="162"/>
      <c r="C214" s="163" t="s">
        <v>412</v>
      </c>
      <c r="D214" s="163" t="s">
        <v>130</v>
      </c>
      <c r="E214" s="164" t="s">
        <v>413</v>
      </c>
      <c r="F214" s="165" t="s">
        <v>414</v>
      </c>
      <c r="G214" s="166" t="s">
        <v>402</v>
      </c>
      <c r="H214" s="167">
        <v>5</v>
      </c>
      <c r="I214" s="168"/>
      <c r="J214" s="169">
        <f>ROUND(I214*H214,2)</f>
        <v>0</v>
      </c>
      <c r="K214" s="170"/>
      <c r="L214" s="35"/>
      <c r="M214" s="171" t="s">
        <v>1</v>
      </c>
      <c r="N214" s="172" t="s">
        <v>41</v>
      </c>
      <c r="O214" s="73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75" t="s">
        <v>134</v>
      </c>
      <c r="AT214" s="175" t="s">
        <v>130</v>
      </c>
      <c r="AU214" s="175" t="s">
        <v>83</v>
      </c>
      <c r="AY214" s="15" t="s">
        <v>128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15" t="s">
        <v>81</v>
      </c>
      <c r="BK214" s="176">
        <f>ROUND(I214*H214,2)</f>
        <v>0</v>
      </c>
      <c r="BL214" s="15" t="s">
        <v>134</v>
      </c>
      <c r="BM214" s="175" t="s">
        <v>415</v>
      </c>
    </row>
    <row r="215" s="2" customFormat="1" ht="16.5" customHeight="1">
      <c r="A215" s="34"/>
      <c r="B215" s="162"/>
      <c r="C215" s="163" t="s">
        <v>416</v>
      </c>
      <c r="D215" s="163" t="s">
        <v>130</v>
      </c>
      <c r="E215" s="164" t="s">
        <v>417</v>
      </c>
      <c r="F215" s="165" t="s">
        <v>418</v>
      </c>
      <c r="G215" s="166" t="s">
        <v>402</v>
      </c>
      <c r="H215" s="167">
        <v>8</v>
      </c>
      <c r="I215" s="168"/>
      <c r="J215" s="169">
        <f>ROUND(I215*H215,2)</f>
        <v>0</v>
      </c>
      <c r="K215" s="170"/>
      <c r="L215" s="35"/>
      <c r="M215" s="171" t="s">
        <v>1</v>
      </c>
      <c r="N215" s="172" t="s">
        <v>41</v>
      </c>
      <c r="O215" s="73"/>
      <c r="P215" s="173">
        <f>O215*H215</f>
        <v>0</v>
      </c>
      <c r="Q215" s="173">
        <v>0</v>
      </c>
      <c r="R215" s="173">
        <f>Q215*H215</f>
        <v>0</v>
      </c>
      <c r="S215" s="173">
        <v>0</v>
      </c>
      <c r="T215" s="17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75" t="s">
        <v>134</v>
      </c>
      <c r="AT215" s="175" t="s">
        <v>130</v>
      </c>
      <c r="AU215" s="175" t="s">
        <v>83</v>
      </c>
      <c r="AY215" s="15" t="s">
        <v>128</v>
      </c>
      <c r="BE215" s="176">
        <f>IF(N215="základní",J215,0)</f>
        <v>0</v>
      </c>
      <c r="BF215" s="176">
        <f>IF(N215="snížená",J215,0)</f>
        <v>0</v>
      </c>
      <c r="BG215" s="176">
        <f>IF(N215="zákl. přenesená",J215,0)</f>
        <v>0</v>
      </c>
      <c r="BH215" s="176">
        <f>IF(N215="sníž. přenesená",J215,0)</f>
        <v>0</v>
      </c>
      <c r="BI215" s="176">
        <f>IF(N215="nulová",J215,0)</f>
        <v>0</v>
      </c>
      <c r="BJ215" s="15" t="s">
        <v>81</v>
      </c>
      <c r="BK215" s="176">
        <f>ROUND(I215*H215,2)</f>
        <v>0</v>
      </c>
      <c r="BL215" s="15" t="s">
        <v>134</v>
      </c>
      <c r="BM215" s="175" t="s">
        <v>419</v>
      </c>
    </row>
    <row r="216" s="2" customFormat="1" ht="16.5" customHeight="1">
      <c r="A216" s="34"/>
      <c r="B216" s="162"/>
      <c r="C216" s="163" t="s">
        <v>420</v>
      </c>
      <c r="D216" s="163" t="s">
        <v>130</v>
      </c>
      <c r="E216" s="164" t="s">
        <v>421</v>
      </c>
      <c r="F216" s="165" t="s">
        <v>422</v>
      </c>
      <c r="G216" s="166" t="s">
        <v>402</v>
      </c>
      <c r="H216" s="167">
        <v>1</v>
      </c>
      <c r="I216" s="168"/>
      <c r="J216" s="169">
        <f>ROUND(I216*H216,2)</f>
        <v>0</v>
      </c>
      <c r="K216" s="170"/>
      <c r="L216" s="35"/>
      <c r="M216" s="171" t="s">
        <v>1</v>
      </c>
      <c r="N216" s="172" t="s">
        <v>41</v>
      </c>
      <c r="O216" s="73"/>
      <c r="P216" s="173">
        <f>O216*H216</f>
        <v>0</v>
      </c>
      <c r="Q216" s="173">
        <v>0</v>
      </c>
      <c r="R216" s="173">
        <f>Q216*H216</f>
        <v>0</v>
      </c>
      <c r="S216" s="173">
        <v>0</v>
      </c>
      <c r="T216" s="17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75" t="s">
        <v>134</v>
      </c>
      <c r="AT216" s="175" t="s">
        <v>130</v>
      </c>
      <c r="AU216" s="175" t="s">
        <v>83</v>
      </c>
      <c r="AY216" s="15" t="s">
        <v>128</v>
      </c>
      <c r="BE216" s="176">
        <f>IF(N216="základní",J216,0)</f>
        <v>0</v>
      </c>
      <c r="BF216" s="176">
        <f>IF(N216="snížená",J216,0)</f>
        <v>0</v>
      </c>
      <c r="BG216" s="176">
        <f>IF(N216="zákl. přenesená",J216,0)</f>
        <v>0</v>
      </c>
      <c r="BH216" s="176">
        <f>IF(N216="sníž. přenesená",J216,0)</f>
        <v>0</v>
      </c>
      <c r="BI216" s="176">
        <f>IF(N216="nulová",J216,0)</f>
        <v>0</v>
      </c>
      <c r="BJ216" s="15" t="s">
        <v>81</v>
      </c>
      <c r="BK216" s="176">
        <f>ROUND(I216*H216,2)</f>
        <v>0</v>
      </c>
      <c r="BL216" s="15" t="s">
        <v>134</v>
      </c>
      <c r="BM216" s="175" t="s">
        <v>423</v>
      </c>
    </row>
    <row r="217" s="2" customFormat="1" ht="16.5" customHeight="1">
      <c r="A217" s="34"/>
      <c r="B217" s="162"/>
      <c r="C217" s="163" t="s">
        <v>424</v>
      </c>
      <c r="D217" s="163" t="s">
        <v>130</v>
      </c>
      <c r="E217" s="164" t="s">
        <v>425</v>
      </c>
      <c r="F217" s="165" t="s">
        <v>426</v>
      </c>
      <c r="G217" s="166" t="s">
        <v>402</v>
      </c>
      <c r="H217" s="167">
        <v>1</v>
      </c>
      <c r="I217" s="168"/>
      <c r="J217" s="169">
        <f>ROUND(I217*H217,2)</f>
        <v>0</v>
      </c>
      <c r="K217" s="170"/>
      <c r="L217" s="35"/>
      <c r="M217" s="171" t="s">
        <v>1</v>
      </c>
      <c r="N217" s="172" t="s">
        <v>41</v>
      </c>
      <c r="O217" s="73"/>
      <c r="P217" s="173">
        <f>O217*H217</f>
        <v>0</v>
      </c>
      <c r="Q217" s="173">
        <v>0</v>
      </c>
      <c r="R217" s="173">
        <f>Q217*H217</f>
        <v>0</v>
      </c>
      <c r="S217" s="173">
        <v>0</v>
      </c>
      <c r="T217" s="17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75" t="s">
        <v>134</v>
      </c>
      <c r="AT217" s="175" t="s">
        <v>130</v>
      </c>
      <c r="AU217" s="175" t="s">
        <v>83</v>
      </c>
      <c r="AY217" s="15" t="s">
        <v>128</v>
      </c>
      <c r="BE217" s="176">
        <f>IF(N217="základní",J217,0)</f>
        <v>0</v>
      </c>
      <c r="BF217" s="176">
        <f>IF(N217="snížená",J217,0)</f>
        <v>0</v>
      </c>
      <c r="BG217" s="176">
        <f>IF(N217="zákl. přenesená",J217,0)</f>
        <v>0</v>
      </c>
      <c r="BH217" s="176">
        <f>IF(N217="sníž. přenesená",J217,0)</f>
        <v>0</v>
      </c>
      <c r="BI217" s="176">
        <f>IF(N217="nulová",J217,0)</f>
        <v>0</v>
      </c>
      <c r="BJ217" s="15" t="s">
        <v>81</v>
      </c>
      <c r="BK217" s="176">
        <f>ROUND(I217*H217,2)</f>
        <v>0</v>
      </c>
      <c r="BL217" s="15" t="s">
        <v>134</v>
      </c>
      <c r="BM217" s="175" t="s">
        <v>427</v>
      </c>
    </row>
    <row r="218" s="2" customFormat="1" ht="24.15" customHeight="1">
      <c r="A218" s="34"/>
      <c r="B218" s="162"/>
      <c r="C218" s="163" t="s">
        <v>428</v>
      </c>
      <c r="D218" s="163" t="s">
        <v>130</v>
      </c>
      <c r="E218" s="164" t="s">
        <v>429</v>
      </c>
      <c r="F218" s="165" t="s">
        <v>430</v>
      </c>
      <c r="G218" s="166" t="s">
        <v>402</v>
      </c>
      <c r="H218" s="167">
        <v>1</v>
      </c>
      <c r="I218" s="168"/>
      <c r="J218" s="169">
        <f>ROUND(I218*H218,2)</f>
        <v>0</v>
      </c>
      <c r="K218" s="170"/>
      <c r="L218" s="35"/>
      <c r="M218" s="171" t="s">
        <v>1</v>
      </c>
      <c r="N218" s="172" t="s">
        <v>41</v>
      </c>
      <c r="O218" s="73"/>
      <c r="P218" s="173">
        <f>O218*H218</f>
        <v>0</v>
      </c>
      <c r="Q218" s="173">
        <v>0</v>
      </c>
      <c r="R218" s="173">
        <f>Q218*H218</f>
        <v>0</v>
      </c>
      <c r="S218" s="173">
        <v>0</v>
      </c>
      <c r="T218" s="17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75" t="s">
        <v>134</v>
      </c>
      <c r="AT218" s="175" t="s">
        <v>130</v>
      </c>
      <c r="AU218" s="175" t="s">
        <v>83</v>
      </c>
      <c r="AY218" s="15" t="s">
        <v>128</v>
      </c>
      <c r="BE218" s="176">
        <f>IF(N218="základní",J218,0)</f>
        <v>0</v>
      </c>
      <c r="BF218" s="176">
        <f>IF(N218="snížená",J218,0)</f>
        <v>0</v>
      </c>
      <c r="BG218" s="176">
        <f>IF(N218="zákl. přenesená",J218,0)</f>
        <v>0</v>
      </c>
      <c r="BH218" s="176">
        <f>IF(N218="sníž. přenesená",J218,0)</f>
        <v>0</v>
      </c>
      <c r="BI218" s="176">
        <f>IF(N218="nulová",J218,0)</f>
        <v>0</v>
      </c>
      <c r="BJ218" s="15" t="s">
        <v>81</v>
      </c>
      <c r="BK218" s="176">
        <f>ROUND(I218*H218,2)</f>
        <v>0</v>
      </c>
      <c r="BL218" s="15" t="s">
        <v>134</v>
      </c>
      <c r="BM218" s="175" t="s">
        <v>431</v>
      </c>
    </row>
    <row r="219" s="2" customFormat="1" ht="16.5" customHeight="1">
      <c r="A219" s="34"/>
      <c r="B219" s="162"/>
      <c r="C219" s="163" t="s">
        <v>432</v>
      </c>
      <c r="D219" s="163" t="s">
        <v>130</v>
      </c>
      <c r="E219" s="164" t="s">
        <v>433</v>
      </c>
      <c r="F219" s="165" t="s">
        <v>434</v>
      </c>
      <c r="G219" s="166" t="s">
        <v>402</v>
      </c>
      <c r="H219" s="167">
        <v>57</v>
      </c>
      <c r="I219" s="168"/>
      <c r="J219" s="169">
        <f>ROUND(I219*H219,2)</f>
        <v>0</v>
      </c>
      <c r="K219" s="170"/>
      <c r="L219" s="35"/>
      <c r="M219" s="171" t="s">
        <v>1</v>
      </c>
      <c r="N219" s="172" t="s">
        <v>41</v>
      </c>
      <c r="O219" s="73"/>
      <c r="P219" s="173">
        <f>O219*H219</f>
        <v>0</v>
      </c>
      <c r="Q219" s="173">
        <v>0</v>
      </c>
      <c r="R219" s="173">
        <f>Q219*H219</f>
        <v>0</v>
      </c>
      <c r="S219" s="173">
        <v>0</v>
      </c>
      <c r="T219" s="17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75" t="s">
        <v>134</v>
      </c>
      <c r="AT219" s="175" t="s">
        <v>130</v>
      </c>
      <c r="AU219" s="175" t="s">
        <v>83</v>
      </c>
      <c r="AY219" s="15" t="s">
        <v>128</v>
      </c>
      <c r="BE219" s="176">
        <f>IF(N219="základní",J219,0)</f>
        <v>0</v>
      </c>
      <c r="BF219" s="176">
        <f>IF(N219="snížená",J219,0)</f>
        <v>0</v>
      </c>
      <c r="BG219" s="176">
        <f>IF(N219="zákl. přenesená",J219,0)</f>
        <v>0</v>
      </c>
      <c r="BH219" s="176">
        <f>IF(N219="sníž. přenesená",J219,0)</f>
        <v>0</v>
      </c>
      <c r="BI219" s="176">
        <f>IF(N219="nulová",J219,0)</f>
        <v>0</v>
      </c>
      <c r="BJ219" s="15" t="s">
        <v>81</v>
      </c>
      <c r="BK219" s="176">
        <f>ROUND(I219*H219,2)</f>
        <v>0</v>
      </c>
      <c r="BL219" s="15" t="s">
        <v>134</v>
      </c>
      <c r="BM219" s="175" t="s">
        <v>435</v>
      </c>
    </row>
    <row r="220" s="2" customFormat="1" ht="21.75" customHeight="1">
      <c r="A220" s="34"/>
      <c r="B220" s="162"/>
      <c r="C220" s="163" t="s">
        <v>436</v>
      </c>
      <c r="D220" s="163" t="s">
        <v>130</v>
      </c>
      <c r="E220" s="164" t="s">
        <v>437</v>
      </c>
      <c r="F220" s="165" t="s">
        <v>438</v>
      </c>
      <c r="G220" s="166" t="s">
        <v>402</v>
      </c>
      <c r="H220" s="167">
        <v>8</v>
      </c>
      <c r="I220" s="168"/>
      <c r="J220" s="169">
        <f>ROUND(I220*H220,2)</f>
        <v>0</v>
      </c>
      <c r="K220" s="170"/>
      <c r="L220" s="35"/>
      <c r="M220" s="171" t="s">
        <v>1</v>
      </c>
      <c r="N220" s="172" t="s">
        <v>41</v>
      </c>
      <c r="O220" s="73"/>
      <c r="P220" s="173">
        <f>O220*H220</f>
        <v>0</v>
      </c>
      <c r="Q220" s="173">
        <v>0</v>
      </c>
      <c r="R220" s="173">
        <f>Q220*H220</f>
        <v>0</v>
      </c>
      <c r="S220" s="173">
        <v>0</v>
      </c>
      <c r="T220" s="17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75" t="s">
        <v>134</v>
      </c>
      <c r="AT220" s="175" t="s">
        <v>130</v>
      </c>
      <c r="AU220" s="175" t="s">
        <v>83</v>
      </c>
      <c r="AY220" s="15" t="s">
        <v>128</v>
      </c>
      <c r="BE220" s="176">
        <f>IF(N220="základní",J220,0)</f>
        <v>0</v>
      </c>
      <c r="BF220" s="176">
        <f>IF(N220="snížená",J220,0)</f>
        <v>0</v>
      </c>
      <c r="BG220" s="176">
        <f>IF(N220="zákl. přenesená",J220,0)</f>
        <v>0</v>
      </c>
      <c r="BH220" s="176">
        <f>IF(N220="sníž. přenesená",J220,0)</f>
        <v>0</v>
      </c>
      <c r="BI220" s="176">
        <f>IF(N220="nulová",J220,0)</f>
        <v>0</v>
      </c>
      <c r="BJ220" s="15" t="s">
        <v>81</v>
      </c>
      <c r="BK220" s="176">
        <f>ROUND(I220*H220,2)</f>
        <v>0</v>
      </c>
      <c r="BL220" s="15" t="s">
        <v>134</v>
      </c>
      <c r="BM220" s="175" t="s">
        <v>439</v>
      </c>
    </row>
    <row r="221" s="2" customFormat="1" ht="16.5" customHeight="1">
      <c r="A221" s="34"/>
      <c r="B221" s="162"/>
      <c r="C221" s="163" t="s">
        <v>440</v>
      </c>
      <c r="D221" s="163" t="s">
        <v>130</v>
      </c>
      <c r="E221" s="164" t="s">
        <v>441</v>
      </c>
      <c r="F221" s="165" t="s">
        <v>442</v>
      </c>
      <c r="G221" s="166" t="s">
        <v>402</v>
      </c>
      <c r="H221" s="167">
        <v>34.5</v>
      </c>
      <c r="I221" s="168"/>
      <c r="J221" s="169">
        <f>ROUND(I221*H221,2)</f>
        <v>0</v>
      </c>
      <c r="K221" s="170"/>
      <c r="L221" s="35"/>
      <c r="M221" s="171" t="s">
        <v>1</v>
      </c>
      <c r="N221" s="172" t="s">
        <v>41</v>
      </c>
      <c r="O221" s="73"/>
      <c r="P221" s="173">
        <f>O221*H221</f>
        <v>0</v>
      </c>
      <c r="Q221" s="173">
        <v>0</v>
      </c>
      <c r="R221" s="173">
        <f>Q221*H221</f>
        <v>0</v>
      </c>
      <c r="S221" s="173">
        <v>0</v>
      </c>
      <c r="T221" s="17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75" t="s">
        <v>134</v>
      </c>
      <c r="AT221" s="175" t="s">
        <v>130</v>
      </c>
      <c r="AU221" s="175" t="s">
        <v>83</v>
      </c>
      <c r="AY221" s="15" t="s">
        <v>128</v>
      </c>
      <c r="BE221" s="176">
        <f>IF(N221="základní",J221,0)</f>
        <v>0</v>
      </c>
      <c r="BF221" s="176">
        <f>IF(N221="snížená",J221,0)</f>
        <v>0</v>
      </c>
      <c r="BG221" s="176">
        <f>IF(N221="zákl. přenesená",J221,0)</f>
        <v>0</v>
      </c>
      <c r="BH221" s="176">
        <f>IF(N221="sníž. přenesená",J221,0)</f>
        <v>0</v>
      </c>
      <c r="BI221" s="176">
        <f>IF(N221="nulová",J221,0)</f>
        <v>0</v>
      </c>
      <c r="BJ221" s="15" t="s">
        <v>81</v>
      </c>
      <c r="BK221" s="176">
        <f>ROUND(I221*H221,2)</f>
        <v>0</v>
      </c>
      <c r="BL221" s="15" t="s">
        <v>134</v>
      </c>
      <c r="BM221" s="175" t="s">
        <v>443</v>
      </c>
    </row>
    <row r="222" s="2" customFormat="1" ht="16.5" customHeight="1">
      <c r="A222" s="34"/>
      <c r="B222" s="162"/>
      <c r="C222" s="163" t="s">
        <v>444</v>
      </c>
      <c r="D222" s="163" t="s">
        <v>130</v>
      </c>
      <c r="E222" s="164" t="s">
        <v>445</v>
      </c>
      <c r="F222" s="165" t="s">
        <v>446</v>
      </c>
      <c r="G222" s="166" t="s">
        <v>402</v>
      </c>
      <c r="H222" s="167">
        <v>274.5</v>
      </c>
      <c r="I222" s="168"/>
      <c r="J222" s="169">
        <f>ROUND(I222*H222,2)</f>
        <v>0</v>
      </c>
      <c r="K222" s="170"/>
      <c r="L222" s="35"/>
      <c r="M222" s="171" t="s">
        <v>1</v>
      </c>
      <c r="N222" s="172" t="s">
        <v>41</v>
      </c>
      <c r="O222" s="73"/>
      <c r="P222" s="173">
        <f>O222*H222</f>
        <v>0</v>
      </c>
      <c r="Q222" s="173">
        <v>0</v>
      </c>
      <c r="R222" s="173">
        <f>Q222*H222</f>
        <v>0</v>
      </c>
      <c r="S222" s="173">
        <v>0</v>
      </c>
      <c r="T222" s="17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75" t="s">
        <v>134</v>
      </c>
      <c r="AT222" s="175" t="s">
        <v>130</v>
      </c>
      <c r="AU222" s="175" t="s">
        <v>83</v>
      </c>
      <c r="AY222" s="15" t="s">
        <v>128</v>
      </c>
      <c r="BE222" s="176">
        <f>IF(N222="základní",J222,0)</f>
        <v>0</v>
      </c>
      <c r="BF222" s="176">
        <f>IF(N222="snížená",J222,0)</f>
        <v>0</v>
      </c>
      <c r="BG222" s="176">
        <f>IF(N222="zákl. přenesená",J222,0)</f>
        <v>0</v>
      </c>
      <c r="BH222" s="176">
        <f>IF(N222="sníž. přenesená",J222,0)</f>
        <v>0</v>
      </c>
      <c r="BI222" s="176">
        <f>IF(N222="nulová",J222,0)</f>
        <v>0</v>
      </c>
      <c r="BJ222" s="15" t="s">
        <v>81</v>
      </c>
      <c r="BK222" s="176">
        <f>ROUND(I222*H222,2)</f>
        <v>0</v>
      </c>
      <c r="BL222" s="15" t="s">
        <v>134</v>
      </c>
      <c r="BM222" s="175" t="s">
        <v>447</v>
      </c>
    </row>
    <row r="223" s="2" customFormat="1" ht="16.5" customHeight="1">
      <c r="A223" s="34"/>
      <c r="B223" s="162"/>
      <c r="C223" s="163" t="s">
        <v>448</v>
      </c>
      <c r="D223" s="163" t="s">
        <v>130</v>
      </c>
      <c r="E223" s="164" t="s">
        <v>449</v>
      </c>
      <c r="F223" s="165" t="s">
        <v>450</v>
      </c>
      <c r="G223" s="166" t="s">
        <v>402</v>
      </c>
      <c r="H223" s="167">
        <v>1</v>
      </c>
      <c r="I223" s="168"/>
      <c r="J223" s="169">
        <f>ROUND(I223*H223,2)</f>
        <v>0</v>
      </c>
      <c r="K223" s="170"/>
      <c r="L223" s="35"/>
      <c r="M223" s="171" t="s">
        <v>1</v>
      </c>
      <c r="N223" s="172" t="s">
        <v>41</v>
      </c>
      <c r="O223" s="73"/>
      <c r="P223" s="173">
        <f>O223*H223</f>
        <v>0</v>
      </c>
      <c r="Q223" s="173">
        <v>0</v>
      </c>
      <c r="R223" s="173">
        <f>Q223*H223</f>
        <v>0</v>
      </c>
      <c r="S223" s="173">
        <v>0</v>
      </c>
      <c r="T223" s="17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75" t="s">
        <v>134</v>
      </c>
      <c r="AT223" s="175" t="s">
        <v>130</v>
      </c>
      <c r="AU223" s="175" t="s">
        <v>83</v>
      </c>
      <c r="AY223" s="15" t="s">
        <v>128</v>
      </c>
      <c r="BE223" s="176">
        <f>IF(N223="základní",J223,0)</f>
        <v>0</v>
      </c>
      <c r="BF223" s="176">
        <f>IF(N223="snížená",J223,0)</f>
        <v>0</v>
      </c>
      <c r="BG223" s="176">
        <f>IF(N223="zákl. přenesená",J223,0)</f>
        <v>0</v>
      </c>
      <c r="BH223" s="176">
        <f>IF(N223="sníž. přenesená",J223,0)</f>
        <v>0</v>
      </c>
      <c r="BI223" s="176">
        <f>IF(N223="nulová",J223,0)</f>
        <v>0</v>
      </c>
      <c r="BJ223" s="15" t="s">
        <v>81</v>
      </c>
      <c r="BK223" s="176">
        <f>ROUND(I223*H223,2)</f>
        <v>0</v>
      </c>
      <c r="BL223" s="15" t="s">
        <v>134</v>
      </c>
      <c r="BM223" s="175" t="s">
        <v>451</v>
      </c>
    </row>
    <row r="224" s="2" customFormat="1" ht="16.5" customHeight="1">
      <c r="A224" s="34"/>
      <c r="B224" s="162"/>
      <c r="C224" s="163" t="s">
        <v>452</v>
      </c>
      <c r="D224" s="163" t="s">
        <v>130</v>
      </c>
      <c r="E224" s="164" t="s">
        <v>453</v>
      </c>
      <c r="F224" s="165" t="s">
        <v>454</v>
      </c>
      <c r="G224" s="166" t="s">
        <v>402</v>
      </c>
      <c r="H224" s="167">
        <v>7</v>
      </c>
      <c r="I224" s="168"/>
      <c r="J224" s="169">
        <f>ROUND(I224*H224,2)</f>
        <v>0</v>
      </c>
      <c r="K224" s="170"/>
      <c r="L224" s="35"/>
      <c r="M224" s="171" t="s">
        <v>1</v>
      </c>
      <c r="N224" s="172" t="s">
        <v>41</v>
      </c>
      <c r="O224" s="73"/>
      <c r="P224" s="173">
        <f>O224*H224</f>
        <v>0</v>
      </c>
      <c r="Q224" s="173">
        <v>0</v>
      </c>
      <c r="R224" s="173">
        <f>Q224*H224</f>
        <v>0</v>
      </c>
      <c r="S224" s="173">
        <v>0</v>
      </c>
      <c r="T224" s="17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75" t="s">
        <v>134</v>
      </c>
      <c r="AT224" s="175" t="s">
        <v>130</v>
      </c>
      <c r="AU224" s="175" t="s">
        <v>83</v>
      </c>
      <c r="AY224" s="15" t="s">
        <v>128</v>
      </c>
      <c r="BE224" s="176">
        <f>IF(N224="základní",J224,0)</f>
        <v>0</v>
      </c>
      <c r="BF224" s="176">
        <f>IF(N224="snížená",J224,0)</f>
        <v>0</v>
      </c>
      <c r="BG224" s="176">
        <f>IF(N224="zákl. přenesená",J224,0)</f>
        <v>0</v>
      </c>
      <c r="BH224" s="176">
        <f>IF(N224="sníž. přenesená",J224,0)</f>
        <v>0</v>
      </c>
      <c r="BI224" s="176">
        <f>IF(N224="nulová",J224,0)</f>
        <v>0</v>
      </c>
      <c r="BJ224" s="15" t="s">
        <v>81</v>
      </c>
      <c r="BK224" s="176">
        <f>ROUND(I224*H224,2)</f>
        <v>0</v>
      </c>
      <c r="BL224" s="15" t="s">
        <v>134</v>
      </c>
      <c r="BM224" s="175" t="s">
        <v>455</v>
      </c>
    </row>
    <row r="225" s="2" customFormat="1" ht="16.5" customHeight="1">
      <c r="A225" s="34"/>
      <c r="B225" s="162"/>
      <c r="C225" s="163" t="s">
        <v>456</v>
      </c>
      <c r="D225" s="163" t="s">
        <v>130</v>
      </c>
      <c r="E225" s="164" t="s">
        <v>457</v>
      </c>
      <c r="F225" s="165" t="s">
        <v>458</v>
      </c>
      <c r="G225" s="166" t="s">
        <v>208</v>
      </c>
      <c r="H225" s="167">
        <v>42</v>
      </c>
      <c r="I225" s="168"/>
      <c r="J225" s="169">
        <f>ROUND(I225*H225,2)</f>
        <v>0</v>
      </c>
      <c r="K225" s="170"/>
      <c r="L225" s="35"/>
      <c r="M225" s="171" t="s">
        <v>1</v>
      </c>
      <c r="N225" s="172" t="s">
        <v>41</v>
      </c>
      <c r="O225" s="73"/>
      <c r="P225" s="173">
        <f>O225*H225</f>
        <v>0</v>
      </c>
      <c r="Q225" s="173">
        <v>0</v>
      </c>
      <c r="R225" s="173">
        <f>Q225*H225</f>
        <v>0</v>
      </c>
      <c r="S225" s="173">
        <v>0</v>
      </c>
      <c r="T225" s="17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75" t="s">
        <v>134</v>
      </c>
      <c r="AT225" s="175" t="s">
        <v>130</v>
      </c>
      <c r="AU225" s="175" t="s">
        <v>83</v>
      </c>
      <c r="AY225" s="15" t="s">
        <v>128</v>
      </c>
      <c r="BE225" s="176">
        <f>IF(N225="základní",J225,0)</f>
        <v>0</v>
      </c>
      <c r="BF225" s="176">
        <f>IF(N225="snížená",J225,0)</f>
        <v>0</v>
      </c>
      <c r="BG225" s="176">
        <f>IF(N225="zákl. přenesená",J225,0)</f>
        <v>0</v>
      </c>
      <c r="BH225" s="176">
        <f>IF(N225="sníž. přenesená",J225,0)</f>
        <v>0</v>
      </c>
      <c r="BI225" s="176">
        <f>IF(N225="nulová",J225,0)</f>
        <v>0</v>
      </c>
      <c r="BJ225" s="15" t="s">
        <v>81</v>
      </c>
      <c r="BK225" s="176">
        <f>ROUND(I225*H225,2)</f>
        <v>0</v>
      </c>
      <c r="BL225" s="15" t="s">
        <v>134</v>
      </c>
      <c r="BM225" s="175" t="s">
        <v>459</v>
      </c>
    </row>
    <row r="226" s="2" customFormat="1" ht="16.5" customHeight="1">
      <c r="A226" s="34"/>
      <c r="B226" s="162"/>
      <c r="C226" s="163" t="s">
        <v>460</v>
      </c>
      <c r="D226" s="163" t="s">
        <v>130</v>
      </c>
      <c r="E226" s="164" t="s">
        <v>461</v>
      </c>
      <c r="F226" s="165" t="s">
        <v>462</v>
      </c>
      <c r="G226" s="166" t="s">
        <v>208</v>
      </c>
      <c r="H226" s="167">
        <v>35</v>
      </c>
      <c r="I226" s="168"/>
      <c r="J226" s="169">
        <f>ROUND(I226*H226,2)</f>
        <v>0</v>
      </c>
      <c r="K226" s="170"/>
      <c r="L226" s="35"/>
      <c r="M226" s="171" t="s">
        <v>1</v>
      </c>
      <c r="N226" s="172" t="s">
        <v>41</v>
      </c>
      <c r="O226" s="73"/>
      <c r="P226" s="173">
        <f>O226*H226</f>
        <v>0</v>
      </c>
      <c r="Q226" s="173">
        <v>0</v>
      </c>
      <c r="R226" s="173">
        <f>Q226*H226</f>
        <v>0</v>
      </c>
      <c r="S226" s="173">
        <v>0</v>
      </c>
      <c r="T226" s="17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75" t="s">
        <v>134</v>
      </c>
      <c r="AT226" s="175" t="s">
        <v>130</v>
      </c>
      <c r="AU226" s="175" t="s">
        <v>83</v>
      </c>
      <c r="AY226" s="15" t="s">
        <v>128</v>
      </c>
      <c r="BE226" s="176">
        <f>IF(N226="základní",J226,0)</f>
        <v>0</v>
      </c>
      <c r="BF226" s="176">
        <f>IF(N226="snížená",J226,0)</f>
        <v>0</v>
      </c>
      <c r="BG226" s="176">
        <f>IF(N226="zákl. přenesená",J226,0)</f>
        <v>0</v>
      </c>
      <c r="BH226" s="176">
        <f>IF(N226="sníž. přenesená",J226,0)</f>
        <v>0</v>
      </c>
      <c r="BI226" s="176">
        <f>IF(N226="nulová",J226,0)</f>
        <v>0</v>
      </c>
      <c r="BJ226" s="15" t="s">
        <v>81</v>
      </c>
      <c r="BK226" s="176">
        <f>ROUND(I226*H226,2)</f>
        <v>0</v>
      </c>
      <c r="BL226" s="15" t="s">
        <v>134</v>
      </c>
      <c r="BM226" s="175" t="s">
        <v>463</v>
      </c>
    </row>
    <row r="227" s="2" customFormat="1" ht="24.15" customHeight="1">
      <c r="A227" s="34"/>
      <c r="B227" s="162"/>
      <c r="C227" s="163" t="s">
        <v>464</v>
      </c>
      <c r="D227" s="163" t="s">
        <v>130</v>
      </c>
      <c r="E227" s="164" t="s">
        <v>465</v>
      </c>
      <c r="F227" s="165" t="s">
        <v>466</v>
      </c>
      <c r="G227" s="166" t="s">
        <v>208</v>
      </c>
      <c r="H227" s="167">
        <v>55</v>
      </c>
      <c r="I227" s="168"/>
      <c r="J227" s="169">
        <f>ROUND(I227*H227,2)</f>
        <v>0</v>
      </c>
      <c r="K227" s="170"/>
      <c r="L227" s="35"/>
      <c r="M227" s="171" t="s">
        <v>1</v>
      </c>
      <c r="N227" s="172" t="s">
        <v>41</v>
      </c>
      <c r="O227" s="73"/>
      <c r="P227" s="173">
        <f>O227*H227</f>
        <v>0</v>
      </c>
      <c r="Q227" s="173">
        <v>0</v>
      </c>
      <c r="R227" s="173">
        <f>Q227*H227</f>
        <v>0</v>
      </c>
      <c r="S227" s="173">
        <v>0</v>
      </c>
      <c r="T227" s="17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75" t="s">
        <v>134</v>
      </c>
      <c r="AT227" s="175" t="s">
        <v>130</v>
      </c>
      <c r="AU227" s="175" t="s">
        <v>83</v>
      </c>
      <c r="AY227" s="15" t="s">
        <v>128</v>
      </c>
      <c r="BE227" s="176">
        <f>IF(N227="základní",J227,0)</f>
        <v>0</v>
      </c>
      <c r="BF227" s="176">
        <f>IF(N227="snížená",J227,0)</f>
        <v>0</v>
      </c>
      <c r="BG227" s="176">
        <f>IF(N227="zákl. přenesená",J227,0)</f>
        <v>0</v>
      </c>
      <c r="BH227" s="176">
        <f>IF(N227="sníž. přenesená",J227,0)</f>
        <v>0</v>
      </c>
      <c r="BI227" s="176">
        <f>IF(N227="nulová",J227,0)</f>
        <v>0</v>
      </c>
      <c r="BJ227" s="15" t="s">
        <v>81</v>
      </c>
      <c r="BK227" s="176">
        <f>ROUND(I227*H227,2)</f>
        <v>0</v>
      </c>
      <c r="BL227" s="15" t="s">
        <v>134</v>
      </c>
      <c r="BM227" s="175" t="s">
        <v>467</v>
      </c>
    </row>
    <row r="228" s="2" customFormat="1" ht="16.5" customHeight="1">
      <c r="A228" s="34"/>
      <c r="B228" s="162"/>
      <c r="C228" s="163" t="s">
        <v>468</v>
      </c>
      <c r="D228" s="163" t="s">
        <v>130</v>
      </c>
      <c r="E228" s="164" t="s">
        <v>469</v>
      </c>
      <c r="F228" s="165" t="s">
        <v>470</v>
      </c>
      <c r="G228" s="166" t="s">
        <v>208</v>
      </c>
      <c r="H228" s="167">
        <v>40</v>
      </c>
      <c r="I228" s="168"/>
      <c r="J228" s="169">
        <f>ROUND(I228*H228,2)</f>
        <v>0</v>
      </c>
      <c r="K228" s="170"/>
      <c r="L228" s="35"/>
      <c r="M228" s="171" t="s">
        <v>1</v>
      </c>
      <c r="N228" s="172" t="s">
        <v>41</v>
      </c>
      <c r="O228" s="73"/>
      <c r="P228" s="173">
        <f>O228*H228</f>
        <v>0</v>
      </c>
      <c r="Q228" s="173">
        <v>0</v>
      </c>
      <c r="R228" s="173">
        <f>Q228*H228</f>
        <v>0</v>
      </c>
      <c r="S228" s="173">
        <v>0</v>
      </c>
      <c r="T228" s="17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75" t="s">
        <v>134</v>
      </c>
      <c r="AT228" s="175" t="s">
        <v>130</v>
      </c>
      <c r="AU228" s="175" t="s">
        <v>83</v>
      </c>
      <c r="AY228" s="15" t="s">
        <v>128</v>
      </c>
      <c r="BE228" s="176">
        <f>IF(N228="základní",J228,0)</f>
        <v>0</v>
      </c>
      <c r="BF228" s="176">
        <f>IF(N228="snížená",J228,0)</f>
        <v>0</v>
      </c>
      <c r="BG228" s="176">
        <f>IF(N228="zákl. přenesená",J228,0)</f>
        <v>0</v>
      </c>
      <c r="BH228" s="176">
        <f>IF(N228="sníž. přenesená",J228,0)</f>
        <v>0</v>
      </c>
      <c r="BI228" s="176">
        <f>IF(N228="nulová",J228,0)</f>
        <v>0</v>
      </c>
      <c r="BJ228" s="15" t="s">
        <v>81</v>
      </c>
      <c r="BK228" s="176">
        <f>ROUND(I228*H228,2)</f>
        <v>0</v>
      </c>
      <c r="BL228" s="15" t="s">
        <v>134</v>
      </c>
      <c r="BM228" s="175" t="s">
        <v>471</v>
      </c>
    </row>
    <row r="229" s="2" customFormat="1" ht="16.5" customHeight="1">
      <c r="A229" s="34"/>
      <c r="B229" s="162"/>
      <c r="C229" s="163" t="s">
        <v>472</v>
      </c>
      <c r="D229" s="163" t="s">
        <v>130</v>
      </c>
      <c r="E229" s="164" t="s">
        <v>473</v>
      </c>
      <c r="F229" s="165" t="s">
        <v>474</v>
      </c>
      <c r="G229" s="166" t="s">
        <v>208</v>
      </c>
      <c r="H229" s="167">
        <v>10</v>
      </c>
      <c r="I229" s="168"/>
      <c r="J229" s="169">
        <f>ROUND(I229*H229,2)</f>
        <v>0</v>
      </c>
      <c r="K229" s="170"/>
      <c r="L229" s="35"/>
      <c r="M229" s="171" t="s">
        <v>1</v>
      </c>
      <c r="N229" s="172" t="s">
        <v>41</v>
      </c>
      <c r="O229" s="73"/>
      <c r="P229" s="173">
        <f>O229*H229</f>
        <v>0</v>
      </c>
      <c r="Q229" s="173">
        <v>0</v>
      </c>
      <c r="R229" s="173">
        <f>Q229*H229</f>
        <v>0</v>
      </c>
      <c r="S229" s="173">
        <v>0</v>
      </c>
      <c r="T229" s="17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75" t="s">
        <v>134</v>
      </c>
      <c r="AT229" s="175" t="s">
        <v>130</v>
      </c>
      <c r="AU229" s="175" t="s">
        <v>83</v>
      </c>
      <c r="AY229" s="15" t="s">
        <v>128</v>
      </c>
      <c r="BE229" s="176">
        <f>IF(N229="základní",J229,0)</f>
        <v>0</v>
      </c>
      <c r="BF229" s="176">
        <f>IF(N229="snížená",J229,0)</f>
        <v>0</v>
      </c>
      <c r="BG229" s="176">
        <f>IF(N229="zákl. přenesená",J229,0)</f>
        <v>0</v>
      </c>
      <c r="BH229" s="176">
        <f>IF(N229="sníž. přenesená",J229,0)</f>
        <v>0</v>
      </c>
      <c r="BI229" s="176">
        <f>IF(N229="nulová",J229,0)</f>
        <v>0</v>
      </c>
      <c r="BJ229" s="15" t="s">
        <v>81</v>
      </c>
      <c r="BK229" s="176">
        <f>ROUND(I229*H229,2)</f>
        <v>0</v>
      </c>
      <c r="BL229" s="15" t="s">
        <v>134</v>
      </c>
      <c r="BM229" s="175" t="s">
        <v>475</v>
      </c>
    </row>
    <row r="230" s="2" customFormat="1" ht="21.75" customHeight="1">
      <c r="A230" s="34"/>
      <c r="B230" s="162"/>
      <c r="C230" s="163" t="s">
        <v>476</v>
      </c>
      <c r="D230" s="163" t="s">
        <v>130</v>
      </c>
      <c r="E230" s="164" t="s">
        <v>477</v>
      </c>
      <c r="F230" s="165" t="s">
        <v>478</v>
      </c>
      <c r="G230" s="166" t="s">
        <v>402</v>
      </c>
      <c r="H230" s="167">
        <v>2</v>
      </c>
      <c r="I230" s="168"/>
      <c r="J230" s="169">
        <f>ROUND(I230*H230,2)</f>
        <v>0</v>
      </c>
      <c r="K230" s="170"/>
      <c r="L230" s="35"/>
      <c r="M230" s="171" t="s">
        <v>1</v>
      </c>
      <c r="N230" s="172" t="s">
        <v>41</v>
      </c>
      <c r="O230" s="73"/>
      <c r="P230" s="173">
        <f>O230*H230</f>
        <v>0</v>
      </c>
      <c r="Q230" s="173">
        <v>0</v>
      </c>
      <c r="R230" s="173">
        <f>Q230*H230</f>
        <v>0</v>
      </c>
      <c r="S230" s="173">
        <v>0</v>
      </c>
      <c r="T230" s="17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75" t="s">
        <v>134</v>
      </c>
      <c r="AT230" s="175" t="s">
        <v>130</v>
      </c>
      <c r="AU230" s="175" t="s">
        <v>83</v>
      </c>
      <c r="AY230" s="15" t="s">
        <v>128</v>
      </c>
      <c r="BE230" s="176">
        <f>IF(N230="základní",J230,0)</f>
        <v>0</v>
      </c>
      <c r="BF230" s="176">
        <f>IF(N230="snížená",J230,0)</f>
        <v>0</v>
      </c>
      <c r="BG230" s="176">
        <f>IF(N230="zákl. přenesená",J230,0)</f>
        <v>0</v>
      </c>
      <c r="BH230" s="176">
        <f>IF(N230="sníž. přenesená",J230,0)</f>
        <v>0</v>
      </c>
      <c r="BI230" s="176">
        <f>IF(N230="nulová",J230,0)</f>
        <v>0</v>
      </c>
      <c r="BJ230" s="15" t="s">
        <v>81</v>
      </c>
      <c r="BK230" s="176">
        <f>ROUND(I230*H230,2)</f>
        <v>0</v>
      </c>
      <c r="BL230" s="15" t="s">
        <v>134</v>
      </c>
      <c r="BM230" s="175" t="s">
        <v>479</v>
      </c>
    </row>
    <row r="231" s="2" customFormat="1" ht="16.5" customHeight="1">
      <c r="A231" s="34"/>
      <c r="B231" s="162"/>
      <c r="C231" s="163" t="s">
        <v>480</v>
      </c>
      <c r="D231" s="163" t="s">
        <v>130</v>
      </c>
      <c r="E231" s="164" t="s">
        <v>481</v>
      </c>
      <c r="F231" s="165" t="s">
        <v>482</v>
      </c>
      <c r="G231" s="166" t="s">
        <v>208</v>
      </c>
      <c r="H231" s="167">
        <v>45</v>
      </c>
      <c r="I231" s="168"/>
      <c r="J231" s="169">
        <f>ROUND(I231*H231,2)</f>
        <v>0</v>
      </c>
      <c r="K231" s="170"/>
      <c r="L231" s="35"/>
      <c r="M231" s="171" t="s">
        <v>1</v>
      </c>
      <c r="N231" s="172" t="s">
        <v>41</v>
      </c>
      <c r="O231" s="73"/>
      <c r="P231" s="173">
        <f>O231*H231</f>
        <v>0</v>
      </c>
      <c r="Q231" s="173">
        <v>0</v>
      </c>
      <c r="R231" s="173">
        <f>Q231*H231</f>
        <v>0</v>
      </c>
      <c r="S231" s="173">
        <v>0</v>
      </c>
      <c r="T231" s="17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75" t="s">
        <v>134</v>
      </c>
      <c r="AT231" s="175" t="s">
        <v>130</v>
      </c>
      <c r="AU231" s="175" t="s">
        <v>83</v>
      </c>
      <c r="AY231" s="15" t="s">
        <v>128</v>
      </c>
      <c r="BE231" s="176">
        <f>IF(N231="základní",J231,0)</f>
        <v>0</v>
      </c>
      <c r="BF231" s="176">
        <f>IF(N231="snížená",J231,0)</f>
        <v>0</v>
      </c>
      <c r="BG231" s="176">
        <f>IF(N231="zákl. přenesená",J231,0)</f>
        <v>0</v>
      </c>
      <c r="BH231" s="176">
        <f>IF(N231="sníž. přenesená",J231,0)</f>
        <v>0</v>
      </c>
      <c r="BI231" s="176">
        <f>IF(N231="nulová",J231,0)</f>
        <v>0</v>
      </c>
      <c r="BJ231" s="15" t="s">
        <v>81</v>
      </c>
      <c r="BK231" s="176">
        <f>ROUND(I231*H231,2)</f>
        <v>0</v>
      </c>
      <c r="BL231" s="15" t="s">
        <v>134</v>
      </c>
      <c r="BM231" s="175" t="s">
        <v>483</v>
      </c>
    </row>
    <row r="232" s="2" customFormat="1" ht="16.5" customHeight="1">
      <c r="A232" s="34"/>
      <c r="B232" s="162"/>
      <c r="C232" s="163" t="s">
        <v>484</v>
      </c>
      <c r="D232" s="163" t="s">
        <v>130</v>
      </c>
      <c r="E232" s="164" t="s">
        <v>485</v>
      </c>
      <c r="F232" s="165" t="s">
        <v>486</v>
      </c>
      <c r="G232" s="166" t="s">
        <v>208</v>
      </c>
      <c r="H232" s="167">
        <v>30</v>
      </c>
      <c r="I232" s="168"/>
      <c r="J232" s="169">
        <f>ROUND(I232*H232,2)</f>
        <v>0</v>
      </c>
      <c r="K232" s="170"/>
      <c r="L232" s="35"/>
      <c r="M232" s="171" t="s">
        <v>1</v>
      </c>
      <c r="N232" s="172" t="s">
        <v>41</v>
      </c>
      <c r="O232" s="73"/>
      <c r="P232" s="173">
        <f>O232*H232</f>
        <v>0</v>
      </c>
      <c r="Q232" s="173">
        <v>0</v>
      </c>
      <c r="R232" s="173">
        <f>Q232*H232</f>
        <v>0</v>
      </c>
      <c r="S232" s="173">
        <v>0</v>
      </c>
      <c r="T232" s="17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75" t="s">
        <v>134</v>
      </c>
      <c r="AT232" s="175" t="s">
        <v>130</v>
      </c>
      <c r="AU232" s="175" t="s">
        <v>83</v>
      </c>
      <c r="AY232" s="15" t="s">
        <v>128</v>
      </c>
      <c r="BE232" s="176">
        <f>IF(N232="základní",J232,0)</f>
        <v>0</v>
      </c>
      <c r="BF232" s="176">
        <f>IF(N232="snížená",J232,0)</f>
        <v>0</v>
      </c>
      <c r="BG232" s="176">
        <f>IF(N232="zákl. přenesená",J232,0)</f>
        <v>0</v>
      </c>
      <c r="BH232" s="176">
        <f>IF(N232="sníž. přenesená",J232,0)</f>
        <v>0</v>
      </c>
      <c r="BI232" s="176">
        <f>IF(N232="nulová",J232,0)</f>
        <v>0</v>
      </c>
      <c r="BJ232" s="15" t="s">
        <v>81</v>
      </c>
      <c r="BK232" s="176">
        <f>ROUND(I232*H232,2)</f>
        <v>0</v>
      </c>
      <c r="BL232" s="15" t="s">
        <v>134</v>
      </c>
      <c r="BM232" s="175" t="s">
        <v>487</v>
      </c>
    </row>
    <row r="233" s="2" customFormat="1" ht="16.5" customHeight="1">
      <c r="A233" s="34"/>
      <c r="B233" s="162"/>
      <c r="C233" s="163" t="s">
        <v>488</v>
      </c>
      <c r="D233" s="163" t="s">
        <v>130</v>
      </c>
      <c r="E233" s="164" t="s">
        <v>489</v>
      </c>
      <c r="F233" s="165" t="s">
        <v>490</v>
      </c>
      <c r="G233" s="166" t="s">
        <v>208</v>
      </c>
      <c r="H233" s="167">
        <v>131</v>
      </c>
      <c r="I233" s="168"/>
      <c r="J233" s="169">
        <f>ROUND(I233*H233,2)</f>
        <v>0</v>
      </c>
      <c r="K233" s="170"/>
      <c r="L233" s="35"/>
      <c r="M233" s="171" t="s">
        <v>1</v>
      </c>
      <c r="N233" s="172" t="s">
        <v>41</v>
      </c>
      <c r="O233" s="73"/>
      <c r="P233" s="173">
        <f>O233*H233</f>
        <v>0</v>
      </c>
      <c r="Q233" s="173">
        <v>0</v>
      </c>
      <c r="R233" s="173">
        <f>Q233*H233</f>
        <v>0</v>
      </c>
      <c r="S233" s="173">
        <v>0</v>
      </c>
      <c r="T233" s="17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75" t="s">
        <v>134</v>
      </c>
      <c r="AT233" s="175" t="s">
        <v>130</v>
      </c>
      <c r="AU233" s="175" t="s">
        <v>83</v>
      </c>
      <c r="AY233" s="15" t="s">
        <v>128</v>
      </c>
      <c r="BE233" s="176">
        <f>IF(N233="základní",J233,0)</f>
        <v>0</v>
      </c>
      <c r="BF233" s="176">
        <f>IF(N233="snížená",J233,0)</f>
        <v>0</v>
      </c>
      <c r="BG233" s="176">
        <f>IF(N233="zákl. přenesená",J233,0)</f>
        <v>0</v>
      </c>
      <c r="BH233" s="176">
        <f>IF(N233="sníž. přenesená",J233,0)</f>
        <v>0</v>
      </c>
      <c r="BI233" s="176">
        <f>IF(N233="nulová",J233,0)</f>
        <v>0</v>
      </c>
      <c r="BJ233" s="15" t="s">
        <v>81</v>
      </c>
      <c r="BK233" s="176">
        <f>ROUND(I233*H233,2)</f>
        <v>0</v>
      </c>
      <c r="BL233" s="15" t="s">
        <v>134</v>
      </c>
      <c r="BM233" s="175" t="s">
        <v>491</v>
      </c>
    </row>
    <row r="234" s="2" customFormat="1" ht="16.5" customHeight="1">
      <c r="A234" s="34"/>
      <c r="B234" s="162"/>
      <c r="C234" s="163" t="s">
        <v>492</v>
      </c>
      <c r="D234" s="163" t="s">
        <v>130</v>
      </c>
      <c r="E234" s="164" t="s">
        <v>493</v>
      </c>
      <c r="F234" s="165" t="s">
        <v>494</v>
      </c>
      <c r="G234" s="166" t="s">
        <v>208</v>
      </c>
      <c r="H234" s="167">
        <v>370</v>
      </c>
      <c r="I234" s="168"/>
      <c r="J234" s="169">
        <f>ROUND(I234*H234,2)</f>
        <v>0</v>
      </c>
      <c r="K234" s="170"/>
      <c r="L234" s="35"/>
      <c r="M234" s="171" t="s">
        <v>1</v>
      </c>
      <c r="N234" s="172" t="s">
        <v>41</v>
      </c>
      <c r="O234" s="73"/>
      <c r="P234" s="173">
        <f>O234*H234</f>
        <v>0</v>
      </c>
      <c r="Q234" s="173">
        <v>0</v>
      </c>
      <c r="R234" s="173">
        <f>Q234*H234</f>
        <v>0</v>
      </c>
      <c r="S234" s="173">
        <v>0</v>
      </c>
      <c r="T234" s="17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75" t="s">
        <v>134</v>
      </c>
      <c r="AT234" s="175" t="s">
        <v>130</v>
      </c>
      <c r="AU234" s="175" t="s">
        <v>83</v>
      </c>
      <c r="AY234" s="15" t="s">
        <v>128</v>
      </c>
      <c r="BE234" s="176">
        <f>IF(N234="základní",J234,0)</f>
        <v>0</v>
      </c>
      <c r="BF234" s="176">
        <f>IF(N234="snížená",J234,0)</f>
        <v>0</v>
      </c>
      <c r="BG234" s="176">
        <f>IF(N234="zákl. přenesená",J234,0)</f>
        <v>0</v>
      </c>
      <c r="BH234" s="176">
        <f>IF(N234="sníž. přenesená",J234,0)</f>
        <v>0</v>
      </c>
      <c r="BI234" s="176">
        <f>IF(N234="nulová",J234,0)</f>
        <v>0</v>
      </c>
      <c r="BJ234" s="15" t="s">
        <v>81</v>
      </c>
      <c r="BK234" s="176">
        <f>ROUND(I234*H234,2)</f>
        <v>0</v>
      </c>
      <c r="BL234" s="15" t="s">
        <v>134</v>
      </c>
      <c r="BM234" s="175" t="s">
        <v>495</v>
      </c>
    </row>
    <row r="235" s="2" customFormat="1" ht="16.5" customHeight="1">
      <c r="A235" s="34"/>
      <c r="B235" s="162"/>
      <c r="C235" s="163" t="s">
        <v>496</v>
      </c>
      <c r="D235" s="163" t="s">
        <v>130</v>
      </c>
      <c r="E235" s="164" t="s">
        <v>497</v>
      </c>
      <c r="F235" s="165" t="s">
        <v>498</v>
      </c>
      <c r="G235" s="166" t="s">
        <v>208</v>
      </c>
      <c r="H235" s="167">
        <v>241</v>
      </c>
      <c r="I235" s="168"/>
      <c r="J235" s="169">
        <f>ROUND(I235*H235,2)</f>
        <v>0</v>
      </c>
      <c r="K235" s="170"/>
      <c r="L235" s="35"/>
      <c r="M235" s="171" t="s">
        <v>1</v>
      </c>
      <c r="N235" s="172" t="s">
        <v>41</v>
      </c>
      <c r="O235" s="73"/>
      <c r="P235" s="173">
        <f>O235*H235</f>
        <v>0</v>
      </c>
      <c r="Q235" s="173">
        <v>0</v>
      </c>
      <c r="R235" s="173">
        <f>Q235*H235</f>
        <v>0</v>
      </c>
      <c r="S235" s="173">
        <v>0</v>
      </c>
      <c r="T235" s="17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75" t="s">
        <v>134</v>
      </c>
      <c r="AT235" s="175" t="s">
        <v>130</v>
      </c>
      <c r="AU235" s="175" t="s">
        <v>83</v>
      </c>
      <c r="AY235" s="15" t="s">
        <v>128</v>
      </c>
      <c r="BE235" s="176">
        <f>IF(N235="základní",J235,0)</f>
        <v>0</v>
      </c>
      <c r="BF235" s="176">
        <f>IF(N235="snížená",J235,0)</f>
        <v>0</v>
      </c>
      <c r="BG235" s="176">
        <f>IF(N235="zákl. přenesená",J235,0)</f>
        <v>0</v>
      </c>
      <c r="BH235" s="176">
        <f>IF(N235="sníž. přenesená",J235,0)</f>
        <v>0</v>
      </c>
      <c r="BI235" s="176">
        <f>IF(N235="nulová",J235,0)</f>
        <v>0</v>
      </c>
      <c r="BJ235" s="15" t="s">
        <v>81</v>
      </c>
      <c r="BK235" s="176">
        <f>ROUND(I235*H235,2)</f>
        <v>0</v>
      </c>
      <c r="BL235" s="15" t="s">
        <v>134</v>
      </c>
      <c r="BM235" s="175" t="s">
        <v>499</v>
      </c>
    </row>
    <row r="236" s="2" customFormat="1" ht="16.5" customHeight="1">
      <c r="A236" s="34"/>
      <c r="B236" s="162"/>
      <c r="C236" s="163" t="s">
        <v>500</v>
      </c>
      <c r="D236" s="163" t="s">
        <v>130</v>
      </c>
      <c r="E236" s="164" t="s">
        <v>501</v>
      </c>
      <c r="F236" s="165" t="s">
        <v>502</v>
      </c>
      <c r="G236" s="166" t="s">
        <v>208</v>
      </c>
      <c r="H236" s="167">
        <v>71</v>
      </c>
      <c r="I236" s="168"/>
      <c r="J236" s="169">
        <f>ROUND(I236*H236,2)</f>
        <v>0</v>
      </c>
      <c r="K236" s="170"/>
      <c r="L236" s="35"/>
      <c r="M236" s="171" t="s">
        <v>1</v>
      </c>
      <c r="N236" s="172" t="s">
        <v>41</v>
      </c>
      <c r="O236" s="73"/>
      <c r="P236" s="173">
        <f>O236*H236</f>
        <v>0</v>
      </c>
      <c r="Q236" s="173">
        <v>0</v>
      </c>
      <c r="R236" s="173">
        <f>Q236*H236</f>
        <v>0</v>
      </c>
      <c r="S236" s="173">
        <v>0</v>
      </c>
      <c r="T236" s="17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75" t="s">
        <v>134</v>
      </c>
      <c r="AT236" s="175" t="s">
        <v>130</v>
      </c>
      <c r="AU236" s="175" t="s">
        <v>83</v>
      </c>
      <c r="AY236" s="15" t="s">
        <v>128</v>
      </c>
      <c r="BE236" s="176">
        <f>IF(N236="základní",J236,0)</f>
        <v>0</v>
      </c>
      <c r="BF236" s="176">
        <f>IF(N236="snížená",J236,0)</f>
        <v>0</v>
      </c>
      <c r="BG236" s="176">
        <f>IF(N236="zákl. přenesená",J236,0)</f>
        <v>0</v>
      </c>
      <c r="BH236" s="176">
        <f>IF(N236="sníž. přenesená",J236,0)</f>
        <v>0</v>
      </c>
      <c r="BI236" s="176">
        <f>IF(N236="nulová",J236,0)</f>
        <v>0</v>
      </c>
      <c r="BJ236" s="15" t="s">
        <v>81</v>
      </c>
      <c r="BK236" s="176">
        <f>ROUND(I236*H236,2)</f>
        <v>0</v>
      </c>
      <c r="BL236" s="15" t="s">
        <v>134</v>
      </c>
      <c r="BM236" s="175" t="s">
        <v>503</v>
      </c>
    </row>
    <row r="237" s="2" customFormat="1" ht="16.5" customHeight="1">
      <c r="A237" s="34"/>
      <c r="B237" s="162"/>
      <c r="C237" s="163" t="s">
        <v>504</v>
      </c>
      <c r="D237" s="163" t="s">
        <v>130</v>
      </c>
      <c r="E237" s="164" t="s">
        <v>505</v>
      </c>
      <c r="F237" s="165" t="s">
        <v>506</v>
      </c>
      <c r="G237" s="166" t="s">
        <v>208</v>
      </c>
      <c r="H237" s="167">
        <v>9</v>
      </c>
      <c r="I237" s="168"/>
      <c r="J237" s="169">
        <f>ROUND(I237*H237,2)</f>
        <v>0</v>
      </c>
      <c r="K237" s="170"/>
      <c r="L237" s="35"/>
      <c r="M237" s="171" t="s">
        <v>1</v>
      </c>
      <c r="N237" s="172" t="s">
        <v>41</v>
      </c>
      <c r="O237" s="73"/>
      <c r="P237" s="173">
        <f>O237*H237</f>
        <v>0</v>
      </c>
      <c r="Q237" s="173">
        <v>0</v>
      </c>
      <c r="R237" s="173">
        <f>Q237*H237</f>
        <v>0</v>
      </c>
      <c r="S237" s="173">
        <v>0</v>
      </c>
      <c r="T237" s="17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75" t="s">
        <v>134</v>
      </c>
      <c r="AT237" s="175" t="s">
        <v>130</v>
      </c>
      <c r="AU237" s="175" t="s">
        <v>83</v>
      </c>
      <c r="AY237" s="15" t="s">
        <v>128</v>
      </c>
      <c r="BE237" s="176">
        <f>IF(N237="základní",J237,0)</f>
        <v>0</v>
      </c>
      <c r="BF237" s="176">
        <f>IF(N237="snížená",J237,0)</f>
        <v>0</v>
      </c>
      <c r="BG237" s="176">
        <f>IF(N237="zákl. přenesená",J237,0)</f>
        <v>0</v>
      </c>
      <c r="BH237" s="176">
        <f>IF(N237="sníž. přenesená",J237,0)</f>
        <v>0</v>
      </c>
      <c r="BI237" s="176">
        <f>IF(N237="nulová",J237,0)</f>
        <v>0</v>
      </c>
      <c r="BJ237" s="15" t="s">
        <v>81</v>
      </c>
      <c r="BK237" s="176">
        <f>ROUND(I237*H237,2)</f>
        <v>0</v>
      </c>
      <c r="BL237" s="15" t="s">
        <v>134</v>
      </c>
      <c r="BM237" s="175" t="s">
        <v>507</v>
      </c>
    </row>
    <row r="238" s="2" customFormat="1" ht="16.5" customHeight="1">
      <c r="A238" s="34"/>
      <c r="B238" s="162"/>
      <c r="C238" s="163" t="s">
        <v>508</v>
      </c>
      <c r="D238" s="163" t="s">
        <v>130</v>
      </c>
      <c r="E238" s="164" t="s">
        <v>509</v>
      </c>
      <c r="F238" s="165" t="s">
        <v>510</v>
      </c>
      <c r="G238" s="166" t="s">
        <v>208</v>
      </c>
      <c r="H238" s="167">
        <v>19</v>
      </c>
      <c r="I238" s="168"/>
      <c r="J238" s="169">
        <f>ROUND(I238*H238,2)</f>
        <v>0</v>
      </c>
      <c r="K238" s="170"/>
      <c r="L238" s="35"/>
      <c r="M238" s="171" t="s">
        <v>1</v>
      </c>
      <c r="N238" s="172" t="s">
        <v>41</v>
      </c>
      <c r="O238" s="73"/>
      <c r="P238" s="173">
        <f>O238*H238</f>
        <v>0</v>
      </c>
      <c r="Q238" s="173">
        <v>0</v>
      </c>
      <c r="R238" s="173">
        <f>Q238*H238</f>
        <v>0</v>
      </c>
      <c r="S238" s="173">
        <v>0</v>
      </c>
      <c r="T238" s="17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75" t="s">
        <v>134</v>
      </c>
      <c r="AT238" s="175" t="s">
        <v>130</v>
      </c>
      <c r="AU238" s="175" t="s">
        <v>83</v>
      </c>
      <c r="AY238" s="15" t="s">
        <v>128</v>
      </c>
      <c r="BE238" s="176">
        <f>IF(N238="základní",J238,0)</f>
        <v>0</v>
      </c>
      <c r="BF238" s="176">
        <f>IF(N238="snížená",J238,0)</f>
        <v>0</v>
      </c>
      <c r="BG238" s="176">
        <f>IF(N238="zákl. přenesená",J238,0)</f>
        <v>0</v>
      </c>
      <c r="BH238" s="176">
        <f>IF(N238="sníž. přenesená",J238,0)</f>
        <v>0</v>
      </c>
      <c r="BI238" s="176">
        <f>IF(N238="nulová",J238,0)</f>
        <v>0</v>
      </c>
      <c r="BJ238" s="15" t="s">
        <v>81</v>
      </c>
      <c r="BK238" s="176">
        <f>ROUND(I238*H238,2)</f>
        <v>0</v>
      </c>
      <c r="BL238" s="15" t="s">
        <v>134</v>
      </c>
      <c r="BM238" s="175" t="s">
        <v>511</v>
      </c>
    </row>
    <row r="239" s="2" customFormat="1" ht="16.5" customHeight="1">
      <c r="A239" s="34"/>
      <c r="B239" s="162"/>
      <c r="C239" s="163" t="s">
        <v>512</v>
      </c>
      <c r="D239" s="163" t="s">
        <v>130</v>
      </c>
      <c r="E239" s="164" t="s">
        <v>513</v>
      </c>
      <c r="F239" s="165" t="s">
        <v>514</v>
      </c>
      <c r="G239" s="166" t="s">
        <v>208</v>
      </c>
      <c r="H239" s="167">
        <v>10</v>
      </c>
      <c r="I239" s="168"/>
      <c r="J239" s="169">
        <f>ROUND(I239*H239,2)</f>
        <v>0</v>
      </c>
      <c r="K239" s="170"/>
      <c r="L239" s="35"/>
      <c r="M239" s="171" t="s">
        <v>1</v>
      </c>
      <c r="N239" s="172" t="s">
        <v>41</v>
      </c>
      <c r="O239" s="73"/>
      <c r="P239" s="173">
        <f>O239*H239</f>
        <v>0</v>
      </c>
      <c r="Q239" s="173">
        <v>0</v>
      </c>
      <c r="R239" s="173">
        <f>Q239*H239</f>
        <v>0</v>
      </c>
      <c r="S239" s="173">
        <v>0</v>
      </c>
      <c r="T239" s="17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75" t="s">
        <v>134</v>
      </c>
      <c r="AT239" s="175" t="s">
        <v>130</v>
      </c>
      <c r="AU239" s="175" t="s">
        <v>83</v>
      </c>
      <c r="AY239" s="15" t="s">
        <v>128</v>
      </c>
      <c r="BE239" s="176">
        <f>IF(N239="základní",J239,0)</f>
        <v>0</v>
      </c>
      <c r="BF239" s="176">
        <f>IF(N239="snížená",J239,0)</f>
        <v>0</v>
      </c>
      <c r="BG239" s="176">
        <f>IF(N239="zákl. přenesená",J239,0)</f>
        <v>0</v>
      </c>
      <c r="BH239" s="176">
        <f>IF(N239="sníž. přenesená",J239,0)</f>
        <v>0</v>
      </c>
      <c r="BI239" s="176">
        <f>IF(N239="nulová",J239,0)</f>
        <v>0</v>
      </c>
      <c r="BJ239" s="15" t="s">
        <v>81</v>
      </c>
      <c r="BK239" s="176">
        <f>ROUND(I239*H239,2)</f>
        <v>0</v>
      </c>
      <c r="BL239" s="15" t="s">
        <v>134</v>
      </c>
      <c r="BM239" s="175" t="s">
        <v>515</v>
      </c>
    </row>
    <row r="240" s="2" customFormat="1" ht="16.5" customHeight="1">
      <c r="A240" s="34"/>
      <c r="B240" s="162"/>
      <c r="C240" s="163" t="s">
        <v>516</v>
      </c>
      <c r="D240" s="163" t="s">
        <v>130</v>
      </c>
      <c r="E240" s="164" t="s">
        <v>517</v>
      </c>
      <c r="F240" s="165" t="s">
        <v>518</v>
      </c>
      <c r="G240" s="166" t="s">
        <v>208</v>
      </c>
      <c r="H240" s="167">
        <v>15</v>
      </c>
      <c r="I240" s="168"/>
      <c r="J240" s="169">
        <f>ROUND(I240*H240,2)</f>
        <v>0</v>
      </c>
      <c r="K240" s="170"/>
      <c r="L240" s="35"/>
      <c r="M240" s="171" t="s">
        <v>1</v>
      </c>
      <c r="N240" s="172" t="s">
        <v>41</v>
      </c>
      <c r="O240" s="73"/>
      <c r="P240" s="173">
        <f>O240*H240</f>
        <v>0</v>
      </c>
      <c r="Q240" s="173">
        <v>0</v>
      </c>
      <c r="R240" s="173">
        <f>Q240*H240</f>
        <v>0</v>
      </c>
      <c r="S240" s="173">
        <v>0</v>
      </c>
      <c r="T240" s="17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75" t="s">
        <v>134</v>
      </c>
      <c r="AT240" s="175" t="s">
        <v>130</v>
      </c>
      <c r="AU240" s="175" t="s">
        <v>83</v>
      </c>
      <c r="AY240" s="15" t="s">
        <v>128</v>
      </c>
      <c r="BE240" s="176">
        <f>IF(N240="základní",J240,0)</f>
        <v>0</v>
      </c>
      <c r="BF240" s="176">
        <f>IF(N240="snížená",J240,0)</f>
        <v>0</v>
      </c>
      <c r="BG240" s="176">
        <f>IF(N240="zákl. přenesená",J240,0)</f>
        <v>0</v>
      </c>
      <c r="BH240" s="176">
        <f>IF(N240="sníž. přenesená",J240,0)</f>
        <v>0</v>
      </c>
      <c r="BI240" s="176">
        <f>IF(N240="nulová",J240,0)</f>
        <v>0</v>
      </c>
      <c r="BJ240" s="15" t="s">
        <v>81</v>
      </c>
      <c r="BK240" s="176">
        <f>ROUND(I240*H240,2)</f>
        <v>0</v>
      </c>
      <c r="BL240" s="15" t="s">
        <v>134</v>
      </c>
      <c r="BM240" s="175" t="s">
        <v>519</v>
      </c>
    </row>
    <row r="241" s="2" customFormat="1" ht="16.5" customHeight="1">
      <c r="A241" s="34"/>
      <c r="B241" s="162"/>
      <c r="C241" s="163" t="s">
        <v>520</v>
      </c>
      <c r="D241" s="163" t="s">
        <v>130</v>
      </c>
      <c r="E241" s="164" t="s">
        <v>521</v>
      </c>
      <c r="F241" s="165" t="s">
        <v>522</v>
      </c>
      <c r="G241" s="166" t="s">
        <v>402</v>
      </c>
      <c r="H241" s="167">
        <v>2</v>
      </c>
      <c r="I241" s="168"/>
      <c r="J241" s="169">
        <f>ROUND(I241*H241,2)</f>
        <v>0</v>
      </c>
      <c r="K241" s="170"/>
      <c r="L241" s="35"/>
      <c r="M241" s="171" t="s">
        <v>1</v>
      </c>
      <c r="N241" s="172" t="s">
        <v>41</v>
      </c>
      <c r="O241" s="73"/>
      <c r="P241" s="173">
        <f>O241*H241</f>
        <v>0</v>
      </c>
      <c r="Q241" s="173">
        <v>0</v>
      </c>
      <c r="R241" s="173">
        <f>Q241*H241</f>
        <v>0</v>
      </c>
      <c r="S241" s="173">
        <v>0</v>
      </c>
      <c r="T241" s="17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75" t="s">
        <v>134</v>
      </c>
      <c r="AT241" s="175" t="s">
        <v>130</v>
      </c>
      <c r="AU241" s="175" t="s">
        <v>83</v>
      </c>
      <c r="AY241" s="15" t="s">
        <v>128</v>
      </c>
      <c r="BE241" s="176">
        <f>IF(N241="základní",J241,0)</f>
        <v>0</v>
      </c>
      <c r="BF241" s="176">
        <f>IF(N241="snížená",J241,0)</f>
        <v>0</v>
      </c>
      <c r="BG241" s="176">
        <f>IF(N241="zákl. přenesená",J241,0)</f>
        <v>0</v>
      </c>
      <c r="BH241" s="176">
        <f>IF(N241="sníž. přenesená",J241,0)</f>
        <v>0</v>
      </c>
      <c r="BI241" s="176">
        <f>IF(N241="nulová",J241,0)</f>
        <v>0</v>
      </c>
      <c r="BJ241" s="15" t="s">
        <v>81</v>
      </c>
      <c r="BK241" s="176">
        <f>ROUND(I241*H241,2)</f>
        <v>0</v>
      </c>
      <c r="BL241" s="15" t="s">
        <v>134</v>
      </c>
      <c r="BM241" s="175" t="s">
        <v>523</v>
      </c>
    </row>
    <row r="242" s="2" customFormat="1" ht="16.5" customHeight="1">
      <c r="A242" s="34"/>
      <c r="B242" s="162"/>
      <c r="C242" s="163" t="s">
        <v>524</v>
      </c>
      <c r="D242" s="163" t="s">
        <v>130</v>
      </c>
      <c r="E242" s="164" t="s">
        <v>525</v>
      </c>
      <c r="F242" s="165" t="s">
        <v>526</v>
      </c>
      <c r="G242" s="166" t="s">
        <v>208</v>
      </c>
      <c r="H242" s="167">
        <v>6</v>
      </c>
      <c r="I242" s="168"/>
      <c r="J242" s="169">
        <f>ROUND(I242*H242,2)</f>
        <v>0</v>
      </c>
      <c r="K242" s="170"/>
      <c r="L242" s="35"/>
      <c r="M242" s="171" t="s">
        <v>1</v>
      </c>
      <c r="N242" s="172" t="s">
        <v>41</v>
      </c>
      <c r="O242" s="73"/>
      <c r="P242" s="173">
        <f>O242*H242</f>
        <v>0</v>
      </c>
      <c r="Q242" s="173">
        <v>0</v>
      </c>
      <c r="R242" s="173">
        <f>Q242*H242</f>
        <v>0</v>
      </c>
      <c r="S242" s="173">
        <v>0</v>
      </c>
      <c r="T242" s="17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75" t="s">
        <v>134</v>
      </c>
      <c r="AT242" s="175" t="s">
        <v>130</v>
      </c>
      <c r="AU242" s="175" t="s">
        <v>83</v>
      </c>
      <c r="AY242" s="15" t="s">
        <v>128</v>
      </c>
      <c r="BE242" s="176">
        <f>IF(N242="základní",J242,0)</f>
        <v>0</v>
      </c>
      <c r="BF242" s="176">
        <f>IF(N242="snížená",J242,0)</f>
        <v>0</v>
      </c>
      <c r="BG242" s="176">
        <f>IF(N242="zákl. přenesená",J242,0)</f>
        <v>0</v>
      </c>
      <c r="BH242" s="176">
        <f>IF(N242="sníž. přenesená",J242,0)</f>
        <v>0</v>
      </c>
      <c r="BI242" s="176">
        <f>IF(N242="nulová",J242,0)</f>
        <v>0</v>
      </c>
      <c r="BJ242" s="15" t="s">
        <v>81</v>
      </c>
      <c r="BK242" s="176">
        <f>ROUND(I242*H242,2)</f>
        <v>0</v>
      </c>
      <c r="BL242" s="15" t="s">
        <v>134</v>
      </c>
      <c r="BM242" s="175" t="s">
        <v>527</v>
      </c>
    </row>
    <row r="243" s="2" customFormat="1" ht="16.5" customHeight="1">
      <c r="A243" s="34"/>
      <c r="B243" s="162"/>
      <c r="C243" s="163" t="s">
        <v>528</v>
      </c>
      <c r="D243" s="163" t="s">
        <v>130</v>
      </c>
      <c r="E243" s="164" t="s">
        <v>529</v>
      </c>
      <c r="F243" s="165" t="s">
        <v>530</v>
      </c>
      <c r="G243" s="166" t="s">
        <v>208</v>
      </c>
      <c r="H243" s="167">
        <v>40</v>
      </c>
      <c r="I243" s="168"/>
      <c r="J243" s="169">
        <f>ROUND(I243*H243,2)</f>
        <v>0</v>
      </c>
      <c r="K243" s="170"/>
      <c r="L243" s="35"/>
      <c r="M243" s="171" t="s">
        <v>1</v>
      </c>
      <c r="N243" s="172" t="s">
        <v>41</v>
      </c>
      <c r="O243" s="73"/>
      <c r="P243" s="173">
        <f>O243*H243</f>
        <v>0</v>
      </c>
      <c r="Q243" s="173">
        <v>0</v>
      </c>
      <c r="R243" s="173">
        <f>Q243*H243</f>
        <v>0</v>
      </c>
      <c r="S243" s="173">
        <v>0</v>
      </c>
      <c r="T243" s="174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75" t="s">
        <v>134</v>
      </c>
      <c r="AT243" s="175" t="s">
        <v>130</v>
      </c>
      <c r="AU243" s="175" t="s">
        <v>83</v>
      </c>
      <c r="AY243" s="15" t="s">
        <v>128</v>
      </c>
      <c r="BE243" s="176">
        <f>IF(N243="základní",J243,0)</f>
        <v>0</v>
      </c>
      <c r="BF243" s="176">
        <f>IF(N243="snížená",J243,0)</f>
        <v>0</v>
      </c>
      <c r="BG243" s="176">
        <f>IF(N243="zákl. přenesená",J243,0)</f>
        <v>0</v>
      </c>
      <c r="BH243" s="176">
        <f>IF(N243="sníž. přenesená",J243,0)</f>
        <v>0</v>
      </c>
      <c r="BI243" s="176">
        <f>IF(N243="nulová",J243,0)</f>
        <v>0</v>
      </c>
      <c r="BJ243" s="15" t="s">
        <v>81</v>
      </c>
      <c r="BK243" s="176">
        <f>ROUND(I243*H243,2)</f>
        <v>0</v>
      </c>
      <c r="BL243" s="15" t="s">
        <v>134</v>
      </c>
      <c r="BM243" s="175" t="s">
        <v>531</v>
      </c>
    </row>
    <row r="244" s="2" customFormat="1" ht="16.5" customHeight="1">
      <c r="A244" s="34"/>
      <c r="B244" s="162"/>
      <c r="C244" s="163" t="s">
        <v>532</v>
      </c>
      <c r="D244" s="163" t="s">
        <v>130</v>
      </c>
      <c r="E244" s="164" t="s">
        <v>533</v>
      </c>
      <c r="F244" s="165" t="s">
        <v>534</v>
      </c>
      <c r="G244" s="166" t="s">
        <v>208</v>
      </c>
      <c r="H244" s="167">
        <v>67</v>
      </c>
      <c r="I244" s="168"/>
      <c r="J244" s="169">
        <f>ROUND(I244*H244,2)</f>
        <v>0</v>
      </c>
      <c r="K244" s="170"/>
      <c r="L244" s="35"/>
      <c r="M244" s="171" t="s">
        <v>1</v>
      </c>
      <c r="N244" s="172" t="s">
        <v>41</v>
      </c>
      <c r="O244" s="73"/>
      <c r="P244" s="173">
        <f>O244*H244</f>
        <v>0</v>
      </c>
      <c r="Q244" s="173">
        <v>0</v>
      </c>
      <c r="R244" s="173">
        <f>Q244*H244</f>
        <v>0</v>
      </c>
      <c r="S244" s="173">
        <v>0</v>
      </c>
      <c r="T244" s="17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75" t="s">
        <v>134</v>
      </c>
      <c r="AT244" s="175" t="s">
        <v>130</v>
      </c>
      <c r="AU244" s="175" t="s">
        <v>83</v>
      </c>
      <c r="AY244" s="15" t="s">
        <v>128</v>
      </c>
      <c r="BE244" s="176">
        <f>IF(N244="základní",J244,0)</f>
        <v>0</v>
      </c>
      <c r="BF244" s="176">
        <f>IF(N244="snížená",J244,0)</f>
        <v>0</v>
      </c>
      <c r="BG244" s="176">
        <f>IF(N244="zákl. přenesená",J244,0)</f>
        <v>0</v>
      </c>
      <c r="BH244" s="176">
        <f>IF(N244="sníž. přenesená",J244,0)</f>
        <v>0</v>
      </c>
      <c r="BI244" s="176">
        <f>IF(N244="nulová",J244,0)</f>
        <v>0</v>
      </c>
      <c r="BJ244" s="15" t="s">
        <v>81</v>
      </c>
      <c r="BK244" s="176">
        <f>ROUND(I244*H244,2)</f>
        <v>0</v>
      </c>
      <c r="BL244" s="15" t="s">
        <v>134</v>
      </c>
      <c r="BM244" s="175" t="s">
        <v>535</v>
      </c>
    </row>
    <row r="245" s="2" customFormat="1" ht="16.5" customHeight="1">
      <c r="A245" s="34"/>
      <c r="B245" s="162"/>
      <c r="C245" s="163" t="s">
        <v>536</v>
      </c>
      <c r="D245" s="163" t="s">
        <v>130</v>
      </c>
      <c r="E245" s="164" t="s">
        <v>537</v>
      </c>
      <c r="F245" s="165" t="s">
        <v>538</v>
      </c>
      <c r="G245" s="166" t="s">
        <v>208</v>
      </c>
      <c r="H245" s="167">
        <v>42</v>
      </c>
      <c r="I245" s="168"/>
      <c r="J245" s="169">
        <f>ROUND(I245*H245,2)</f>
        <v>0</v>
      </c>
      <c r="K245" s="170"/>
      <c r="L245" s="35"/>
      <c r="M245" s="171" t="s">
        <v>1</v>
      </c>
      <c r="N245" s="172" t="s">
        <v>41</v>
      </c>
      <c r="O245" s="73"/>
      <c r="P245" s="173">
        <f>O245*H245</f>
        <v>0</v>
      </c>
      <c r="Q245" s="173">
        <v>0</v>
      </c>
      <c r="R245" s="173">
        <f>Q245*H245</f>
        <v>0</v>
      </c>
      <c r="S245" s="173">
        <v>0</v>
      </c>
      <c r="T245" s="174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75" t="s">
        <v>134</v>
      </c>
      <c r="AT245" s="175" t="s">
        <v>130</v>
      </c>
      <c r="AU245" s="175" t="s">
        <v>83</v>
      </c>
      <c r="AY245" s="15" t="s">
        <v>128</v>
      </c>
      <c r="BE245" s="176">
        <f>IF(N245="základní",J245,0)</f>
        <v>0</v>
      </c>
      <c r="BF245" s="176">
        <f>IF(N245="snížená",J245,0)</f>
        <v>0</v>
      </c>
      <c r="BG245" s="176">
        <f>IF(N245="zákl. přenesená",J245,0)</f>
        <v>0</v>
      </c>
      <c r="BH245" s="176">
        <f>IF(N245="sníž. přenesená",J245,0)</f>
        <v>0</v>
      </c>
      <c r="BI245" s="176">
        <f>IF(N245="nulová",J245,0)</f>
        <v>0</v>
      </c>
      <c r="BJ245" s="15" t="s">
        <v>81</v>
      </c>
      <c r="BK245" s="176">
        <f>ROUND(I245*H245,2)</f>
        <v>0</v>
      </c>
      <c r="BL245" s="15" t="s">
        <v>134</v>
      </c>
      <c r="BM245" s="175" t="s">
        <v>539</v>
      </c>
    </row>
    <row r="246" s="2" customFormat="1" ht="16.5" customHeight="1">
      <c r="A246" s="34"/>
      <c r="B246" s="162"/>
      <c r="C246" s="163" t="s">
        <v>540</v>
      </c>
      <c r="D246" s="163" t="s">
        <v>130</v>
      </c>
      <c r="E246" s="164" t="s">
        <v>541</v>
      </c>
      <c r="F246" s="165" t="s">
        <v>542</v>
      </c>
      <c r="G246" s="166" t="s">
        <v>208</v>
      </c>
      <c r="H246" s="167">
        <v>55</v>
      </c>
      <c r="I246" s="168"/>
      <c r="J246" s="169">
        <f>ROUND(I246*H246,2)</f>
        <v>0</v>
      </c>
      <c r="K246" s="170"/>
      <c r="L246" s="35"/>
      <c r="M246" s="171" t="s">
        <v>1</v>
      </c>
      <c r="N246" s="172" t="s">
        <v>41</v>
      </c>
      <c r="O246" s="73"/>
      <c r="P246" s="173">
        <f>O246*H246</f>
        <v>0</v>
      </c>
      <c r="Q246" s="173">
        <v>0</v>
      </c>
      <c r="R246" s="173">
        <f>Q246*H246</f>
        <v>0</v>
      </c>
      <c r="S246" s="173">
        <v>0</v>
      </c>
      <c r="T246" s="17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75" t="s">
        <v>134</v>
      </c>
      <c r="AT246" s="175" t="s">
        <v>130</v>
      </c>
      <c r="AU246" s="175" t="s">
        <v>83</v>
      </c>
      <c r="AY246" s="15" t="s">
        <v>128</v>
      </c>
      <c r="BE246" s="176">
        <f>IF(N246="základní",J246,0)</f>
        <v>0</v>
      </c>
      <c r="BF246" s="176">
        <f>IF(N246="snížená",J246,0)</f>
        <v>0</v>
      </c>
      <c r="BG246" s="176">
        <f>IF(N246="zákl. přenesená",J246,0)</f>
        <v>0</v>
      </c>
      <c r="BH246" s="176">
        <f>IF(N246="sníž. přenesená",J246,0)</f>
        <v>0</v>
      </c>
      <c r="BI246" s="176">
        <f>IF(N246="nulová",J246,0)</f>
        <v>0</v>
      </c>
      <c r="BJ246" s="15" t="s">
        <v>81</v>
      </c>
      <c r="BK246" s="176">
        <f>ROUND(I246*H246,2)</f>
        <v>0</v>
      </c>
      <c r="BL246" s="15" t="s">
        <v>134</v>
      </c>
      <c r="BM246" s="175" t="s">
        <v>543</v>
      </c>
    </row>
    <row r="247" s="2" customFormat="1" ht="16.5" customHeight="1">
      <c r="A247" s="34"/>
      <c r="B247" s="162"/>
      <c r="C247" s="163" t="s">
        <v>544</v>
      </c>
      <c r="D247" s="163" t="s">
        <v>130</v>
      </c>
      <c r="E247" s="164" t="s">
        <v>545</v>
      </c>
      <c r="F247" s="165" t="s">
        <v>546</v>
      </c>
      <c r="G247" s="166" t="s">
        <v>547</v>
      </c>
      <c r="H247" s="167">
        <v>1</v>
      </c>
      <c r="I247" s="168"/>
      <c r="J247" s="169">
        <f>ROUND(I247*H247,2)</f>
        <v>0</v>
      </c>
      <c r="K247" s="170"/>
      <c r="L247" s="35"/>
      <c r="M247" s="171" t="s">
        <v>1</v>
      </c>
      <c r="N247" s="172" t="s">
        <v>41</v>
      </c>
      <c r="O247" s="73"/>
      <c r="P247" s="173">
        <f>O247*H247</f>
        <v>0</v>
      </c>
      <c r="Q247" s="173">
        <v>0</v>
      </c>
      <c r="R247" s="173">
        <f>Q247*H247</f>
        <v>0</v>
      </c>
      <c r="S247" s="173">
        <v>0</v>
      </c>
      <c r="T247" s="17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75" t="s">
        <v>134</v>
      </c>
      <c r="AT247" s="175" t="s">
        <v>130</v>
      </c>
      <c r="AU247" s="175" t="s">
        <v>83</v>
      </c>
      <c r="AY247" s="15" t="s">
        <v>128</v>
      </c>
      <c r="BE247" s="176">
        <f>IF(N247="základní",J247,0)</f>
        <v>0</v>
      </c>
      <c r="BF247" s="176">
        <f>IF(N247="snížená",J247,0)</f>
        <v>0</v>
      </c>
      <c r="BG247" s="176">
        <f>IF(N247="zákl. přenesená",J247,0)</f>
        <v>0</v>
      </c>
      <c r="BH247" s="176">
        <f>IF(N247="sníž. přenesená",J247,0)</f>
        <v>0</v>
      </c>
      <c r="BI247" s="176">
        <f>IF(N247="nulová",J247,0)</f>
        <v>0</v>
      </c>
      <c r="BJ247" s="15" t="s">
        <v>81</v>
      </c>
      <c r="BK247" s="176">
        <f>ROUND(I247*H247,2)</f>
        <v>0</v>
      </c>
      <c r="BL247" s="15" t="s">
        <v>134</v>
      </c>
      <c r="BM247" s="175" t="s">
        <v>548</v>
      </c>
    </row>
    <row r="248" s="2" customFormat="1" ht="16.5" customHeight="1">
      <c r="A248" s="34"/>
      <c r="B248" s="162"/>
      <c r="C248" s="163" t="s">
        <v>549</v>
      </c>
      <c r="D248" s="163" t="s">
        <v>130</v>
      </c>
      <c r="E248" s="164" t="s">
        <v>550</v>
      </c>
      <c r="F248" s="165" t="s">
        <v>551</v>
      </c>
      <c r="G248" s="166" t="s">
        <v>552</v>
      </c>
      <c r="H248" s="167">
        <v>100</v>
      </c>
      <c r="I248" s="168"/>
      <c r="J248" s="169">
        <f>ROUND(I248*H248,2)</f>
        <v>0</v>
      </c>
      <c r="K248" s="170"/>
      <c r="L248" s="35"/>
      <c r="M248" s="171" t="s">
        <v>1</v>
      </c>
      <c r="N248" s="172" t="s">
        <v>41</v>
      </c>
      <c r="O248" s="73"/>
      <c r="P248" s="173">
        <f>O248*H248</f>
        <v>0</v>
      </c>
      <c r="Q248" s="173">
        <v>0</v>
      </c>
      <c r="R248" s="173">
        <f>Q248*H248</f>
        <v>0</v>
      </c>
      <c r="S248" s="173">
        <v>0</v>
      </c>
      <c r="T248" s="174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75" t="s">
        <v>134</v>
      </c>
      <c r="AT248" s="175" t="s">
        <v>130</v>
      </c>
      <c r="AU248" s="175" t="s">
        <v>83</v>
      </c>
      <c r="AY248" s="15" t="s">
        <v>128</v>
      </c>
      <c r="BE248" s="176">
        <f>IF(N248="základní",J248,0)</f>
        <v>0</v>
      </c>
      <c r="BF248" s="176">
        <f>IF(N248="snížená",J248,0)</f>
        <v>0</v>
      </c>
      <c r="BG248" s="176">
        <f>IF(N248="zákl. přenesená",J248,0)</f>
        <v>0</v>
      </c>
      <c r="BH248" s="176">
        <f>IF(N248="sníž. přenesená",J248,0)</f>
        <v>0</v>
      </c>
      <c r="BI248" s="176">
        <f>IF(N248="nulová",J248,0)</f>
        <v>0</v>
      </c>
      <c r="BJ248" s="15" t="s">
        <v>81</v>
      </c>
      <c r="BK248" s="176">
        <f>ROUND(I248*H248,2)</f>
        <v>0</v>
      </c>
      <c r="BL248" s="15" t="s">
        <v>134</v>
      </c>
      <c r="BM248" s="175" t="s">
        <v>553</v>
      </c>
    </row>
    <row r="249" s="2" customFormat="1" ht="16.5" customHeight="1">
      <c r="A249" s="34"/>
      <c r="B249" s="162"/>
      <c r="C249" s="163" t="s">
        <v>554</v>
      </c>
      <c r="D249" s="163" t="s">
        <v>130</v>
      </c>
      <c r="E249" s="164" t="s">
        <v>555</v>
      </c>
      <c r="F249" s="165" t="s">
        <v>556</v>
      </c>
      <c r="G249" s="166" t="s">
        <v>552</v>
      </c>
      <c r="H249" s="167">
        <v>550</v>
      </c>
      <c r="I249" s="168"/>
      <c r="J249" s="169">
        <f>ROUND(I249*H249,2)</f>
        <v>0</v>
      </c>
      <c r="K249" s="170"/>
      <c r="L249" s="35"/>
      <c r="M249" s="171" t="s">
        <v>1</v>
      </c>
      <c r="N249" s="172" t="s">
        <v>41</v>
      </c>
      <c r="O249" s="73"/>
      <c r="P249" s="173">
        <f>O249*H249</f>
        <v>0</v>
      </c>
      <c r="Q249" s="173">
        <v>0</v>
      </c>
      <c r="R249" s="173">
        <f>Q249*H249</f>
        <v>0</v>
      </c>
      <c r="S249" s="173">
        <v>0</v>
      </c>
      <c r="T249" s="17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75" t="s">
        <v>134</v>
      </c>
      <c r="AT249" s="175" t="s">
        <v>130</v>
      </c>
      <c r="AU249" s="175" t="s">
        <v>83</v>
      </c>
      <c r="AY249" s="15" t="s">
        <v>128</v>
      </c>
      <c r="BE249" s="176">
        <f>IF(N249="základní",J249,0)</f>
        <v>0</v>
      </c>
      <c r="BF249" s="176">
        <f>IF(N249="snížená",J249,0)</f>
        <v>0</v>
      </c>
      <c r="BG249" s="176">
        <f>IF(N249="zákl. přenesená",J249,0)</f>
        <v>0</v>
      </c>
      <c r="BH249" s="176">
        <f>IF(N249="sníž. přenesená",J249,0)</f>
        <v>0</v>
      </c>
      <c r="BI249" s="176">
        <f>IF(N249="nulová",J249,0)</f>
        <v>0</v>
      </c>
      <c r="BJ249" s="15" t="s">
        <v>81</v>
      </c>
      <c r="BK249" s="176">
        <f>ROUND(I249*H249,2)</f>
        <v>0</v>
      </c>
      <c r="BL249" s="15" t="s">
        <v>134</v>
      </c>
      <c r="BM249" s="175" t="s">
        <v>557</v>
      </c>
    </row>
    <row r="250" s="2" customFormat="1" ht="16.5" customHeight="1">
      <c r="A250" s="34"/>
      <c r="B250" s="162"/>
      <c r="C250" s="163" t="s">
        <v>558</v>
      </c>
      <c r="D250" s="163" t="s">
        <v>130</v>
      </c>
      <c r="E250" s="164" t="s">
        <v>559</v>
      </c>
      <c r="F250" s="165" t="s">
        <v>560</v>
      </c>
      <c r="G250" s="166" t="s">
        <v>552</v>
      </c>
      <c r="H250" s="167">
        <v>100</v>
      </c>
      <c r="I250" s="168"/>
      <c r="J250" s="169">
        <f>ROUND(I250*H250,2)</f>
        <v>0</v>
      </c>
      <c r="K250" s="170"/>
      <c r="L250" s="35"/>
      <c r="M250" s="171" t="s">
        <v>1</v>
      </c>
      <c r="N250" s="172" t="s">
        <v>41</v>
      </c>
      <c r="O250" s="73"/>
      <c r="P250" s="173">
        <f>O250*H250</f>
        <v>0</v>
      </c>
      <c r="Q250" s="173">
        <v>0</v>
      </c>
      <c r="R250" s="173">
        <f>Q250*H250</f>
        <v>0</v>
      </c>
      <c r="S250" s="173">
        <v>0</v>
      </c>
      <c r="T250" s="17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75" t="s">
        <v>134</v>
      </c>
      <c r="AT250" s="175" t="s">
        <v>130</v>
      </c>
      <c r="AU250" s="175" t="s">
        <v>83</v>
      </c>
      <c r="AY250" s="15" t="s">
        <v>128</v>
      </c>
      <c r="BE250" s="176">
        <f>IF(N250="základní",J250,0)</f>
        <v>0</v>
      </c>
      <c r="BF250" s="176">
        <f>IF(N250="snížená",J250,0)</f>
        <v>0</v>
      </c>
      <c r="BG250" s="176">
        <f>IF(N250="zákl. přenesená",J250,0)</f>
        <v>0</v>
      </c>
      <c r="BH250" s="176">
        <f>IF(N250="sníž. přenesená",J250,0)</f>
        <v>0</v>
      </c>
      <c r="BI250" s="176">
        <f>IF(N250="nulová",J250,0)</f>
        <v>0</v>
      </c>
      <c r="BJ250" s="15" t="s">
        <v>81</v>
      </c>
      <c r="BK250" s="176">
        <f>ROUND(I250*H250,2)</f>
        <v>0</v>
      </c>
      <c r="BL250" s="15" t="s">
        <v>134</v>
      </c>
      <c r="BM250" s="175" t="s">
        <v>561</v>
      </c>
    </row>
    <row r="251" s="2" customFormat="1" ht="16.5" customHeight="1">
      <c r="A251" s="34"/>
      <c r="B251" s="162"/>
      <c r="C251" s="163" t="s">
        <v>562</v>
      </c>
      <c r="D251" s="163" t="s">
        <v>130</v>
      </c>
      <c r="E251" s="164" t="s">
        <v>563</v>
      </c>
      <c r="F251" s="165" t="s">
        <v>564</v>
      </c>
      <c r="G251" s="166" t="s">
        <v>565</v>
      </c>
      <c r="H251" s="167">
        <v>1</v>
      </c>
      <c r="I251" s="168"/>
      <c r="J251" s="169">
        <f>ROUND(I251*H251,2)</f>
        <v>0</v>
      </c>
      <c r="K251" s="170"/>
      <c r="L251" s="35"/>
      <c r="M251" s="171" t="s">
        <v>1</v>
      </c>
      <c r="N251" s="172" t="s">
        <v>41</v>
      </c>
      <c r="O251" s="73"/>
      <c r="P251" s="173">
        <f>O251*H251</f>
        <v>0</v>
      </c>
      <c r="Q251" s="173">
        <v>0</v>
      </c>
      <c r="R251" s="173">
        <f>Q251*H251</f>
        <v>0</v>
      </c>
      <c r="S251" s="173">
        <v>0</v>
      </c>
      <c r="T251" s="174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75" t="s">
        <v>134</v>
      </c>
      <c r="AT251" s="175" t="s">
        <v>130</v>
      </c>
      <c r="AU251" s="175" t="s">
        <v>83</v>
      </c>
      <c r="AY251" s="15" t="s">
        <v>128</v>
      </c>
      <c r="BE251" s="176">
        <f>IF(N251="základní",J251,0)</f>
        <v>0</v>
      </c>
      <c r="BF251" s="176">
        <f>IF(N251="snížená",J251,0)</f>
        <v>0</v>
      </c>
      <c r="BG251" s="176">
        <f>IF(N251="zákl. přenesená",J251,0)</f>
        <v>0</v>
      </c>
      <c r="BH251" s="176">
        <f>IF(N251="sníž. přenesená",J251,0)</f>
        <v>0</v>
      </c>
      <c r="BI251" s="176">
        <f>IF(N251="nulová",J251,0)</f>
        <v>0</v>
      </c>
      <c r="BJ251" s="15" t="s">
        <v>81</v>
      </c>
      <c r="BK251" s="176">
        <f>ROUND(I251*H251,2)</f>
        <v>0</v>
      </c>
      <c r="BL251" s="15" t="s">
        <v>134</v>
      </c>
      <c r="BM251" s="175" t="s">
        <v>566</v>
      </c>
    </row>
    <row r="252" s="2" customFormat="1" ht="16.5" customHeight="1">
      <c r="A252" s="34"/>
      <c r="B252" s="162"/>
      <c r="C252" s="163" t="s">
        <v>567</v>
      </c>
      <c r="D252" s="163" t="s">
        <v>130</v>
      </c>
      <c r="E252" s="164" t="s">
        <v>568</v>
      </c>
      <c r="F252" s="165" t="s">
        <v>569</v>
      </c>
      <c r="G252" s="166" t="s">
        <v>402</v>
      </c>
      <c r="H252" s="167">
        <v>8</v>
      </c>
      <c r="I252" s="168"/>
      <c r="J252" s="169">
        <f>ROUND(I252*H252,2)</f>
        <v>0</v>
      </c>
      <c r="K252" s="170"/>
      <c r="L252" s="35"/>
      <c r="M252" s="171" t="s">
        <v>1</v>
      </c>
      <c r="N252" s="172" t="s">
        <v>41</v>
      </c>
      <c r="O252" s="73"/>
      <c r="P252" s="173">
        <f>O252*H252</f>
        <v>0</v>
      </c>
      <c r="Q252" s="173">
        <v>0</v>
      </c>
      <c r="R252" s="173">
        <f>Q252*H252</f>
        <v>0</v>
      </c>
      <c r="S252" s="173">
        <v>0</v>
      </c>
      <c r="T252" s="17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75" t="s">
        <v>134</v>
      </c>
      <c r="AT252" s="175" t="s">
        <v>130</v>
      </c>
      <c r="AU252" s="175" t="s">
        <v>83</v>
      </c>
      <c r="AY252" s="15" t="s">
        <v>128</v>
      </c>
      <c r="BE252" s="176">
        <f>IF(N252="základní",J252,0)</f>
        <v>0</v>
      </c>
      <c r="BF252" s="176">
        <f>IF(N252="snížená",J252,0)</f>
        <v>0</v>
      </c>
      <c r="BG252" s="176">
        <f>IF(N252="zákl. přenesená",J252,0)</f>
        <v>0</v>
      </c>
      <c r="BH252" s="176">
        <f>IF(N252="sníž. přenesená",J252,0)</f>
        <v>0</v>
      </c>
      <c r="BI252" s="176">
        <f>IF(N252="nulová",J252,0)</f>
        <v>0</v>
      </c>
      <c r="BJ252" s="15" t="s">
        <v>81</v>
      </c>
      <c r="BK252" s="176">
        <f>ROUND(I252*H252,2)</f>
        <v>0</v>
      </c>
      <c r="BL252" s="15" t="s">
        <v>134</v>
      </c>
      <c r="BM252" s="175" t="s">
        <v>570</v>
      </c>
    </row>
    <row r="253" s="2" customFormat="1" ht="16.5" customHeight="1">
      <c r="A253" s="34"/>
      <c r="B253" s="162"/>
      <c r="C253" s="163" t="s">
        <v>571</v>
      </c>
      <c r="D253" s="163" t="s">
        <v>130</v>
      </c>
      <c r="E253" s="164" t="s">
        <v>572</v>
      </c>
      <c r="F253" s="165" t="s">
        <v>573</v>
      </c>
      <c r="G253" s="166" t="s">
        <v>565</v>
      </c>
      <c r="H253" s="167">
        <v>1</v>
      </c>
      <c r="I253" s="168"/>
      <c r="J253" s="169">
        <f>ROUND(I253*H253,2)</f>
        <v>0</v>
      </c>
      <c r="K253" s="170"/>
      <c r="L253" s="35"/>
      <c r="M253" s="171" t="s">
        <v>1</v>
      </c>
      <c r="N253" s="172" t="s">
        <v>41</v>
      </c>
      <c r="O253" s="73"/>
      <c r="P253" s="173">
        <f>O253*H253</f>
        <v>0</v>
      </c>
      <c r="Q253" s="173">
        <v>0</v>
      </c>
      <c r="R253" s="173">
        <f>Q253*H253</f>
        <v>0</v>
      </c>
      <c r="S253" s="173">
        <v>0</v>
      </c>
      <c r="T253" s="17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75" t="s">
        <v>134</v>
      </c>
      <c r="AT253" s="175" t="s">
        <v>130</v>
      </c>
      <c r="AU253" s="175" t="s">
        <v>83</v>
      </c>
      <c r="AY253" s="15" t="s">
        <v>128</v>
      </c>
      <c r="BE253" s="176">
        <f>IF(N253="základní",J253,0)</f>
        <v>0</v>
      </c>
      <c r="BF253" s="176">
        <f>IF(N253="snížená",J253,0)</f>
        <v>0</v>
      </c>
      <c r="BG253" s="176">
        <f>IF(N253="zákl. přenesená",J253,0)</f>
        <v>0</v>
      </c>
      <c r="BH253" s="176">
        <f>IF(N253="sníž. přenesená",J253,0)</f>
        <v>0</v>
      </c>
      <c r="BI253" s="176">
        <f>IF(N253="nulová",J253,0)</f>
        <v>0</v>
      </c>
      <c r="BJ253" s="15" t="s">
        <v>81</v>
      </c>
      <c r="BK253" s="176">
        <f>ROUND(I253*H253,2)</f>
        <v>0</v>
      </c>
      <c r="BL253" s="15" t="s">
        <v>134</v>
      </c>
      <c r="BM253" s="175" t="s">
        <v>574</v>
      </c>
    </row>
    <row r="254" s="2" customFormat="1" ht="16.5" customHeight="1">
      <c r="A254" s="34"/>
      <c r="B254" s="162"/>
      <c r="C254" s="163" t="s">
        <v>575</v>
      </c>
      <c r="D254" s="163" t="s">
        <v>130</v>
      </c>
      <c r="E254" s="164" t="s">
        <v>576</v>
      </c>
      <c r="F254" s="165" t="s">
        <v>577</v>
      </c>
      <c r="G254" s="166" t="s">
        <v>402</v>
      </c>
      <c r="H254" s="167">
        <v>1</v>
      </c>
      <c r="I254" s="168"/>
      <c r="J254" s="169">
        <f>ROUND(I254*H254,2)</f>
        <v>0</v>
      </c>
      <c r="K254" s="170"/>
      <c r="L254" s="35"/>
      <c r="M254" s="171" t="s">
        <v>1</v>
      </c>
      <c r="N254" s="172" t="s">
        <v>41</v>
      </c>
      <c r="O254" s="73"/>
      <c r="P254" s="173">
        <f>O254*H254</f>
        <v>0</v>
      </c>
      <c r="Q254" s="173">
        <v>0</v>
      </c>
      <c r="R254" s="173">
        <f>Q254*H254</f>
        <v>0</v>
      </c>
      <c r="S254" s="173">
        <v>0</v>
      </c>
      <c r="T254" s="17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75" t="s">
        <v>134</v>
      </c>
      <c r="AT254" s="175" t="s">
        <v>130</v>
      </c>
      <c r="AU254" s="175" t="s">
        <v>83</v>
      </c>
      <c r="AY254" s="15" t="s">
        <v>128</v>
      </c>
      <c r="BE254" s="176">
        <f>IF(N254="základní",J254,0)</f>
        <v>0</v>
      </c>
      <c r="BF254" s="176">
        <f>IF(N254="snížená",J254,0)</f>
        <v>0</v>
      </c>
      <c r="BG254" s="176">
        <f>IF(N254="zákl. přenesená",J254,0)</f>
        <v>0</v>
      </c>
      <c r="BH254" s="176">
        <f>IF(N254="sníž. přenesená",J254,0)</f>
        <v>0</v>
      </c>
      <c r="BI254" s="176">
        <f>IF(N254="nulová",J254,0)</f>
        <v>0</v>
      </c>
      <c r="BJ254" s="15" t="s">
        <v>81</v>
      </c>
      <c r="BK254" s="176">
        <f>ROUND(I254*H254,2)</f>
        <v>0</v>
      </c>
      <c r="BL254" s="15" t="s">
        <v>134</v>
      </c>
      <c r="BM254" s="175" t="s">
        <v>578</v>
      </c>
    </row>
    <row r="255" s="2" customFormat="1" ht="16.5" customHeight="1">
      <c r="A255" s="34"/>
      <c r="B255" s="162"/>
      <c r="C255" s="163" t="s">
        <v>579</v>
      </c>
      <c r="D255" s="163" t="s">
        <v>130</v>
      </c>
      <c r="E255" s="164" t="s">
        <v>580</v>
      </c>
      <c r="F255" s="165" t="s">
        <v>581</v>
      </c>
      <c r="G255" s="166" t="s">
        <v>402</v>
      </c>
      <c r="H255" s="167">
        <v>39</v>
      </c>
      <c r="I255" s="168"/>
      <c r="J255" s="169">
        <f>ROUND(I255*H255,2)</f>
        <v>0</v>
      </c>
      <c r="K255" s="170"/>
      <c r="L255" s="35"/>
      <c r="M255" s="171" t="s">
        <v>1</v>
      </c>
      <c r="N255" s="172" t="s">
        <v>41</v>
      </c>
      <c r="O255" s="73"/>
      <c r="P255" s="173">
        <f>O255*H255</f>
        <v>0</v>
      </c>
      <c r="Q255" s="173">
        <v>0</v>
      </c>
      <c r="R255" s="173">
        <f>Q255*H255</f>
        <v>0</v>
      </c>
      <c r="S255" s="173">
        <v>0</v>
      </c>
      <c r="T255" s="17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75" t="s">
        <v>134</v>
      </c>
      <c r="AT255" s="175" t="s">
        <v>130</v>
      </c>
      <c r="AU255" s="175" t="s">
        <v>83</v>
      </c>
      <c r="AY255" s="15" t="s">
        <v>128</v>
      </c>
      <c r="BE255" s="176">
        <f>IF(N255="základní",J255,0)</f>
        <v>0</v>
      </c>
      <c r="BF255" s="176">
        <f>IF(N255="snížená",J255,0)</f>
        <v>0</v>
      </c>
      <c r="BG255" s="176">
        <f>IF(N255="zákl. přenesená",J255,0)</f>
        <v>0</v>
      </c>
      <c r="BH255" s="176">
        <f>IF(N255="sníž. přenesená",J255,0)</f>
        <v>0</v>
      </c>
      <c r="BI255" s="176">
        <f>IF(N255="nulová",J255,0)</f>
        <v>0</v>
      </c>
      <c r="BJ255" s="15" t="s">
        <v>81</v>
      </c>
      <c r="BK255" s="176">
        <f>ROUND(I255*H255,2)</f>
        <v>0</v>
      </c>
      <c r="BL255" s="15" t="s">
        <v>134</v>
      </c>
      <c r="BM255" s="175" t="s">
        <v>582</v>
      </c>
    </row>
    <row r="256" s="2" customFormat="1" ht="24.15" customHeight="1">
      <c r="A256" s="34"/>
      <c r="B256" s="162"/>
      <c r="C256" s="163" t="s">
        <v>583</v>
      </c>
      <c r="D256" s="163" t="s">
        <v>130</v>
      </c>
      <c r="E256" s="164" t="s">
        <v>584</v>
      </c>
      <c r="F256" s="165" t="s">
        <v>585</v>
      </c>
      <c r="G256" s="166" t="s">
        <v>402</v>
      </c>
      <c r="H256" s="167">
        <v>1</v>
      </c>
      <c r="I256" s="168"/>
      <c r="J256" s="169">
        <f>ROUND(I256*H256,2)</f>
        <v>0</v>
      </c>
      <c r="K256" s="170"/>
      <c r="L256" s="35"/>
      <c r="M256" s="171" t="s">
        <v>1</v>
      </c>
      <c r="N256" s="172" t="s">
        <v>41</v>
      </c>
      <c r="O256" s="73"/>
      <c r="P256" s="173">
        <f>O256*H256</f>
        <v>0</v>
      </c>
      <c r="Q256" s="173">
        <v>0</v>
      </c>
      <c r="R256" s="173">
        <f>Q256*H256</f>
        <v>0</v>
      </c>
      <c r="S256" s="173">
        <v>0</v>
      </c>
      <c r="T256" s="17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75" t="s">
        <v>134</v>
      </c>
      <c r="AT256" s="175" t="s">
        <v>130</v>
      </c>
      <c r="AU256" s="175" t="s">
        <v>83</v>
      </c>
      <c r="AY256" s="15" t="s">
        <v>128</v>
      </c>
      <c r="BE256" s="176">
        <f>IF(N256="základní",J256,0)</f>
        <v>0</v>
      </c>
      <c r="BF256" s="176">
        <f>IF(N256="snížená",J256,0)</f>
        <v>0</v>
      </c>
      <c r="BG256" s="176">
        <f>IF(N256="zákl. přenesená",J256,0)</f>
        <v>0</v>
      </c>
      <c r="BH256" s="176">
        <f>IF(N256="sníž. přenesená",J256,0)</f>
        <v>0</v>
      </c>
      <c r="BI256" s="176">
        <f>IF(N256="nulová",J256,0)</f>
        <v>0</v>
      </c>
      <c r="BJ256" s="15" t="s">
        <v>81</v>
      </c>
      <c r="BK256" s="176">
        <f>ROUND(I256*H256,2)</f>
        <v>0</v>
      </c>
      <c r="BL256" s="15" t="s">
        <v>134</v>
      </c>
      <c r="BM256" s="175" t="s">
        <v>586</v>
      </c>
    </row>
    <row r="257" s="2" customFormat="1" ht="16.5" customHeight="1">
      <c r="A257" s="34"/>
      <c r="B257" s="162"/>
      <c r="C257" s="163" t="s">
        <v>587</v>
      </c>
      <c r="D257" s="163" t="s">
        <v>130</v>
      </c>
      <c r="E257" s="164" t="s">
        <v>588</v>
      </c>
      <c r="F257" s="165" t="s">
        <v>589</v>
      </c>
      <c r="G257" s="166" t="s">
        <v>402</v>
      </c>
      <c r="H257" s="167">
        <v>4</v>
      </c>
      <c r="I257" s="168"/>
      <c r="J257" s="169">
        <f>ROUND(I257*H257,2)</f>
        <v>0</v>
      </c>
      <c r="K257" s="170"/>
      <c r="L257" s="35"/>
      <c r="M257" s="171" t="s">
        <v>1</v>
      </c>
      <c r="N257" s="172" t="s">
        <v>41</v>
      </c>
      <c r="O257" s="73"/>
      <c r="P257" s="173">
        <f>O257*H257</f>
        <v>0</v>
      </c>
      <c r="Q257" s="173">
        <v>0</v>
      </c>
      <c r="R257" s="173">
        <f>Q257*H257</f>
        <v>0</v>
      </c>
      <c r="S257" s="173">
        <v>0</v>
      </c>
      <c r="T257" s="174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75" t="s">
        <v>134</v>
      </c>
      <c r="AT257" s="175" t="s">
        <v>130</v>
      </c>
      <c r="AU257" s="175" t="s">
        <v>83</v>
      </c>
      <c r="AY257" s="15" t="s">
        <v>128</v>
      </c>
      <c r="BE257" s="176">
        <f>IF(N257="základní",J257,0)</f>
        <v>0</v>
      </c>
      <c r="BF257" s="176">
        <f>IF(N257="snížená",J257,0)</f>
        <v>0</v>
      </c>
      <c r="BG257" s="176">
        <f>IF(N257="zákl. přenesená",J257,0)</f>
        <v>0</v>
      </c>
      <c r="BH257" s="176">
        <f>IF(N257="sníž. přenesená",J257,0)</f>
        <v>0</v>
      </c>
      <c r="BI257" s="176">
        <f>IF(N257="nulová",J257,0)</f>
        <v>0</v>
      </c>
      <c r="BJ257" s="15" t="s">
        <v>81</v>
      </c>
      <c r="BK257" s="176">
        <f>ROUND(I257*H257,2)</f>
        <v>0</v>
      </c>
      <c r="BL257" s="15" t="s">
        <v>134</v>
      </c>
      <c r="BM257" s="175" t="s">
        <v>590</v>
      </c>
    </row>
    <row r="258" s="12" customFormat="1" ht="22.8" customHeight="1">
      <c r="A258" s="12"/>
      <c r="B258" s="149"/>
      <c r="C258" s="12"/>
      <c r="D258" s="150" t="s">
        <v>75</v>
      </c>
      <c r="E258" s="160" t="s">
        <v>591</v>
      </c>
      <c r="F258" s="160" t="s">
        <v>592</v>
      </c>
      <c r="G258" s="12"/>
      <c r="H258" s="12"/>
      <c r="I258" s="152"/>
      <c r="J258" s="161">
        <f>BK258</f>
        <v>0</v>
      </c>
      <c r="K258" s="12"/>
      <c r="L258" s="149"/>
      <c r="M258" s="154"/>
      <c r="N258" s="155"/>
      <c r="O258" s="155"/>
      <c r="P258" s="156">
        <f>SUM(P259:P261)</f>
        <v>0</v>
      </c>
      <c r="Q258" s="155"/>
      <c r="R258" s="156">
        <f>SUM(R259:R261)</f>
        <v>1.25864497</v>
      </c>
      <c r="S258" s="155"/>
      <c r="T258" s="157">
        <f>SUM(T259:T261)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0" t="s">
        <v>83</v>
      </c>
      <c r="AT258" s="158" t="s">
        <v>75</v>
      </c>
      <c r="AU258" s="158" t="s">
        <v>81</v>
      </c>
      <c r="AY258" s="150" t="s">
        <v>128</v>
      </c>
      <c r="BK258" s="159">
        <f>SUM(BK259:BK261)</f>
        <v>0</v>
      </c>
    </row>
    <row r="259" s="2" customFormat="1" ht="24.15" customHeight="1">
      <c r="A259" s="34"/>
      <c r="B259" s="162"/>
      <c r="C259" s="163" t="s">
        <v>593</v>
      </c>
      <c r="D259" s="163" t="s">
        <v>130</v>
      </c>
      <c r="E259" s="164" t="s">
        <v>594</v>
      </c>
      <c r="F259" s="165" t="s">
        <v>595</v>
      </c>
      <c r="G259" s="166" t="s">
        <v>168</v>
      </c>
      <c r="H259" s="167">
        <v>99</v>
      </c>
      <c r="I259" s="168"/>
      <c r="J259" s="169">
        <f>ROUND(I259*H259,2)</f>
        <v>0</v>
      </c>
      <c r="K259" s="170"/>
      <c r="L259" s="35"/>
      <c r="M259" s="171" t="s">
        <v>1</v>
      </c>
      <c r="N259" s="172" t="s">
        <v>41</v>
      </c>
      <c r="O259" s="73"/>
      <c r="P259" s="173">
        <f>O259*H259</f>
        <v>0</v>
      </c>
      <c r="Q259" s="173">
        <v>0.012590000000000001</v>
      </c>
      <c r="R259" s="173">
        <f>Q259*H259</f>
        <v>1.24641</v>
      </c>
      <c r="S259" s="173">
        <v>0</v>
      </c>
      <c r="T259" s="174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75" t="s">
        <v>197</v>
      </c>
      <c r="AT259" s="175" t="s">
        <v>130</v>
      </c>
      <c r="AU259" s="175" t="s">
        <v>83</v>
      </c>
      <c r="AY259" s="15" t="s">
        <v>128</v>
      </c>
      <c r="BE259" s="176">
        <f>IF(N259="základní",J259,0)</f>
        <v>0</v>
      </c>
      <c r="BF259" s="176">
        <f>IF(N259="snížená",J259,0)</f>
        <v>0</v>
      </c>
      <c r="BG259" s="176">
        <f>IF(N259="zákl. přenesená",J259,0)</f>
        <v>0</v>
      </c>
      <c r="BH259" s="176">
        <f>IF(N259="sníž. přenesená",J259,0)</f>
        <v>0</v>
      </c>
      <c r="BI259" s="176">
        <f>IF(N259="nulová",J259,0)</f>
        <v>0</v>
      </c>
      <c r="BJ259" s="15" t="s">
        <v>81</v>
      </c>
      <c r="BK259" s="176">
        <f>ROUND(I259*H259,2)</f>
        <v>0</v>
      </c>
      <c r="BL259" s="15" t="s">
        <v>197</v>
      </c>
      <c r="BM259" s="175" t="s">
        <v>596</v>
      </c>
    </row>
    <row r="260" s="2" customFormat="1" ht="16.5" customHeight="1">
      <c r="A260" s="34"/>
      <c r="B260" s="162"/>
      <c r="C260" s="163" t="s">
        <v>597</v>
      </c>
      <c r="D260" s="163" t="s">
        <v>130</v>
      </c>
      <c r="E260" s="164" t="s">
        <v>598</v>
      </c>
      <c r="F260" s="165" t="s">
        <v>599</v>
      </c>
      <c r="G260" s="166" t="s">
        <v>168</v>
      </c>
      <c r="H260" s="167">
        <v>99</v>
      </c>
      <c r="I260" s="168"/>
      <c r="J260" s="169">
        <f>ROUND(I260*H260,2)</f>
        <v>0</v>
      </c>
      <c r="K260" s="170"/>
      <c r="L260" s="35"/>
      <c r="M260" s="171" t="s">
        <v>1</v>
      </c>
      <c r="N260" s="172" t="s">
        <v>41</v>
      </c>
      <c r="O260" s="73"/>
      <c r="P260" s="173">
        <f>O260*H260</f>
        <v>0</v>
      </c>
      <c r="Q260" s="173">
        <v>0</v>
      </c>
      <c r="R260" s="173">
        <f>Q260*H260</f>
        <v>0</v>
      </c>
      <c r="S260" s="173">
        <v>0</v>
      </c>
      <c r="T260" s="17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75" t="s">
        <v>197</v>
      </c>
      <c r="AT260" s="175" t="s">
        <v>130</v>
      </c>
      <c r="AU260" s="175" t="s">
        <v>83</v>
      </c>
      <c r="AY260" s="15" t="s">
        <v>128</v>
      </c>
      <c r="BE260" s="176">
        <f>IF(N260="základní",J260,0)</f>
        <v>0</v>
      </c>
      <c r="BF260" s="176">
        <f>IF(N260="snížená",J260,0)</f>
        <v>0</v>
      </c>
      <c r="BG260" s="176">
        <f>IF(N260="zákl. přenesená",J260,0)</f>
        <v>0</v>
      </c>
      <c r="BH260" s="176">
        <f>IF(N260="sníž. přenesená",J260,0)</f>
        <v>0</v>
      </c>
      <c r="BI260" s="176">
        <f>IF(N260="nulová",J260,0)</f>
        <v>0</v>
      </c>
      <c r="BJ260" s="15" t="s">
        <v>81</v>
      </c>
      <c r="BK260" s="176">
        <f>ROUND(I260*H260,2)</f>
        <v>0</v>
      </c>
      <c r="BL260" s="15" t="s">
        <v>197</v>
      </c>
      <c r="BM260" s="175" t="s">
        <v>600</v>
      </c>
    </row>
    <row r="261" s="2" customFormat="1" ht="24.15" customHeight="1">
      <c r="A261" s="34"/>
      <c r="B261" s="162"/>
      <c r="C261" s="177" t="s">
        <v>601</v>
      </c>
      <c r="D261" s="177" t="s">
        <v>159</v>
      </c>
      <c r="E261" s="178" t="s">
        <v>602</v>
      </c>
      <c r="F261" s="179" t="s">
        <v>603</v>
      </c>
      <c r="G261" s="180" t="s">
        <v>168</v>
      </c>
      <c r="H261" s="181">
        <v>111.227</v>
      </c>
      <c r="I261" s="182"/>
      <c r="J261" s="183">
        <f>ROUND(I261*H261,2)</f>
        <v>0</v>
      </c>
      <c r="K261" s="184"/>
      <c r="L261" s="185"/>
      <c r="M261" s="186" t="s">
        <v>1</v>
      </c>
      <c r="N261" s="187" t="s">
        <v>41</v>
      </c>
      <c r="O261" s="73"/>
      <c r="P261" s="173">
        <f>O261*H261</f>
        <v>0</v>
      </c>
      <c r="Q261" s="173">
        <v>0.00011</v>
      </c>
      <c r="R261" s="173">
        <f>Q261*H261</f>
        <v>0.012234970000000001</v>
      </c>
      <c r="S261" s="173">
        <v>0</v>
      </c>
      <c r="T261" s="174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75" t="s">
        <v>264</v>
      </c>
      <c r="AT261" s="175" t="s">
        <v>159</v>
      </c>
      <c r="AU261" s="175" t="s">
        <v>83</v>
      </c>
      <c r="AY261" s="15" t="s">
        <v>128</v>
      </c>
      <c r="BE261" s="176">
        <f>IF(N261="základní",J261,0)</f>
        <v>0</v>
      </c>
      <c r="BF261" s="176">
        <f>IF(N261="snížená",J261,0)</f>
        <v>0</v>
      </c>
      <c r="BG261" s="176">
        <f>IF(N261="zákl. přenesená",J261,0)</f>
        <v>0</v>
      </c>
      <c r="BH261" s="176">
        <f>IF(N261="sníž. přenesená",J261,0)</f>
        <v>0</v>
      </c>
      <c r="BI261" s="176">
        <f>IF(N261="nulová",J261,0)</f>
        <v>0</v>
      </c>
      <c r="BJ261" s="15" t="s">
        <v>81</v>
      </c>
      <c r="BK261" s="176">
        <f>ROUND(I261*H261,2)</f>
        <v>0</v>
      </c>
      <c r="BL261" s="15" t="s">
        <v>197</v>
      </c>
      <c r="BM261" s="175" t="s">
        <v>604</v>
      </c>
    </row>
    <row r="262" s="12" customFormat="1" ht="22.8" customHeight="1">
      <c r="A262" s="12"/>
      <c r="B262" s="149"/>
      <c r="C262" s="12"/>
      <c r="D262" s="150" t="s">
        <v>75</v>
      </c>
      <c r="E262" s="160" t="s">
        <v>605</v>
      </c>
      <c r="F262" s="160" t="s">
        <v>606</v>
      </c>
      <c r="G262" s="12"/>
      <c r="H262" s="12"/>
      <c r="I262" s="152"/>
      <c r="J262" s="161">
        <f>BK262</f>
        <v>0</v>
      </c>
      <c r="K262" s="12"/>
      <c r="L262" s="149"/>
      <c r="M262" s="154"/>
      <c r="N262" s="155"/>
      <c r="O262" s="155"/>
      <c r="P262" s="156">
        <f>SUM(P263:P269)</f>
        <v>0</v>
      </c>
      <c r="Q262" s="155"/>
      <c r="R262" s="156">
        <f>SUM(R263:R269)</f>
        <v>0.19900000000000001</v>
      </c>
      <c r="S262" s="155"/>
      <c r="T262" s="157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0" t="s">
        <v>83</v>
      </c>
      <c r="AT262" s="158" t="s">
        <v>75</v>
      </c>
      <c r="AU262" s="158" t="s">
        <v>81</v>
      </c>
      <c r="AY262" s="150" t="s">
        <v>128</v>
      </c>
      <c r="BK262" s="159">
        <f>SUM(BK263:BK269)</f>
        <v>0</v>
      </c>
    </row>
    <row r="263" s="2" customFormat="1" ht="24.15" customHeight="1">
      <c r="A263" s="34"/>
      <c r="B263" s="162"/>
      <c r="C263" s="163" t="s">
        <v>607</v>
      </c>
      <c r="D263" s="163" t="s">
        <v>130</v>
      </c>
      <c r="E263" s="164" t="s">
        <v>608</v>
      </c>
      <c r="F263" s="165" t="s">
        <v>609</v>
      </c>
      <c r="G263" s="166" t="s">
        <v>156</v>
      </c>
      <c r="H263" s="167">
        <v>5</v>
      </c>
      <c r="I263" s="168"/>
      <c r="J263" s="169">
        <f>ROUND(I263*H263,2)</f>
        <v>0</v>
      </c>
      <c r="K263" s="170"/>
      <c r="L263" s="35"/>
      <c r="M263" s="171" t="s">
        <v>1</v>
      </c>
      <c r="N263" s="172" t="s">
        <v>41</v>
      </c>
      <c r="O263" s="73"/>
      <c r="P263" s="173">
        <f>O263*H263</f>
        <v>0</v>
      </c>
      <c r="Q263" s="173">
        <v>0</v>
      </c>
      <c r="R263" s="173">
        <f>Q263*H263</f>
        <v>0</v>
      </c>
      <c r="S263" s="173">
        <v>0</v>
      </c>
      <c r="T263" s="174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75" t="s">
        <v>197</v>
      </c>
      <c r="AT263" s="175" t="s">
        <v>130</v>
      </c>
      <c r="AU263" s="175" t="s">
        <v>83</v>
      </c>
      <c r="AY263" s="15" t="s">
        <v>128</v>
      </c>
      <c r="BE263" s="176">
        <f>IF(N263="základní",J263,0)</f>
        <v>0</v>
      </c>
      <c r="BF263" s="176">
        <f>IF(N263="snížená",J263,0)</f>
        <v>0</v>
      </c>
      <c r="BG263" s="176">
        <f>IF(N263="zákl. přenesená",J263,0)</f>
        <v>0</v>
      </c>
      <c r="BH263" s="176">
        <f>IF(N263="sníž. přenesená",J263,0)</f>
        <v>0</v>
      </c>
      <c r="BI263" s="176">
        <f>IF(N263="nulová",J263,0)</f>
        <v>0</v>
      </c>
      <c r="BJ263" s="15" t="s">
        <v>81</v>
      </c>
      <c r="BK263" s="176">
        <f>ROUND(I263*H263,2)</f>
        <v>0</v>
      </c>
      <c r="BL263" s="15" t="s">
        <v>197</v>
      </c>
      <c r="BM263" s="175" t="s">
        <v>610</v>
      </c>
    </row>
    <row r="264" s="2" customFormat="1" ht="24.15" customHeight="1">
      <c r="A264" s="34"/>
      <c r="B264" s="162"/>
      <c r="C264" s="177" t="s">
        <v>611</v>
      </c>
      <c r="D264" s="177" t="s">
        <v>159</v>
      </c>
      <c r="E264" s="178" t="s">
        <v>612</v>
      </c>
      <c r="F264" s="179" t="s">
        <v>613</v>
      </c>
      <c r="G264" s="180" t="s">
        <v>156</v>
      </c>
      <c r="H264" s="181">
        <v>3</v>
      </c>
      <c r="I264" s="182"/>
      <c r="J264" s="183">
        <f>ROUND(I264*H264,2)</f>
        <v>0</v>
      </c>
      <c r="K264" s="184"/>
      <c r="L264" s="185"/>
      <c r="M264" s="186" t="s">
        <v>1</v>
      </c>
      <c r="N264" s="187" t="s">
        <v>41</v>
      </c>
      <c r="O264" s="73"/>
      <c r="P264" s="173">
        <f>O264*H264</f>
        <v>0</v>
      </c>
      <c r="Q264" s="173">
        <v>0.012999999999999999</v>
      </c>
      <c r="R264" s="173">
        <f>Q264*H264</f>
        <v>0.039</v>
      </c>
      <c r="S264" s="173">
        <v>0</v>
      </c>
      <c r="T264" s="174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75" t="s">
        <v>264</v>
      </c>
      <c r="AT264" s="175" t="s">
        <v>159</v>
      </c>
      <c r="AU264" s="175" t="s">
        <v>83</v>
      </c>
      <c r="AY264" s="15" t="s">
        <v>128</v>
      </c>
      <c r="BE264" s="176">
        <f>IF(N264="základní",J264,0)</f>
        <v>0</v>
      </c>
      <c r="BF264" s="176">
        <f>IF(N264="snížená",J264,0)</f>
        <v>0</v>
      </c>
      <c r="BG264" s="176">
        <f>IF(N264="zákl. přenesená",J264,0)</f>
        <v>0</v>
      </c>
      <c r="BH264" s="176">
        <f>IF(N264="sníž. přenesená",J264,0)</f>
        <v>0</v>
      </c>
      <c r="BI264" s="176">
        <f>IF(N264="nulová",J264,0)</f>
        <v>0</v>
      </c>
      <c r="BJ264" s="15" t="s">
        <v>81</v>
      </c>
      <c r="BK264" s="176">
        <f>ROUND(I264*H264,2)</f>
        <v>0</v>
      </c>
      <c r="BL264" s="15" t="s">
        <v>197</v>
      </c>
      <c r="BM264" s="175" t="s">
        <v>614</v>
      </c>
    </row>
    <row r="265" s="2" customFormat="1" ht="24.15" customHeight="1">
      <c r="A265" s="34"/>
      <c r="B265" s="162"/>
      <c r="C265" s="177" t="s">
        <v>615</v>
      </c>
      <c r="D265" s="177" t="s">
        <v>159</v>
      </c>
      <c r="E265" s="178" t="s">
        <v>616</v>
      </c>
      <c r="F265" s="179" t="s">
        <v>617</v>
      </c>
      <c r="G265" s="180" t="s">
        <v>156</v>
      </c>
      <c r="H265" s="181">
        <v>2</v>
      </c>
      <c r="I265" s="182"/>
      <c r="J265" s="183">
        <f>ROUND(I265*H265,2)</f>
        <v>0</v>
      </c>
      <c r="K265" s="184"/>
      <c r="L265" s="185"/>
      <c r="M265" s="186" t="s">
        <v>1</v>
      </c>
      <c r="N265" s="187" t="s">
        <v>41</v>
      </c>
      <c r="O265" s="73"/>
      <c r="P265" s="173">
        <f>O265*H265</f>
        <v>0</v>
      </c>
      <c r="Q265" s="173">
        <v>0.016</v>
      </c>
      <c r="R265" s="173">
        <f>Q265*H265</f>
        <v>0.032000000000000001</v>
      </c>
      <c r="S265" s="173">
        <v>0</v>
      </c>
      <c r="T265" s="17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75" t="s">
        <v>264</v>
      </c>
      <c r="AT265" s="175" t="s">
        <v>159</v>
      </c>
      <c r="AU265" s="175" t="s">
        <v>83</v>
      </c>
      <c r="AY265" s="15" t="s">
        <v>128</v>
      </c>
      <c r="BE265" s="176">
        <f>IF(N265="základní",J265,0)</f>
        <v>0</v>
      </c>
      <c r="BF265" s="176">
        <f>IF(N265="snížená",J265,0)</f>
        <v>0</v>
      </c>
      <c r="BG265" s="176">
        <f>IF(N265="zákl. přenesená",J265,0)</f>
        <v>0</v>
      </c>
      <c r="BH265" s="176">
        <f>IF(N265="sníž. přenesená",J265,0)</f>
        <v>0</v>
      </c>
      <c r="BI265" s="176">
        <f>IF(N265="nulová",J265,0)</f>
        <v>0</v>
      </c>
      <c r="BJ265" s="15" t="s">
        <v>81</v>
      </c>
      <c r="BK265" s="176">
        <f>ROUND(I265*H265,2)</f>
        <v>0</v>
      </c>
      <c r="BL265" s="15" t="s">
        <v>197</v>
      </c>
      <c r="BM265" s="175" t="s">
        <v>618</v>
      </c>
    </row>
    <row r="266" s="2" customFormat="1" ht="24.15" customHeight="1">
      <c r="A266" s="34"/>
      <c r="B266" s="162"/>
      <c r="C266" s="163" t="s">
        <v>619</v>
      </c>
      <c r="D266" s="163" t="s">
        <v>130</v>
      </c>
      <c r="E266" s="164" t="s">
        <v>620</v>
      </c>
      <c r="F266" s="165" t="s">
        <v>621</v>
      </c>
      <c r="G266" s="166" t="s">
        <v>156</v>
      </c>
      <c r="H266" s="167">
        <v>6</v>
      </c>
      <c r="I266" s="168"/>
      <c r="J266" s="169">
        <f>ROUND(I266*H266,2)</f>
        <v>0</v>
      </c>
      <c r="K266" s="170"/>
      <c r="L266" s="35"/>
      <c r="M266" s="171" t="s">
        <v>1</v>
      </c>
      <c r="N266" s="172" t="s">
        <v>41</v>
      </c>
      <c r="O266" s="73"/>
      <c r="P266" s="173">
        <f>O266*H266</f>
        <v>0</v>
      </c>
      <c r="Q266" s="173">
        <v>0</v>
      </c>
      <c r="R266" s="173">
        <f>Q266*H266</f>
        <v>0</v>
      </c>
      <c r="S266" s="173">
        <v>0</v>
      </c>
      <c r="T266" s="17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75" t="s">
        <v>197</v>
      </c>
      <c r="AT266" s="175" t="s">
        <v>130</v>
      </c>
      <c r="AU266" s="175" t="s">
        <v>83</v>
      </c>
      <c r="AY266" s="15" t="s">
        <v>128</v>
      </c>
      <c r="BE266" s="176">
        <f>IF(N266="základní",J266,0)</f>
        <v>0</v>
      </c>
      <c r="BF266" s="176">
        <f>IF(N266="snížená",J266,0)</f>
        <v>0</v>
      </c>
      <c r="BG266" s="176">
        <f>IF(N266="zákl. přenesená",J266,0)</f>
        <v>0</v>
      </c>
      <c r="BH266" s="176">
        <f>IF(N266="sníž. přenesená",J266,0)</f>
        <v>0</v>
      </c>
      <c r="BI266" s="176">
        <f>IF(N266="nulová",J266,0)</f>
        <v>0</v>
      </c>
      <c r="BJ266" s="15" t="s">
        <v>81</v>
      </c>
      <c r="BK266" s="176">
        <f>ROUND(I266*H266,2)</f>
        <v>0</v>
      </c>
      <c r="BL266" s="15" t="s">
        <v>197</v>
      </c>
      <c r="BM266" s="175" t="s">
        <v>622</v>
      </c>
    </row>
    <row r="267" s="2" customFormat="1" ht="24.15" customHeight="1">
      <c r="A267" s="34"/>
      <c r="B267" s="162"/>
      <c r="C267" s="177" t="s">
        <v>623</v>
      </c>
      <c r="D267" s="177" t="s">
        <v>159</v>
      </c>
      <c r="E267" s="178" t="s">
        <v>624</v>
      </c>
      <c r="F267" s="179" t="s">
        <v>625</v>
      </c>
      <c r="G267" s="180" t="s">
        <v>156</v>
      </c>
      <c r="H267" s="181">
        <v>6</v>
      </c>
      <c r="I267" s="182"/>
      <c r="J267" s="183">
        <f>ROUND(I267*H267,2)</f>
        <v>0</v>
      </c>
      <c r="K267" s="184"/>
      <c r="L267" s="185"/>
      <c r="M267" s="186" t="s">
        <v>1</v>
      </c>
      <c r="N267" s="187" t="s">
        <v>41</v>
      </c>
      <c r="O267" s="73"/>
      <c r="P267" s="173">
        <f>O267*H267</f>
        <v>0</v>
      </c>
      <c r="Q267" s="173">
        <v>0.017000000000000001</v>
      </c>
      <c r="R267" s="173">
        <f>Q267*H267</f>
        <v>0.10200000000000001</v>
      </c>
      <c r="S267" s="173">
        <v>0</v>
      </c>
      <c r="T267" s="174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75" t="s">
        <v>264</v>
      </c>
      <c r="AT267" s="175" t="s">
        <v>159</v>
      </c>
      <c r="AU267" s="175" t="s">
        <v>83</v>
      </c>
      <c r="AY267" s="15" t="s">
        <v>128</v>
      </c>
      <c r="BE267" s="176">
        <f>IF(N267="základní",J267,0)</f>
        <v>0</v>
      </c>
      <c r="BF267" s="176">
        <f>IF(N267="snížená",J267,0)</f>
        <v>0</v>
      </c>
      <c r="BG267" s="176">
        <f>IF(N267="zákl. přenesená",J267,0)</f>
        <v>0</v>
      </c>
      <c r="BH267" s="176">
        <f>IF(N267="sníž. přenesená",J267,0)</f>
        <v>0</v>
      </c>
      <c r="BI267" s="176">
        <f>IF(N267="nulová",J267,0)</f>
        <v>0</v>
      </c>
      <c r="BJ267" s="15" t="s">
        <v>81</v>
      </c>
      <c r="BK267" s="176">
        <f>ROUND(I267*H267,2)</f>
        <v>0</v>
      </c>
      <c r="BL267" s="15" t="s">
        <v>197</v>
      </c>
      <c r="BM267" s="175" t="s">
        <v>626</v>
      </c>
    </row>
    <row r="268" s="2" customFormat="1" ht="24.15" customHeight="1">
      <c r="A268" s="34"/>
      <c r="B268" s="162"/>
      <c r="C268" s="163" t="s">
        <v>627</v>
      </c>
      <c r="D268" s="163" t="s">
        <v>130</v>
      </c>
      <c r="E268" s="164" t="s">
        <v>628</v>
      </c>
      <c r="F268" s="165" t="s">
        <v>629</v>
      </c>
      <c r="G268" s="166" t="s">
        <v>156</v>
      </c>
      <c r="H268" s="167">
        <v>1</v>
      </c>
      <c r="I268" s="168"/>
      <c r="J268" s="169">
        <f>ROUND(I268*H268,2)</f>
        <v>0</v>
      </c>
      <c r="K268" s="170"/>
      <c r="L268" s="35"/>
      <c r="M268" s="171" t="s">
        <v>1</v>
      </c>
      <c r="N268" s="172" t="s">
        <v>41</v>
      </c>
      <c r="O268" s="73"/>
      <c r="P268" s="173">
        <f>O268*H268</f>
        <v>0</v>
      </c>
      <c r="Q268" s="173">
        <v>0</v>
      </c>
      <c r="R268" s="173">
        <f>Q268*H268</f>
        <v>0</v>
      </c>
      <c r="S268" s="173">
        <v>0</v>
      </c>
      <c r="T268" s="174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75" t="s">
        <v>197</v>
      </c>
      <c r="AT268" s="175" t="s">
        <v>130</v>
      </c>
      <c r="AU268" s="175" t="s">
        <v>83</v>
      </c>
      <c r="AY268" s="15" t="s">
        <v>128</v>
      </c>
      <c r="BE268" s="176">
        <f>IF(N268="základní",J268,0)</f>
        <v>0</v>
      </c>
      <c r="BF268" s="176">
        <f>IF(N268="snížená",J268,0)</f>
        <v>0</v>
      </c>
      <c r="BG268" s="176">
        <f>IF(N268="zákl. přenesená",J268,0)</f>
        <v>0</v>
      </c>
      <c r="BH268" s="176">
        <f>IF(N268="sníž. přenesená",J268,0)</f>
        <v>0</v>
      </c>
      <c r="BI268" s="176">
        <f>IF(N268="nulová",J268,0)</f>
        <v>0</v>
      </c>
      <c r="BJ268" s="15" t="s">
        <v>81</v>
      </c>
      <c r="BK268" s="176">
        <f>ROUND(I268*H268,2)</f>
        <v>0</v>
      </c>
      <c r="BL268" s="15" t="s">
        <v>197</v>
      </c>
      <c r="BM268" s="175" t="s">
        <v>630</v>
      </c>
    </row>
    <row r="269" s="2" customFormat="1" ht="24.15" customHeight="1">
      <c r="A269" s="34"/>
      <c r="B269" s="162"/>
      <c r="C269" s="177" t="s">
        <v>631</v>
      </c>
      <c r="D269" s="177" t="s">
        <v>159</v>
      </c>
      <c r="E269" s="178" t="s">
        <v>632</v>
      </c>
      <c r="F269" s="179" t="s">
        <v>633</v>
      </c>
      <c r="G269" s="180" t="s">
        <v>156</v>
      </c>
      <c r="H269" s="181">
        <v>1</v>
      </c>
      <c r="I269" s="182"/>
      <c r="J269" s="183">
        <f>ROUND(I269*H269,2)</f>
        <v>0</v>
      </c>
      <c r="K269" s="184"/>
      <c r="L269" s="185"/>
      <c r="M269" s="186" t="s">
        <v>1</v>
      </c>
      <c r="N269" s="187" t="s">
        <v>41</v>
      </c>
      <c r="O269" s="73"/>
      <c r="P269" s="173">
        <f>O269*H269</f>
        <v>0</v>
      </c>
      <c r="Q269" s="173">
        <v>0.025999999999999999</v>
      </c>
      <c r="R269" s="173">
        <f>Q269*H269</f>
        <v>0.025999999999999999</v>
      </c>
      <c r="S269" s="173">
        <v>0</v>
      </c>
      <c r="T269" s="174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75" t="s">
        <v>264</v>
      </c>
      <c r="AT269" s="175" t="s">
        <v>159</v>
      </c>
      <c r="AU269" s="175" t="s">
        <v>83</v>
      </c>
      <c r="AY269" s="15" t="s">
        <v>128</v>
      </c>
      <c r="BE269" s="176">
        <f>IF(N269="základní",J269,0)</f>
        <v>0</v>
      </c>
      <c r="BF269" s="176">
        <f>IF(N269="snížená",J269,0)</f>
        <v>0</v>
      </c>
      <c r="BG269" s="176">
        <f>IF(N269="zákl. přenesená",J269,0)</f>
        <v>0</v>
      </c>
      <c r="BH269" s="176">
        <f>IF(N269="sníž. přenesená",J269,0)</f>
        <v>0</v>
      </c>
      <c r="BI269" s="176">
        <f>IF(N269="nulová",J269,0)</f>
        <v>0</v>
      </c>
      <c r="BJ269" s="15" t="s">
        <v>81</v>
      </c>
      <c r="BK269" s="176">
        <f>ROUND(I269*H269,2)</f>
        <v>0</v>
      </c>
      <c r="BL269" s="15" t="s">
        <v>197</v>
      </c>
      <c r="BM269" s="175" t="s">
        <v>634</v>
      </c>
    </row>
    <row r="270" s="12" customFormat="1" ht="22.8" customHeight="1">
      <c r="A270" s="12"/>
      <c r="B270" s="149"/>
      <c r="C270" s="12"/>
      <c r="D270" s="150" t="s">
        <v>75</v>
      </c>
      <c r="E270" s="160" t="s">
        <v>635</v>
      </c>
      <c r="F270" s="160" t="s">
        <v>636</v>
      </c>
      <c r="G270" s="12"/>
      <c r="H270" s="12"/>
      <c r="I270" s="152"/>
      <c r="J270" s="161">
        <f>BK270</f>
        <v>0</v>
      </c>
      <c r="K270" s="12"/>
      <c r="L270" s="149"/>
      <c r="M270" s="154"/>
      <c r="N270" s="155"/>
      <c r="O270" s="155"/>
      <c r="P270" s="156">
        <f>SUM(P271:P275)</f>
        <v>0</v>
      </c>
      <c r="Q270" s="155"/>
      <c r="R270" s="156">
        <f>SUM(R271:R275)</f>
        <v>4.3033853999999998</v>
      </c>
      <c r="S270" s="155"/>
      <c r="T270" s="157">
        <f>SUM(T271:T275)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50" t="s">
        <v>83</v>
      </c>
      <c r="AT270" s="158" t="s">
        <v>75</v>
      </c>
      <c r="AU270" s="158" t="s">
        <v>81</v>
      </c>
      <c r="AY270" s="150" t="s">
        <v>128</v>
      </c>
      <c r="BK270" s="159">
        <f>SUM(BK271:BK275)</f>
        <v>0</v>
      </c>
    </row>
    <row r="271" s="2" customFormat="1" ht="16.5" customHeight="1">
      <c r="A271" s="34"/>
      <c r="B271" s="162"/>
      <c r="C271" s="163" t="s">
        <v>637</v>
      </c>
      <c r="D271" s="163" t="s">
        <v>130</v>
      </c>
      <c r="E271" s="164" t="s">
        <v>638</v>
      </c>
      <c r="F271" s="165" t="s">
        <v>639</v>
      </c>
      <c r="G271" s="166" t="s">
        <v>168</v>
      </c>
      <c r="H271" s="167">
        <v>141</v>
      </c>
      <c r="I271" s="168"/>
      <c r="J271" s="169">
        <f>ROUND(I271*H271,2)</f>
        <v>0</v>
      </c>
      <c r="K271" s="170"/>
      <c r="L271" s="35"/>
      <c r="M271" s="171" t="s">
        <v>1</v>
      </c>
      <c r="N271" s="172" t="s">
        <v>41</v>
      </c>
      <c r="O271" s="73"/>
      <c r="P271" s="173">
        <f>O271*H271</f>
        <v>0</v>
      </c>
      <c r="Q271" s="173">
        <v>0</v>
      </c>
      <c r="R271" s="173">
        <f>Q271*H271</f>
        <v>0</v>
      </c>
      <c r="S271" s="173">
        <v>0</v>
      </c>
      <c r="T271" s="17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75" t="s">
        <v>197</v>
      </c>
      <c r="AT271" s="175" t="s">
        <v>130</v>
      </c>
      <c r="AU271" s="175" t="s">
        <v>83</v>
      </c>
      <c r="AY271" s="15" t="s">
        <v>128</v>
      </c>
      <c r="BE271" s="176">
        <f>IF(N271="základní",J271,0)</f>
        <v>0</v>
      </c>
      <c r="BF271" s="176">
        <f>IF(N271="snížená",J271,0)</f>
        <v>0</v>
      </c>
      <c r="BG271" s="176">
        <f>IF(N271="zákl. přenesená",J271,0)</f>
        <v>0</v>
      </c>
      <c r="BH271" s="176">
        <f>IF(N271="sníž. přenesená",J271,0)</f>
        <v>0</v>
      </c>
      <c r="BI271" s="176">
        <f>IF(N271="nulová",J271,0)</f>
        <v>0</v>
      </c>
      <c r="BJ271" s="15" t="s">
        <v>81</v>
      </c>
      <c r="BK271" s="176">
        <f>ROUND(I271*H271,2)</f>
        <v>0</v>
      </c>
      <c r="BL271" s="15" t="s">
        <v>197</v>
      </c>
      <c r="BM271" s="175" t="s">
        <v>640</v>
      </c>
    </row>
    <row r="272" s="2" customFormat="1" ht="16.5" customHeight="1">
      <c r="A272" s="34"/>
      <c r="B272" s="162"/>
      <c r="C272" s="163" t="s">
        <v>641</v>
      </c>
      <c r="D272" s="163" t="s">
        <v>130</v>
      </c>
      <c r="E272" s="164" t="s">
        <v>642</v>
      </c>
      <c r="F272" s="165" t="s">
        <v>643</v>
      </c>
      <c r="G272" s="166" t="s">
        <v>168</v>
      </c>
      <c r="H272" s="167">
        <v>141</v>
      </c>
      <c r="I272" s="168"/>
      <c r="J272" s="169">
        <f>ROUND(I272*H272,2)</f>
        <v>0</v>
      </c>
      <c r="K272" s="170"/>
      <c r="L272" s="35"/>
      <c r="M272" s="171" t="s">
        <v>1</v>
      </c>
      <c r="N272" s="172" t="s">
        <v>41</v>
      </c>
      <c r="O272" s="73"/>
      <c r="P272" s="173">
        <f>O272*H272</f>
        <v>0</v>
      </c>
      <c r="Q272" s="173">
        <v>0.00029999999999999997</v>
      </c>
      <c r="R272" s="173">
        <f>Q272*H272</f>
        <v>0.042299999999999997</v>
      </c>
      <c r="S272" s="173">
        <v>0</v>
      </c>
      <c r="T272" s="174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75" t="s">
        <v>197</v>
      </c>
      <c r="AT272" s="175" t="s">
        <v>130</v>
      </c>
      <c r="AU272" s="175" t="s">
        <v>83</v>
      </c>
      <c r="AY272" s="15" t="s">
        <v>128</v>
      </c>
      <c r="BE272" s="176">
        <f>IF(N272="základní",J272,0)</f>
        <v>0</v>
      </c>
      <c r="BF272" s="176">
        <f>IF(N272="snížená",J272,0)</f>
        <v>0</v>
      </c>
      <c r="BG272" s="176">
        <f>IF(N272="zákl. přenesená",J272,0)</f>
        <v>0</v>
      </c>
      <c r="BH272" s="176">
        <f>IF(N272="sníž. přenesená",J272,0)</f>
        <v>0</v>
      </c>
      <c r="BI272" s="176">
        <f>IF(N272="nulová",J272,0)</f>
        <v>0</v>
      </c>
      <c r="BJ272" s="15" t="s">
        <v>81</v>
      </c>
      <c r="BK272" s="176">
        <f>ROUND(I272*H272,2)</f>
        <v>0</v>
      </c>
      <c r="BL272" s="15" t="s">
        <v>197</v>
      </c>
      <c r="BM272" s="175" t="s">
        <v>644</v>
      </c>
    </row>
    <row r="273" s="2" customFormat="1" ht="33" customHeight="1">
      <c r="A273" s="34"/>
      <c r="B273" s="162"/>
      <c r="C273" s="163" t="s">
        <v>645</v>
      </c>
      <c r="D273" s="163" t="s">
        <v>130</v>
      </c>
      <c r="E273" s="164" t="s">
        <v>646</v>
      </c>
      <c r="F273" s="165" t="s">
        <v>647</v>
      </c>
      <c r="G273" s="166" t="s">
        <v>168</v>
      </c>
      <c r="H273" s="167">
        <v>141</v>
      </c>
      <c r="I273" s="168"/>
      <c r="J273" s="169">
        <f>ROUND(I273*H273,2)</f>
        <v>0</v>
      </c>
      <c r="K273" s="170"/>
      <c r="L273" s="35"/>
      <c r="M273" s="171" t="s">
        <v>1</v>
      </c>
      <c r="N273" s="172" t="s">
        <v>41</v>
      </c>
      <c r="O273" s="73"/>
      <c r="P273" s="173">
        <f>O273*H273</f>
        <v>0</v>
      </c>
      <c r="Q273" s="173">
        <v>0.0060000000000000001</v>
      </c>
      <c r="R273" s="173">
        <f>Q273*H273</f>
        <v>0.84599999999999997</v>
      </c>
      <c r="S273" s="173">
        <v>0</v>
      </c>
      <c r="T273" s="17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75" t="s">
        <v>197</v>
      </c>
      <c r="AT273" s="175" t="s">
        <v>130</v>
      </c>
      <c r="AU273" s="175" t="s">
        <v>83</v>
      </c>
      <c r="AY273" s="15" t="s">
        <v>128</v>
      </c>
      <c r="BE273" s="176">
        <f>IF(N273="základní",J273,0)</f>
        <v>0</v>
      </c>
      <c r="BF273" s="176">
        <f>IF(N273="snížená",J273,0)</f>
        <v>0</v>
      </c>
      <c r="BG273" s="176">
        <f>IF(N273="zákl. přenesená",J273,0)</f>
        <v>0</v>
      </c>
      <c r="BH273" s="176">
        <f>IF(N273="sníž. přenesená",J273,0)</f>
        <v>0</v>
      </c>
      <c r="BI273" s="176">
        <f>IF(N273="nulová",J273,0)</f>
        <v>0</v>
      </c>
      <c r="BJ273" s="15" t="s">
        <v>81</v>
      </c>
      <c r="BK273" s="176">
        <f>ROUND(I273*H273,2)</f>
        <v>0</v>
      </c>
      <c r="BL273" s="15" t="s">
        <v>197</v>
      </c>
      <c r="BM273" s="175" t="s">
        <v>648</v>
      </c>
    </row>
    <row r="274" s="2" customFormat="1" ht="24.15" customHeight="1">
      <c r="A274" s="34"/>
      <c r="B274" s="162"/>
      <c r="C274" s="177" t="s">
        <v>649</v>
      </c>
      <c r="D274" s="177" t="s">
        <v>159</v>
      </c>
      <c r="E274" s="178" t="s">
        <v>650</v>
      </c>
      <c r="F274" s="179" t="s">
        <v>651</v>
      </c>
      <c r="G274" s="180" t="s">
        <v>168</v>
      </c>
      <c r="H274" s="181">
        <v>155.09999999999999</v>
      </c>
      <c r="I274" s="182"/>
      <c r="J274" s="183">
        <f>ROUND(I274*H274,2)</f>
        <v>0</v>
      </c>
      <c r="K274" s="184"/>
      <c r="L274" s="185"/>
      <c r="M274" s="186" t="s">
        <v>1</v>
      </c>
      <c r="N274" s="187" t="s">
        <v>41</v>
      </c>
      <c r="O274" s="73"/>
      <c r="P274" s="173">
        <f>O274*H274</f>
        <v>0</v>
      </c>
      <c r="Q274" s="173">
        <v>0.021999999999999999</v>
      </c>
      <c r="R274" s="173">
        <f>Q274*H274</f>
        <v>3.4121999999999995</v>
      </c>
      <c r="S274" s="173">
        <v>0</v>
      </c>
      <c r="T274" s="174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75" t="s">
        <v>264</v>
      </c>
      <c r="AT274" s="175" t="s">
        <v>159</v>
      </c>
      <c r="AU274" s="175" t="s">
        <v>83</v>
      </c>
      <c r="AY274" s="15" t="s">
        <v>128</v>
      </c>
      <c r="BE274" s="176">
        <f>IF(N274="základní",J274,0)</f>
        <v>0</v>
      </c>
      <c r="BF274" s="176">
        <f>IF(N274="snížená",J274,0)</f>
        <v>0</v>
      </c>
      <c r="BG274" s="176">
        <f>IF(N274="zákl. přenesená",J274,0)</f>
        <v>0</v>
      </c>
      <c r="BH274" s="176">
        <f>IF(N274="sníž. přenesená",J274,0)</f>
        <v>0</v>
      </c>
      <c r="BI274" s="176">
        <f>IF(N274="nulová",J274,0)</f>
        <v>0</v>
      </c>
      <c r="BJ274" s="15" t="s">
        <v>81</v>
      </c>
      <c r="BK274" s="176">
        <f>ROUND(I274*H274,2)</f>
        <v>0</v>
      </c>
      <c r="BL274" s="15" t="s">
        <v>197</v>
      </c>
      <c r="BM274" s="175" t="s">
        <v>652</v>
      </c>
    </row>
    <row r="275" s="2" customFormat="1" ht="16.5" customHeight="1">
      <c r="A275" s="34"/>
      <c r="B275" s="162"/>
      <c r="C275" s="163" t="s">
        <v>653</v>
      </c>
      <c r="D275" s="163" t="s">
        <v>130</v>
      </c>
      <c r="E275" s="164" t="s">
        <v>654</v>
      </c>
      <c r="F275" s="165" t="s">
        <v>655</v>
      </c>
      <c r="G275" s="166" t="s">
        <v>208</v>
      </c>
      <c r="H275" s="167">
        <v>96.180000000000007</v>
      </c>
      <c r="I275" s="168"/>
      <c r="J275" s="169">
        <f>ROUND(I275*H275,2)</f>
        <v>0</v>
      </c>
      <c r="K275" s="170"/>
      <c r="L275" s="35"/>
      <c r="M275" s="171" t="s">
        <v>1</v>
      </c>
      <c r="N275" s="172" t="s">
        <v>41</v>
      </c>
      <c r="O275" s="73"/>
      <c r="P275" s="173">
        <f>O275*H275</f>
        <v>0</v>
      </c>
      <c r="Q275" s="173">
        <v>3.0000000000000001E-05</v>
      </c>
      <c r="R275" s="173">
        <f>Q275*H275</f>
        <v>0.0028854000000000002</v>
      </c>
      <c r="S275" s="173">
        <v>0</v>
      </c>
      <c r="T275" s="17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75" t="s">
        <v>197</v>
      </c>
      <c r="AT275" s="175" t="s">
        <v>130</v>
      </c>
      <c r="AU275" s="175" t="s">
        <v>83</v>
      </c>
      <c r="AY275" s="15" t="s">
        <v>128</v>
      </c>
      <c r="BE275" s="176">
        <f>IF(N275="základní",J275,0)</f>
        <v>0</v>
      </c>
      <c r="BF275" s="176">
        <f>IF(N275="snížená",J275,0)</f>
        <v>0</v>
      </c>
      <c r="BG275" s="176">
        <f>IF(N275="zákl. přenesená",J275,0)</f>
        <v>0</v>
      </c>
      <c r="BH275" s="176">
        <f>IF(N275="sníž. přenesená",J275,0)</f>
        <v>0</v>
      </c>
      <c r="BI275" s="176">
        <f>IF(N275="nulová",J275,0)</f>
        <v>0</v>
      </c>
      <c r="BJ275" s="15" t="s">
        <v>81</v>
      </c>
      <c r="BK275" s="176">
        <f>ROUND(I275*H275,2)</f>
        <v>0</v>
      </c>
      <c r="BL275" s="15" t="s">
        <v>197</v>
      </c>
      <c r="BM275" s="175" t="s">
        <v>656</v>
      </c>
    </row>
    <row r="276" s="12" customFormat="1" ht="22.8" customHeight="1">
      <c r="A276" s="12"/>
      <c r="B276" s="149"/>
      <c r="C276" s="12"/>
      <c r="D276" s="150" t="s">
        <v>75</v>
      </c>
      <c r="E276" s="160" t="s">
        <v>657</v>
      </c>
      <c r="F276" s="160" t="s">
        <v>658</v>
      </c>
      <c r="G276" s="12"/>
      <c r="H276" s="12"/>
      <c r="I276" s="152"/>
      <c r="J276" s="161">
        <f>BK276</f>
        <v>0</v>
      </c>
      <c r="K276" s="12"/>
      <c r="L276" s="149"/>
      <c r="M276" s="154"/>
      <c r="N276" s="155"/>
      <c r="O276" s="155"/>
      <c r="P276" s="156">
        <f>SUM(P277:P283)</f>
        <v>0</v>
      </c>
      <c r="Q276" s="155"/>
      <c r="R276" s="156">
        <f>SUM(R277:R283)</f>
        <v>3.9192795</v>
      </c>
      <c r="S276" s="155"/>
      <c r="T276" s="157">
        <f>SUM(T277:T283)</f>
        <v>17.278000000000002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50" t="s">
        <v>83</v>
      </c>
      <c r="AT276" s="158" t="s">
        <v>75</v>
      </c>
      <c r="AU276" s="158" t="s">
        <v>81</v>
      </c>
      <c r="AY276" s="150" t="s">
        <v>128</v>
      </c>
      <c r="BK276" s="159">
        <f>SUM(BK277:BK283)</f>
        <v>0</v>
      </c>
    </row>
    <row r="277" s="2" customFormat="1" ht="16.5" customHeight="1">
      <c r="A277" s="34"/>
      <c r="B277" s="162"/>
      <c r="C277" s="163" t="s">
        <v>659</v>
      </c>
      <c r="D277" s="163" t="s">
        <v>130</v>
      </c>
      <c r="E277" s="164" t="s">
        <v>660</v>
      </c>
      <c r="F277" s="165" t="s">
        <v>661</v>
      </c>
      <c r="G277" s="166" t="s">
        <v>168</v>
      </c>
      <c r="H277" s="167">
        <v>212</v>
      </c>
      <c r="I277" s="168"/>
      <c r="J277" s="169">
        <f>ROUND(I277*H277,2)</f>
        <v>0</v>
      </c>
      <c r="K277" s="170"/>
      <c r="L277" s="35"/>
      <c r="M277" s="171" t="s">
        <v>1</v>
      </c>
      <c r="N277" s="172" t="s">
        <v>41</v>
      </c>
      <c r="O277" s="73"/>
      <c r="P277" s="173">
        <f>O277*H277</f>
        <v>0</v>
      </c>
      <c r="Q277" s="173">
        <v>0</v>
      </c>
      <c r="R277" s="173">
        <f>Q277*H277</f>
        <v>0</v>
      </c>
      <c r="S277" s="173">
        <v>0</v>
      </c>
      <c r="T277" s="17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75" t="s">
        <v>197</v>
      </c>
      <c r="AT277" s="175" t="s">
        <v>130</v>
      </c>
      <c r="AU277" s="175" t="s">
        <v>83</v>
      </c>
      <c r="AY277" s="15" t="s">
        <v>128</v>
      </c>
      <c r="BE277" s="176">
        <f>IF(N277="základní",J277,0)</f>
        <v>0</v>
      </c>
      <c r="BF277" s="176">
        <f>IF(N277="snížená",J277,0)</f>
        <v>0</v>
      </c>
      <c r="BG277" s="176">
        <f>IF(N277="zákl. přenesená",J277,0)</f>
        <v>0</v>
      </c>
      <c r="BH277" s="176">
        <f>IF(N277="sníž. přenesená",J277,0)</f>
        <v>0</v>
      </c>
      <c r="BI277" s="176">
        <f>IF(N277="nulová",J277,0)</f>
        <v>0</v>
      </c>
      <c r="BJ277" s="15" t="s">
        <v>81</v>
      </c>
      <c r="BK277" s="176">
        <f>ROUND(I277*H277,2)</f>
        <v>0</v>
      </c>
      <c r="BL277" s="15" t="s">
        <v>197</v>
      </c>
      <c r="BM277" s="175" t="s">
        <v>662</v>
      </c>
    </row>
    <row r="278" s="2" customFormat="1" ht="16.5" customHeight="1">
      <c r="A278" s="34"/>
      <c r="B278" s="162"/>
      <c r="C278" s="163" t="s">
        <v>663</v>
      </c>
      <c r="D278" s="163" t="s">
        <v>130</v>
      </c>
      <c r="E278" s="164" t="s">
        <v>664</v>
      </c>
      <c r="F278" s="165" t="s">
        <v>665</v>
      </c>
      <c r="G278" s="166" t="s">
        <v>168</v>
      </c>
      <c r="H278" s="167">
        <v>212</v>
      </c>
      <c r="I278" s="168"/>
      <c r="J278" s="169">
        <f>ROUND(I278*H278,2)</f>
        <v>0</v>
      </c>
      <c r="K278" s="170"/>
      <c r="L278" s="35"/>
      <c r="M278" s="171" t="s">
        <v>1</v>
      </c>
      <c r="N278" s="172" t="s">
        <v>41</v>
      </c>
      <c r="O278" s="73"/>
      <c r="P278" s="173">
        <f>O278*H278</f>
        <v>0</v>
      </c>
      <c r="Q278" s="173">
        <v>0.00029999999999999997</v>
      </c>
      <c r="R278" s="173">
        <f>Q278*H278</f>
        <v>0.06359999999999999</v>
      </c>
      <c r="S278" s="173">
        <v>0</v>
      </c>
      <c r="T278" s="174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75" t="s">
        <v>197</v>
      </c>
      <c r="AT278" s="175" t="s">
        <v>130</v>
      </c>
      <c r="AU278" s="175" t="s">
        <v>83</v>
      </c>
      <c r="AY278" s="15" t="s">
        <v>128</v>
      </c>
      <c r="BE278" s="176">
        <f>IF(N278="základní",J278,0)</f>
        <v>0</v>
      </c>
      <c r="BF278" s="176">
        <f>IF(N278="snížená",J278,0)</f>
        <v>0</v>
      </c>
      <c r="BG278" s="176">
        <f>IF(N278="zákl. přenesená",J278,0)</f>
        <v>0</v>
      </c>
      <c r="BH278" s="176">
        <f>IF(N278="sníž. přenesená",J278,0)</f>
        <v>0</v>
      </c>
      <c r="BI278" s="176">
        <f>IF(N278="nulová",J278,0)</f>
        <v>0</v>
      </c>
      <c r="BJ278" s="15" t="s">
        <v>81</v>
      </c>
      <c r="BK278" s="176">
        <f>ROUND(I278*H278,2)</f>
        <v>0</v>
      </c>
      <c r="BL278" s="15" t="s">
        <v>197</v>
      </c>
      <c r="BM278" s="175" t="s">
        <v>666</v>
      </c>
    </row>
    <row r="279" s="2" customFormat="1" ht="24.15" customHeight="1">
      <c r="A279" s="34"/>
      <c r="B279" s="162"/>
      <c r="C279" s="163" t="s">
        <v>667</v>
      </c>
      <c r="D279" s="163" t="s">
        <v>130</v>
      </c>
      <c r="E279" s="164" t="s">
        <v>668</v>
      </c>
      <c r="F279" s="165" t="s">
        <v>669</v>
      </c>
      <c r="G279" s="166" t="s">
        <v>168</v>
      </c>
      <c r="H279" s="167">
        <v>212</v>
      </c>
      <c r="I279" s="168"/>
      <c r="J279" s="169">
        <f>ROUND(I279*H279,2)</f>
        <v>0</v>
      </c>
      <c r="K279" s="170"/>
      <c r="L279" s="35"/>
      <c r="M279" s="171" t="s">
        <v>1</v>
      </c>
      <c r="N279" s="172" t="s">
        <v>41</v>
      </c>
      <c r="O279" s="73"/>
      <c r="P279" s="173">
        <f>O279*H279</f>
        <v>0</v>
      </c>
      <c r="Q279" s="173">
        <v>0</v>
      </c>
      <c r="R279" s="173">
        <f>Q279*H279</f>
        <v>0</v>
      </c>
      <c r="S279" s="173">
        <v>0.081500000000000003</v>
      </c>
      <c r="T279" s="174">
        <f>S279*H279</f>
        <v>17.278000000000002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75" t="s">
        <v>197</v>
      </c>
      <c r="AT279" s="175" t="s">
        <v>130</v>
      </c>
      <c r="AU279" s="175" t="s">
        <v>83</v>
      </c>
      <c r="AY279" s="15" t="s">
        <v>128</v>
      </c>
      <c r="BE279" s="176">
        <f>IF(N279="základní",J279,0)</f>
        <v>0</v>
      </c>
      <c r="BF279" s="176">
        <f>IF(N279="snížená",J279,0)</f>
        <v>0</v>
      </c>
      <c r="BG279" s="176">
        <f>IF(N279="zákl. přenesená",J279,0)</f>
        <v>0</v>
      </c>
      <c r="BH279" s="176">
        <f>IF(N279="sníž. přenesená",J279,0)</f>
        <v>0</v>
      </c>
      <c r="BI279" s="176">
        <f>IF(N279="nulová",J279,0)</f>
        <v>0</v>
      </c>
      <c r="BJ279" s="15" t="s">
        <v>81</v>
      </c>
      <c r="BK279" s="176">
        <f>ROUND(I279*H279,2)</f>
        <v>0</v>
      </c>
      <c r="BL279" s="15" t="s">
        <v>197</v>
      </c>
      <c r="BM279" s="175" t="s">
        <v>670</v>
      </c>
    </row>
    <row r="280" s="2" customFormat="1" ht="33" customHeight="1">
      <c r="A280" s="34"/>
      <c r="B280" s="162"/>
      <c r="C280" s="163" t="s">
        <v>671</v>
      </c>
      <c r="D280" s="163" t="s">
        <v>130</v>
      </c>
      <c r="E280" s="164" t="s">
        <v>672</v>
      </c>
      <c r="F280" s="165" t="s">
        <v>673</v>
      </c>
      <c r="G280" s="166" t="s">
        <v>168</v>
      </c>
      <c r="H280" s="167">
        <v>212</v>
      </c>
      <c r="I280" s="168"/>
      <c r="J280" s="169">
        <f>ROUND(I280*H280,2)</f>
        <v>0</v>
      </c>
      <c r="K280" s="170"/>
      <c r="L280" s="35"/>
      <c r="M280" s="171" t="s">
        <v>1</v>
      </c>
      <c r="N280" s="172" t="s">
        <v>41</v>
      </c>
      <c r="O280" s="73"/>
      <c r="P280" s="173">
        <f>O280*H280</f>
        <v>0</v>
      </c>
      <c r="Q280" s="173">
        <v>0.0053800000000000002</v>
      </c>
      <c r="R280" s="173">
        <f>Q280*H280</f>
        <v>1.14056</v>
      </c>
      <c r="S280" s="173">
        <v>0</v>
      </c>
      <c r="T280" s="174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75" t="s">
        <v>197</v>
      </c>
      <c r="AT280" s="175" t="s">
        <v>130</v>
      </c>
      <c r="AU280" s="175" t="s">
        <v>83</v>
      </c>
      <c r="AY280" s="15" t="s">
        <v>128</v>
      </c>
      <c r="BE280" s="176">
        <f>IF(N280="základní",J280,0)</f>
        <v>0</v>
      </c>
      <c r="BF280" s="176">
        <f>IF(N280="snížená",J280,0)</f>
        <v>0</v>
      </c>
      <c r="BG280" s="176">
        <f>IF(N280="zákl. přenesená",J280,0)</f>
        <v>0</v>
      </c>
      <c r="BH280" s="176">
        <f>IF(N280="sníž. přenesená",J280,0)</f>
        <v>0</v>
      </c>
      <c r="BI280" s="176">
        <f>IF(N280="nulová",J280,0)</f>
        <v>0</v>
      </c>
      <c r="BJ280" s="15" t="s">
        <v>81</v>
      </c>
      <c r="BK280" s="176">
        <f>ROUND(I280*H280,2)</f>
        <v>0</v>
      </c>
      <c r="BL280" s="15" t="s">
        <v>197</v>
      </c>
      <c r="BM280" s="175" t="s">
        <v>674</v>
      </c>
    </row>
    <row r="281" s="2" customFormat="1" ht="24.15" customHeight="1">
      <c r="A281" s="34"/>
      <c r="B281" s="162"/>
      <c r="C281" s="177" t="s">
        <v>675</v>
      </c>
      <c r="D281" s="177" t="s">
        <v>159</v>
      </c>
      <c r="E281" s="178" t="s">
        <v>676</v>
      </c>
      <c r="F281" s="179" t="s">
        <v>677</v>
      </c>
      <c r="G281" s="180" t="s">
        <v>168</v>
      </c>
      <c r="H281" s="181">
        <v>243.80000000000001</v>
      </c>
      <c r="I281" s="182"/>
      <c r="J281" s="183">
        <f>ROUND(I281*H281,2)</f>
        <v>0</v>
      </c>
      <c r="K281" s="184"/>
      <c r="L281" s="185"/>
      <c r="M281" s="186" t="s">
        <v>1</v>
      </c>
      <c r="N281" s="187" t="s">
        <v>41</v>
      </c>
      <c r="O281" s="73"/>
      <c r="P281" s="173">
        <f>O281*H281</f>
        <v>0</v>
      </c>
      <c r="Q281" s="173">
        <v>0.01112</v>
      </c>
      <c r="R281" s="173">
        <f>Q281*H281</f>
        <v>2.7110560000000001</v>
      </c>
      <c r="S281" s="173">
        <v>0</v>
      </c>
      <c r="T281" s="174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75" t="s">
        <v>264</v>
      </c>
      <c r="AT281" s="175" t="s">
        <v>159</v>
      </c>
      <c r="AU281" s="175" t="s">
        <v>83</v>
      </c>
      <c r="AY281" s="15" t="s">
        <v>128</v>
      </c>
      <c r="BE281" s="176">
        <f>IF(N281="základní",J281,0)</f>
        <v>0</v>
      </c>
      <c r="BF281" s="176">
        <f>IF(N281="snížená",J281,0)</f>
        <v>0</v>
      </c>
      <c r="BG281" s="176">
        <f>IF(N281="zákl. přenesená",J281,0)</f>
        <v>0</v>
      </c>
      <c r="BH281" s="176">
        <f>IF(N281="sníž. přenesená",J281,0)</f>
        <v>0</v>
      </c>
      <c r="BI281" s="176">
        <f>IF(N281="nulová",J281,0)</f>
        <v>0</v>
      </c>
      <c r="BJ281" s="15" t="s">
        <v>81</v>
      </c>
      <c r="BK281" s="176">
        <f>ROUND(I281*H281,2)</f>
        <v>0</v>
      </c>
      <c r="BL281" s="15" t="s">
        <v>197</v>
      </c>
      <c r="BM281" s="175" t="s">
        <v>678</v>
      </c>
    </row>
    <row r="282" s="2" customFormat="1" ht="16.5" customHeight="1">
      <c r="A282" s="34"/>
      <c r="B282" s="162"/>
      <c r="C282" s="163" t="s">
        <v>679</v>
      </c>
      <c r="D282" s="163" t="s">
        <v>130</v>
      </c>
      <c r="E282" s="164" t="s">
        <v>680</v>
      </c>
      <c r="F282" s="165" t="s">
        <v>681</v>
      </c>
      <c r="G282" s="166" t="s">
        <v>208</v>
      </c>
      <c r="H282" s="167">
        <v>135.44999999999999</v>
      </c>
      <c r="I282" s="168"/>
      <c r="J282" s="169">
        <f>ROUND(I282*H282,2)</f>
        <v>0</v>
      </c>
      <c r="K282" s="170"/>
      <c r="L282" s="35"/>
      <c r="M282" s="171" t="s">
        <v>1</v>
      </c>
      <c r="N282" s="172" t="s">
        <v>41</v>
      </c>
      <c r="O282" s="73"/>
      <c r="P282" s="173">
        <f>O282*H282</f>
        <v>0</v>
      </c>
      <c r="Q282" s="173">
        <v>3.0000000000000001E-05</v>
      </c>
      <c r="R282" s="173">
        <f>Q282*H282</f>
        <v>0.0040634999999999994</v>
      </c>
      <c r="S282" s="173">
        <v>0</v>
      </c>
      <c r="T282" s="174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75" t="s">
        <v>197</v>
      </c>
      <c r="AT282" s="175" t="s">
        <v>130</v>
      </c>
      <c r="AU282" s="175" t="s">
        <v>83</v>
      </c>
      <c r="AY282" s="15" t="s">
        <v>128</v>
      </c>
      <c r="BE282" s="176">
        <f>IF(N282="základní",J282,0)</f>
        <v>0</v>
      </c>
      <c r="BF282" s="176">
        <f>IF(N282="snížená",J282,0)</f>
        <v>0</v>
      </c>
      <c r="BG282" s="176">
        <f>IF(N282="zákl. přenesená",J282,0)</f>
        <v>0</v>
      </c>
      <c r="BH282" s="176">
        <f>IF(N282="sníž. přenesená",J282,0)</f>
        <v>0</v>
      </c>
      <c r="BI282" s="176">
        <f>IF(N282="nulová",J282,0)</f>
        <v>0</v>
      </c>
      <c r="BJ282" s="15" t="s">
        <v>81</v>
      </c>
      <c r="BK282" s="176">
        <f>ROUND(I282*H282,2)</f>
        <v>0</v>
      </c>
      <c r="BL282" s="15" t="s">
        <v>197</v>
      </c>
      <c r="BM282" s="175" t="s">
        <v>682</v>
      </c>
    </row>
    <row r="283" s="2" customFormat="1" ht="24.15" customHeight="1">
      <c r="A283" s="34"/>
      <c r="B283" s="162"/>
      <c r="C283" s="163" t="s">
        <v>683</v>
      </c>
      <c r="D283" s="163" t="s">
        <v>130</v>
      </c>
      <c r="E283" s="164" t="s">
        <v>684</v>
      </c>
      <c r="F283" s="165" t="s">
        <v>685</v>
      </c>
      <c r="G283" s="166" t="s">
        <v>145</v>
      </c>
      <c r="H283" s="167">
        <v>3.919</v>
      </c>
      <c r="I283" s="168"/>
      <c r="J283" s="169">
        <f>ROUND(I283*H283,2)</f>
        <v>0</v>
      </c>
      <c r="K283" s="170"/>
      <c r="L283" s="35"/>
      <c r="M283" s="171" t="s">
        <v>1</v>
      </c>
      <c r="N283" s="172" t="s">
        <v>41</v>
      </c>
      <c r="O283" s="73"/>
      <c r="P283" s="173">
        <f>O283*H283</f>
        <v>0</v>
      </c>
      <c r="Q283" s="173">
        <v>0</v>
      </c>
      <c r="R283" s="173">
        <f>Q283*H283</f>
        <v>0</v>
      </c>
      <c r="S283" s="173">
        <v>0</v>
      </c>
      <c r="T283" s="174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75" t="s">
        <v>197</v>
      </c>
      <c r="AT283" s="175" t="s">
        <v>130</v>
      </c>
      <c r="AU283" s="175" t="s">
        <v>83</v>
      </c>
      <c r="AY283" s="15" t="s">
        <v>128</v>
      </c>
      <c r="BE283" s="176">
        <f>IF(N283="základní",J283,0)</f>
        <v>0</v>
      </c>
      <c r="BF283" s="176">
        <f>IF(N283="snížená",J283,0)</f>
        <v>0</v>
      </c>
      <c r="BG283" s="176">
        <f>IF(N283="zákl. přenesená",J283,0)</f>
        <v>0</v>
      </c>
      <c r="BH283" s="176">
        <f>IF(N283="sníž. přenesená",J283,0)</f>
        <v>0</v>
      </c>
      <c r="BI283" s="176">
        <f>IF(N283="nulová",J283,0)</f>
        <v>0</v>
      </c>
      <c r="BJ283" s="15" t="s">
        <v>81</v>
      </c>
      <c r="BK283" s="176">
        <f>ROUND(I283*H283,2)</f>
        <v>0</v>
      </c>
      <c r="BL283" s="15" t="s">
        <v>197</v>
      </c>
      <c r="BM283" s="175" t="s">
        <v>686</v>
      </c>
    </row>
    <row r="284" s="12" customFormat="1" ht="22.8" customHeight="1">
      <c r="A284" s="12"/>
      <c r="B284" s="149"/>
      <c r="C284" s="12"/>
      <c r="D284" s="150" t="s">
        <v>75</v>
      </c>
      <c r="E284" s="160" t="s">
        <v>687</v>
      </c>
      <c r="F284" s="160" t="s">
        <v>688</v>
      </c>
      <c r="G284" s="12"/>
      <c r="H284" s="12"/>
      <c r="I284" s="152"/>
      <c r="J284" s="161">
        <f>BK284</f>
        <v>0</v>
      </c>
      <c r="K284" s="12"/>
      <c r="L284" s="149"/>
      <c r="M284" s="154"/>
      <c r="N284" s="155"/>
      <c r="O284" s="155"/>
      <c r="P284" s="156">
        <f>SUM(P285:P286)</f>
        <v>0</v>
      </c>
      <c r="Q284" s="155"/>
      <c r="R284" s="156">
        <f>SUM(R285:R286)</f>
        <v>0</v>
      </c>
      <c r="S284" s="155"/>
      <c r="T284" s="157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50" t="s">
        <v>83</v>
      </c>
      <c r="AT284" s="158" t="s">
        <v>75</v>
      </c>
      <c r="AU284" s="158" t="s">
        <v>81</v>
      </c>
      <c r="AY284" s="150" t="s">
        <v>128</v>
      </c>
      <c r="BK284" s="159">
        <f>SUM(BK285:BK286)</f>
        <v>0</v>
      </c>
    </row>
    <row r="285" s="2" customFormat="1" ht="16.5" customHeight="1">
      <c r="A285" s="34"/>
      <c r="B285" s="162"/>
      <c r="C285" s="163" t="s">
        <v>689</v>
      </c>
      <c r="D285" s="163" t="s">
        <v>130</v>
      </c>
      <c r="E285" s="164" t="s">
        <v>690</v>
      </c>
      <c r="F285" s="165" t="s">
        <v>691</v>
      </c>
      <c r="G285" s="166" t="s">
        <v>208</v>
      </c>
      <c r="H285" s="167">
        <v>165</v>
      </c>
      <c r="I285" s="168"/>
      <c r="J285" s="169">
        <f>ROUND(I285*H285,2)</f>
        <v>0</v>
      </c>
      <c r="K285" s="170"/>
      <c r="L285" s="35"/>
      <c r="M285" s="171" t="s">
        <v>1</v>
      </c>
      <c r="N285" s="172" t="s">
        <v>41</v>
      </c>
      <c r="O285" s="73"/>
      <c r="P285" s="173">
        <f>O285*H285</f>
        <v>0</v>
      </c>
      <c r="Q285" s="173">
        <v>0</v>
      </c>
      <c r="R285" s="173">
        <f>Q285*H285</f>
        <v>0</v>
      </c>
      <c r="S285" s="173">
        <v>0</v>
      </c>
      <c r="T285" s="17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75" t="s">
        <v>197</v>
      </c>
      <c r="AT285" s="175" t="s">
        <v>130</v>
      </c>
      <c r="AU285" s="175" t="s">
        <v>83</v>
      </c>
      <c r="AY285" s="15" t="s">
        <v>128</v>
      </c>
      <c r="BE285" s="176">
        <f>IF(N285="základní",J285,0)</f>
        <v>0</v>
      </c>
      <c r="BF285" s="176">
        <f>IF(N285="snížená",J285,0)</f>
        <v>0</v>
      </c>
      <c r="BG285" s="176">
        <f>IF(N285="zákl. přenesená",J285,0)</f>
        <v>0</v>
      </c>
      <c r="BH285" s="176">
        <f>IF(N285="sníž. přenesená",J285,0)</f>
        <v>0</v>
      </c>
      <c r="BI285" s="176">
        <f>IF(N285="nulová",J285,0)</f>
        <v>0</v>
      </c>
      <c r="BJ285" s="15" t="s">
        <v>81</v>
      </c>
      <c r="BK285" s="176">
        <f>ROUND(I285*H285,2)</f>
        <v>0</v>
      </c>
      <c r="BL285" s="15" t="s">
        <v>197</v>
      </c>
      <c r="BM285" s="175" t="s">
        <v>692</v>
      </c>
    </row>
    <row r="286" s="2" customFormat="1" ht="16.5" customHeight="1">
      <c r="A286" s="34"/>
      <c r="B286" s="162"/>
      <c r="C286" s="163" t="s">
        <v>693</v>
      </c>
      <c r="D286" s="163" t="s">
        <v>130</v>
      </c>
      <c r="E286" s="164" t="s">
        <v>694</v>
      </c>
      <c r="F286" s="165" t="s">
        <v>695</v>
      </c>
      <c r="G286" s="166" t="s">
        <v>156</v>
      </c>
      <c r="H286" s="167">
        <v>186</v>
      </c>
      <c r="I286" s="168"/>
      <c r="J286" s="169">
        <f>ROUND(I286*H286,2)</f>
        <v>0</v>
      </c>
      <c r="K286" s="170"/>
      <c r="L286" s="35"/>
      <c r="M286" s="171" t="s">
        <v>1</v>
      </c>
      <c r="N286" s="172" t="s">
        <v>41</v>
      </c>
      <c r="O286" s="73"/>
      <c r="P286" s="173">
        <f>O286*H286</f>
        <v>0</v>
      </c>
      <c r="Q286" s="173">
        <v>0</v>
      </c>
      <c r="R286" s="173">
        <f>Q286*H286</f>
        <v>0</v>
      </c>
      <c r="S286" s="173">
        <v>0</v>
      </c>
      <c r="T286" s="174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75" t="s">
        <v>197</v>
      </c>
      <c r="AT286" s="175" t="s">
        <v>130</v>
      </c>
      <c r="AU286" s="175" t="s">
        <v>83</v>
      </c>
      <c r="AY286" s="15" t="s">
        <v>128</v>
      </c>
      <c r="BE286" s="176">
        <f>IF(N286="základní",J286,0)</f>
        <v>0</v>
      </c>
      <c r="BF286" s="176">
        <f>IF(N286="snížená",J286,0)</f>
        <v>0</v>
      </c>
      <c r="BG286" s="176">
        <f>IF(N286="zákl. přenesená",J286,0)</f>
        <v>0</v>
      </c>
      <c r="BH286" s="176">
        <f>IF(N286="sníž. přenesená",J286,0)</f>
        <v>0</v>
      </c>
      <c r="BI286" s="176">
        <f>IF(N286="nulová",J286,0)</f>
        <v>0</v>
      </c>
      <c r="BJ286" s="15" t="s">
        <v>81</v>
      </c>
      <c r="BK286" s="176">
        <f>ROUND(I286*H286,2)</f>
        <v>0</v>
      </c>
      <c r="BL286" s="15" t="s">
        <v>197</v>
      </c>
      <c r="BM286" s="175" t="s">
        <v>696</v>
      </c>
    </row>
    <row r="287" s="12" customFormat="1" ht="22.8" customHeight="1">
      <c r="A287" s="12"/>
      <c r="B287" s="149"/>
      <c r="C287" s="12"/>
      <c r="D287" s="150" t="s">
        <v>75</v>
      </c>
      <c r="E287" s="160" t="s">
        <v>697</v>
      </c>
      <c r="F287" s="160" t="s">
        <v>698</v>
      </c>
      <c r="G287" s="12"/>
      <c r="H287" s="12"/>
      <c r="I287" s="152"/>
      <c r="J287" s="161">
        <f>BK287</f>
        <v>0</v>
      </c>
      <c r="K287" s="12"/>
      <c r="L287" s="149"/>
      <c r="M287" s="154"/>
      <c r="N287" s="155"/>
      <c r="O287" s="155"/>
      <c r="P287" s="156">
        <f>SUM(P288:P291)</f>
        <v>0</v>
      </c>
      <c r="Q287" s="155"/>
      <c r="R287" s="156">
        <f>SUM(R288:R291)</f>
        <v>0.10535</v>
      </c>
      <c r="S287" s="155"/>
      <c r="T287" s="157">
        <f>SUM(T288:T291)</f>
        <v>0.00645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50" t="s">
        <v>83</v>
      </c>
      <c r="AT287" s="158" t="s">
        <v>75</v>
      </c>
      <c r="AU287" s="158" t="s">
        <v>81</v>
      </c>
      <c r="AY287" s="150" t="s">
        <v>128</v>
      </c>
      <c r="BK287" s="159">
        <f>SUM(BK288:BK291)</f>
        <v>0</v>
      </c>
    </row>
    <row r="288" s="2" customFormat="1" ht="16.5" customHeight="1">
      <c r="A288" s="34"/>
      <c r="B288" s="162"/>
      <c r="C288" s="163" t="s">
        <v>699</v>
      </c>
      <c r="D288" s="163" t="s">
        <v>130</v>
      </c>
      <c r="E288" s="164" t="s">
        <v>700</v>
      </c>
      <c r="F288" s="165" t="s">
        <v>701</v>
      </c>
      <c r="G288" s="166" t="s">
        <v>168</v>
      </c>
      <c r="H288" s="167">
        <v>215</v>
      </c>
      <c r="I288" s="168"/>
      <c r="J288" s="169">
        <f>ROUND(I288*H288,2)</f>
        <v>0</v>
      </c>
      <c r="K288" s="170"/>
      <c r="L288" s="35"/>
      <c r="M288" s="171" t="s">
        <v>1</v>
      </c>
      <c r="N288" s="172" t="s">
        <v>41</v>
      </c>
      <c r="O288" s="73"/>
      <c r="P288" s="173">
        <f>O288*H288</f>
        <v>0</v>
      </c>
      <c r="Q288" s="173">
        <v>0</v>
      </c>
      <c r="R288" s="173">
        <f>Q288*H288</f>
        <v>0</v>
      </c>
      <c r="S288" s="173">
        <v>3.0000000000000001E-05</v>
      </c>
      <c r="T288" s="174">
        <f>S288*H288</f>
        <v>0.00645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75" t="s">
        <v>197</v>
      </c>
      <c r="AT288" s="175" t="s">
        <v>130</v>
      </c>
      <c r="AU288" s="175" t="s">
        <v>83</v>
      </c>
      <c r="AY288" s="15" t="s">
        <v>128</v>
      </c>
      <c r="BE288" s="176">
        <f>IF(N288="základní",J288,0)</f>
        <v>0</v>
      </c>
      <c r="BF288" s="176">
        <f>IF(N288="snížená",J288,0)</f>
        <v>0</v>
      </c>
      <c r="BG288" s="176">
        <f>IF(N288="zákl. přenesená",J288,0)</f>
        <v>0</v>
      </c>
      <c r="BH288" s="176">
        <f>IF(N288="sníž. přenesená",J288,0)</f>
        <v>0</v>
      </c>
      <c r="BI288" s="176">
        <f>IF(N288="nulová",J288,0)</f>
        <v>0</v>
      </c>
      <c r="BJ288" s="15" t="s">
        <v>81</v>
      </c>
      <c r="BK288" s="176">
        <f>ROUND(I288*H288,2)</f>
        <v>0</v>
      </c>
      <c r="BL288" s="15" t="s">
        <v>197</v>
      </c>
      <c r="BM288" s="175" t="s">
        <v>702</v>
      </c>
    </row>
    <row r="289" s="2" customFormat="1" ht="16.5" customHeight="1">
      <c r="A289" s="34"/>
      <c r="B289" s="162"/>
      <c r="C289" s="177" t="s">
        <v>703</v>
      </c>
      <c r="D289" s="177" t="s">
        <v>159</v>
      </c>
      <c r="E289" s="178" t="s">
        <v>704</v>
      </c>
      <c r="F289" s="179" t="s">
        <v>705</v>
      </c>
      <c r="G289" s="180" t="s">
        <v>168</v>
      </c>
      <c r="H289" s="181">
        <v>225.75</v>
      </c>
      <c r="I289" s="182"/>
      <c r="J289" s="183">
        <f>ROUND(I289*H289,2)</f>
        <v>0</v>
      </c>
      <c r="K289" s="184"/>
      <c r="L289" s="185"/>
      <c r="M289" s="186" t="s">
        <v>1</v>
      </c>
      <c r="N289" s="187" t="s">
        <v>41</v>
      </c>
      <c r="O289" s="73"/>
      <c r="P289" s="173">
        <f>O289*H289</f>
        <v>0</v>
      </c>
      <c r="Q289" s="173">
        <v>0</v>
      </c>
      <c r="R289" s="173">
        <f>Q289*H289</f>
        <v>0</v>
      </c>
      <c r="S289" s="173">
        <v>0</v>
      </c>
      <c r="T289" s="174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75" t="s">
        <v>264</v>
      </c>
      <c r="AT289" s="175" t="s">
        <v>159</v>
      </c>
      <c r="AU289" s="175" t="s">
        <v>83</v>
      </c>
      <c r="AY289" s="15" t="s">
        <v>128</v>
      </c>
      <c r="BE289" s="176">
        <f>IF(N289="základní",J289,0)</f>
        <v>0</v>
      </c>
      <c r="BF289" s="176">
        <f>IF(N289="snížená",J289,0)</f>
        <v>0</v>
      </c>
      <c r="BG289" s="176">
        <f>IF(N289="zákl. přenesená",J289,0)</f>
        <v>0</v>
      </c>
      <c r="BH289" s="176">
        <f>IF(N289="sníž. přenesená",J289,0)</f>
        <v>0</v>
      </c>
      <c r="BI289" s="176">
        <f>IF(N289="nulová",J289,0)</f>
        <v>0</v>
      </c>
      <c r="BJ289" s="15" t="s">
        <v>81</v>
      </c>
      <c r="BK289" s="176">
        <f>ROUND(I289*H289,2)</f>
        <v>0</v>
      </c>
      <c r="BL289" s="15" t="s">
        <v>197</v>
      </c>
      <c r="BM289" s="175" t="s">
        <v>706</v>
      </c>
    </row>
    <row r="290" s="2" customFormat="1" ht="24.15" customHeight="1">
      <c r="A290" s="34"/>
      <c r="B290" s="162"/>
      <c r="C290" s="163" t="s">
        <v>707</v>
      </c>
      <c r="D290" s="163" t="s">
        <v>130</v>
      </c>
      <c r="E290" s="164" t="s">
        <v>708</v>
      </c>
      <c r="F290" s="165" t="s">
        <v>709</v>
      </c>
      <c r="G290" s="166" t="s">
        <v>168</v>
      </c>
      <c r="H290" s="167">
        <v>215</v>
      </c>
      <c r="I290" s="168"/>
      <c r="J290" s="169">
        <f>ROUND(I290*H290,2)</f>
        <v>0</v>
      </c>
      <c r="K290" s="170"/>
      <c r="L290" s="35"/>
      <c r="M290" s="171" t="s">
        <v>1</v>
      </c>
      <c r="N290" s="172" t="s">
        <v>41</v>
      </c>
      <c r="O290" s="73"/>
      <c r="P290" s="173">
        <f>O290*H290</f>
        <v>0</v>
      </c>
      <c r="Q290" s="173">
        <v>0.00020000000000000001</v>
      </c>
      <c r="R290" s="173">
        <f>Q290*H290</f>
        <v>0.043000000000000003</v>
      </c>
      <c r="S290" s="173">
        <v>0</v>
      </c>
      <c r="T290" s="17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75" t="s">
        <v>197</v>
      </c>
      <c r="AT290" s="175" t="s">
        <v>130</v>
      </c>
      <c r="AU290" s="175" t="s">
        <v>83</v>
      </c>
      <c r="AY290" s="15" t="s">
        <v>128</v>
      </c>
      <c r="BE290" s="176">
        <f>IF(N290="základní",J290,0)</f>
        <v>0</v>
      </c>
      <c r="BF290" s="176">
        <f>IF(N290="snížená",J290,0)</f>
        <v>0</v>
      </c>
      <c r="BG290" s="176">
        <f>IF(N290="zákl. přenesená",J290,0)</f>
        <v>0</v>
      </c>
      <c r="BH290" s="176">
        <f>IF(N290="sníž. přenesená",J290,0)</f>
        <v>0</v>
      </c>
      <c r="BI290" s="176">
        <f>IF(N290="nulová",J290,0)</f>
        <v>0</v>
      </c>
      <c r="BJ290" s="15" t="s">
        <v>81</v>
      </c>
      <c r="BK290" s="176">
        <f>ROUND(I290*H290,2)</f>
        <v>0</v>
      </c>
      <c r="BL290" s="15" t="s">
        <v>197</v>
      </c>
      <c r="BM290" s="175" t="s">
        <v>710</v>
      </c>
    </row>
    <row r="291" s="2" customFormat="1" ht="24.15" customHeight="1">
      <c r="A291" s="34"/>
      <c r="B291" s="162"/>
      <c r="C291" s="163" t="s">
        <v>711</v>
      </c>
      <c r="D291" s="163" t="s">
        <v>130</v>
      </c>
      <c r="E291" s="164" t="s">
        <v>712</v>
      </c>
      <c r="F291" s="165" t="s">
        <v>713</v>
      </c>
      <c r="G291" s="166" t="s">
        <v>168</v>
      </c>
      <c r="H291" s="167">
        <v>215</v>
      </c>
      <c r="I291" s="168"/>
      <c r="J291" s="169">
        <f>ROUND(I291*H291,2)</f>
        <v>0</v>
      </c>
      <c r="K291" s="170"/>
      <c r="L291" s="35"/>
      <c r="M291" s="171" t="s">
        <v>1</v>
      </c>
      <c r="N291" s="172" t="s">
        <v>41</v>
      </c>
      <c r="O291" s="73"/>
      <c r="P291" s="173">
        <f>O291*H291</f>
        <v>0</v>
      </c>
      <c r="Q291" s="173">
        <v>0.00029</v>
      </c>
      <c r="R291" s="173">
        <f>Q291*H291</f>
        <v>0.062350000000000003</v>
      </c>
      <c r="S291" s="173">
        <v>0</v>
      </c>
      <c r="T291" s="17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75" t="s">
        <v>197</v>
      </c>
      <c r="AT291" s="175" t="s">
        <v>130</v>
      </c>
      <c r="AU291" s="175" t="s">
        <v>83</v>
      </c>
      <c r="AY291" s="15" t="s">
        <v>128</v>
      </c>
      <c r="BE291" s="176">
        <f>IF(N291="základní",J291,0)</f>
        <v>0</v>
      </c>
      <c r="BF291" s="176">
        <f>IF(N291="snížená",J291,0)</f>
        <v>0</v>
      </c>
      <c r="BG291" s="176">
        <f>IF(N291="zákl. přenesená",J291,0)</f>
        <v>0</v>
      </c>
      <c r="BH291" s="176">
        <f>IF(N291="sníž. přenesená",J291,0)</f>
        <v>0</v>
      </c>
      <c r="BI291" s="176">
        <f>IF(N291="nulová",J291,0)</f>
        <v>0</v>
      </c>
      <c r="BJ291" s="15" t="s">
        <v>81</v>
      </c>
      <c r="BK291" s="176">
        <f>ROUND(I291*H291,2)</f>
        <v>0</v>
      </c>
      <c r="BL291" s="15" t="s">
        <v>197</v>
      </c>
      <c r="BM291" s="175" t="s">
        <v>714</v>
      </c>
    </row>
    <row r="292" s="12" customFormat="1" ht="25.92" customHeight="1">
      <c r="A292" s="12"/>
      <c r="B292" s="149"/>
      <c r="C292" s="12"/>
      <c r="D292" s="150" t="s">
        <v>75</v>
      </c>
      <c r="E292" s="151" t="s">
        <v>715</v>
      </c>
      <c r="F292" s="151" t="s">
        <v>716</v>
      </c>
      <c r="G292" s="12"/>
      <c r="H292" s="12"/>
      <c r="I292" s="152"/>
      <c r="J292" s="153">
        <f>BK292</f>
        <v>0</v>
      </c>
      <c r="K292" s="12"/>
      <c r="L292" s="149"/>
      <c r="M292" s="154"/>
      <c r="N292" s="155"/>
      <c r="O292" s="155"/>
      <c r="P292" s="156">
        <f>P293+P295</f>
        <v>0</v>
      </c>
      <c r="Q292" s="155"/>
      <c r="R292" s="156">
        <f>R293+R295</f>
        <v>0</v>
      </c>
      <c r="S292" s="155"/>
      <c r="T292" s="157">
        <f>T293+T295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50" t="s">
        <v>148</v>
      </c>
      <c r="AT292" s="158" t="s">
        <v>75</v>
      </c>
      <c r="AU292" s="158" t="s">
        <v>76</v>
      </c>
      <c r="AY292" s="150" t="s">
        <v>128</v>
      </c>
      <c r="BK292" s="159">
        <f>BK293+BK295</f>
        <v>0</v>
      </c>
    </row>
    <row r="293" s="12" customFormat="1" ht="22.8" customHeight="1">
      <c r="A293" s="12"/>
      <c r="B293" s="149"/>
      <c r="C293" s="12"/>
      <c r="D293" s="150" t="s">
        <v>75</v>
      </c>
      <c r="E293" s="160" t="s">
        <v>717</v>
      </c>
      <c r="F293" s="160" t="s">
        <v>718</v>
      </c>
      <c r="G293" s="12"/>
      <c r="H293" s="12"/>
      <c r="I293" s="152"/>
      <c r="J293" s="161">
        <f>BK293</f>
        <v>0</v>
      </c>
      <c r="K293" s="12"/>
      <c r="L293" s="149"/>
      <c r="M293" s="154"/>
      <c r="N293" s="155"/>
      <c r="O293" s="155"/>
      <c r="P293" s="156">
        <f>P294</f>
        <v>0</v>
      </c>
      <c r="Q293" s="155"/>
      <c r="R293" s="156">
        <f>R294</f>
        <v>0</v>
      </c>
      <c r="S293" s="155"/>
      <c r="T293" s="157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50" t="s">
        <v>148</v>
      </c>
      <c r="AT293" s="158" t="s">
        <v>75</v>
      </c>
      <c r="AU293" s="158" t="s">
        <v>81</v>
      </c>
      <c r="AY293" s="150" t="s">
        <v>128</v>
      </c>
      <c r="BK293" s="159">
        <f>BK294</f>
        <v>0</v>
      </c>
    </row>
    <row r="294" s="2" customFormat="1" ht="16.5" customHeight="1">
      <c r="A294" s="34"/>
      <c r="B294" s="162"/>
      <c r="C294" s="163" t="s">
        <v>719</v>
      </c>
      <c r="D294" s="163" t="s">
        <v>130</v>
      </c>
      <c r="E294" s="164" t="s">
        <v>720</v>
      </c>
      <c r="F294" s="165" t="s">
        <v>718</v>
      </c>
      <c r="G294" s="166" t="s">
        <v>721</v>
      </c>
      <c r="H294" s="188"/>
      <c r="I294" s="168"/>
      <c r="J294" s="169">
        <f>ROUND(I294*H294,2)</f>
        <v>0</v>
      </c>
      <c r="K294" s="170"/>
      <c r="L294" s="35"/>
      <c r="M294" s="171" t="s">
        <v>1</v>
      </c>
      <c r="N294" s="172" t="s">
        <v>41</v>
      </c>
      <c r="O294" s="73"/>
      <c r="P294" s="173">
        <f>O294*H294</f>
        <v>0</v>
      </c>
      <c r="Q294" s="173">
        <v>0</v>
      </c>
      <c r="R294" s="173">
        <f>Q294*H294</f>
        <v>0</v>
      </c>
      <c r="S294" s="173">
        <v>0</v>
      </c>
      <c r="T294" s="174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75" t="s">
        <v>722</v>
      </c>
      <c r="AT294" s="175" t="s">
        <v>130</v>
      </c>
      <c r="AU294" s="175" t="s">
        <v>83</v>
      </c>
      <c r="AY294" s="15" t="s">
        <v>128</v>
      </c>
      <c r="BE294" s="176">
        <f>IF(N294="základní",J294,0)</f>
        <v>0</v>
      </c>
      <c r="BF294" s="176">
        <f>IF(N294="snížená",J294,0)</f>
        <v>0</v>
      </c>
      <c r="BG294" s="176">
        <f>IF(N294="zákl. přenesená",J294,0)</f>
        <v>0</v>
      </c>
      <c r="BH294" s="176">
        <f>IF(N294="sníž. přenesená",J294,0)</f>
        <v>0</v>
      </c>
      <c r="BI294" s="176">
        <f>IF(N294="nulová",J294,0)</f>
        <v>0</v>
      </c>
      <c r="BJ294" s="15" t="s">
        <v>81</v>
      </c>
      <c r="BK294" s="176">
        <f>ROUND(I294*H294,2)</f>
        <v>0</v>
      </c>
      <c r="BL294" s="15" t="s">
        <v>722</v>
      </c>
      <c r="BM294" s="175" t="s">
        <v>723</v>
      </c>
    </row>
    <row r="295" s="12" customFormat="1" ht="22.8" customHeight="1">
      <c r="A295" s="12"/>
      <c r="B295" s="149"/>
      <c r="C295" s="12"/>
      <c r="D295" s="150" t="s">
        <v>75</v>
      </c>
      <c r="E295" s="160" t="s">
        <v>724</v>
      </c>
      <c r="F295" s="160" t="s">
        <v>725</v>
      </c>
      <c r="G295" s="12"/>
      <c r="H295" s="12"/>
      <c r="I295" s="152"/>
      <c r="J295" s="161">
        <f>BK295</f>
        <v>0</v>
      </c>
      <c r="K295" s="12"/>
      <c r="L295" s="149"/>
      <c r="M295" s="154"/>
      <c r="N295" s="155"/>
      <c r="O295" s="155"/>
      <c r="P295" s="156">
        <f>P296</f>
        <v>0</v>
      </c>
      <c r="Q295" s="155"/>
      <c r="R295" s="156">
        <f>R296</f>
        <v>0</v>
      </c>
      <c r="S295" s="155"/>
      <c r="T295" s="157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50" t="s">
        <v>148</v>
      </c>
      <c r="AT295" s="158" t="s">
        <v>75</v>
      </c>
      <c r="AU295" s="158" t="s">
        <v>81</v>
      </c>
      <c r="AY295" s="150" t="s">
        <v>128</v>
      </c>
      <c r="BK295" s="159">
        <f>BK296</f>
        <v>0</v>
      </c>
    </row>
    <row r="296" s="2" customFormat="1" ht="16.5" customHeight="1">
      <c r="A296" s="34"/>
      <c r="B296" s="162"/>
      <c r="C296" s="163" t="s">
        <v>726</v>
      </c>
      <c r="D296" s="163" t="s">
        <v>130</v>
      </c>
      <c r="E296" s="164" t="s">
        <v>727</v>
      </c>
      <c r="F296" s="165" t="s">
        <v>728</v>
      </c>
      <c r="G296" s="166" t="s">
        <v>162</v>
      </c>
      <c r="H296" s="167">
        <v>1</v>
      </c>
      <c r="I296" s="168"/>
      <c r="J296" s="169">
        <f>ROUND(I296*H296,2)</f>
        <v>0</v>
      </c>
      <c r="K296" s="170"/>
      <c r="L296" s="35"/>
      <c r="M296" s="189" t="s">
        <v>1</v>
      </c>
      <c r="N296" s="190" t="s">
        <v>41</v>
      </c>
      <c r="O296" s="191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75" t="s">
        <v>722</v>
      </c>
      <c r="AT296" s="175" t="s">
        <v>130</v>
      </c>
      <c r="AU296" s="175" t="s">
        <v>83</v>
      </c>
      <c r="AY296" s="15" t="s">
        <v>128</v>
      </c>
      <c r="BE296" s="176">
        <f>IF(N296="základní",J296,0)</f>
        <v>0</v>
      </c>
      <c r="BF296" s="176">
        <f>IF(N296="snížená",J296,0)</f>
        <v>0</v>
      </c>
      <c r="BG296" s="176">
        <f>IF(N296="zákl. přenesená",J296,0)</f>
        <v>0</v>
      </c>
      <c r="BH296" s="176">
        <f>IF(N296="sníž. přenesená",J296,0)</f>
        <v>0</v>
      </c>
      <c r="BI296" s="176">
        <f>IF(N296="nulová",J296,0)</f>
        <v>0</v>
      </c>
      <c r="BJ296" s="15" t="s">
        <v>81</v>
      </c>
      <c r="BK296" s="176">
        <f>ROUND(I296*H296,2)</f>
        <v>0</v>
      </c>
      <c r="BL296" s="15" t="s">
        <v>722</v>
      </c>
      <c r="BM296" s="175" t="s">
        <v>729</v>
      </c>
    </row>
    <row r="297" s="2" customFormat="1" ht="6.96" customHeight="1">
      <c r="A297" s="34"/>
      <c r="B297" s="56"/>
      <c r="C297" s="57"/>
      <c r="D297" s="57"/>
      <c r="E297" s="57"/>
      <c r="F297" s="57"/>
      <c r="G297" s="57"/>
      <c r="H297" s="57"/>
      <c r="I297" s="57"/>
      <c r="J297" s="57"/>
      <c r="K297" s="57"/>
      <c r="L297" s="35"/>
      <c r="M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</sheetData>
  <autoFilter ref="C134:K296"/>
  <mergeCells count="6">
    <mergeCell ref="E7:H7"/>
    <mergeCell ref="E16:H16"/>
    <mergeCell ref="E25:H25"/>
    <mergeCell ref="E85:H8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Novák</dc:creator>
  <cp:lastModifiedBy>Pavel Novák</cp:lastModifiedBy>
  <dcterms:created xsi:type="dcterms:W3CDTF">2024-06-05T07:09:44Z</dcterms:created>
  <dcterms:modified xsi:type="dcterms:W3CDTF">2024-06-05T07:09:45Z</dcterms:modified>
</cp:coreProperties>
</file>